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 tabRatio="824" firstSheet="5" activeTab="1"/>
  </bookViews>
  <sheets>
    <sheet name="氧气" sheetId="1" r:id="rId1"/>
    <sheet name="氩气" sheetId="5" r:id="rId2"/>
    <sheet name="氮气" sheetId="2" r:id="rId3"/>
    <sheet name="二氧化碳" sheetId="7" r:id="rId4"/>
    <sheet name="混合气" sheetId="3" r:id="rId5"/>
    <sheet name="水的平均压缩系数" sheetId="9" r:id="rId6"/>
    <sheet name="公斤水的体积" sheetId="10" r:id="rId7"/>
  </sheets>
  <externalReferences>
    <externalReference r:id="rId8"/>
  </externalReferences>
  <definedNames>
    <definedName name="_xlnm._FilterDatabase" localSheetId="0" hidden="1">氧气!$A$2:$AW$212</definedName>
    <definedName name="_xlnm._FilterDatabase" localSheetId="1" hidden="1">氩气!$A$2:$AU$75</definedName>
    <definedName name="_xlnm._FilterDatabase" localSheetId="2" hidden="1">氮气!$A$2:$AY$36</definedName>
    <definedName name="_xlnm._FilterDatabase" localSheetId="3" hidden="1">二氧化碳!$A$2:$AU$76</definedName>
    <definedName name="_xlnm._FilterDatabase" localSheetId="4" hidden="1">混合气!$A$1:$IR$40</definedName>
    <definedName name="_xlnm.Print_Titles" localSheetId="3">二氧化碳!$5:$6,二氧化碳!$A:$A</definedName>
    <definedName name="_xlnm.Print_Titles" localSheetId="1">氩气!$4:$6,氩气!$A:$A</definedName>
    <definedName name="_xlnm.Print_Titles" localSheetId="0">氧气!$3:$6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<sst xmlns="http://schemas.openxmlformats.org/spreadsheetml/2006/main" count="7946" uniqueCount="1440">
  <si>
    <t xml:space="preserve"> 无缝气瓶定期检验、评定综合记录表 </t>
  </si>
  <si>
    <t>JB17-2025</t>
  </si>
  <si>
    <t>序号</t>
  </si>
  <si>
    <t>送检
单位</t>
  </si>
  <si>
    <t>送 检
日 期</t>
  </si>
  <si>
    <t>充 装 介 质</t>
  </si>
  <si>
    <t>初检</t>
  </si>
  <si>
    <t>前处理</t>
  </si>
  <si>
    <t>内外观检查</t>
  </si>
  <si>
    <t>音响检查</t>
  </si>
  <si>
    <t>空
瓶
重
量
kg</t>
  </si>
  <si>
    <t>重
量
损
失
%</t>
  </si>
  <si>
    <t>带
水
重
量
kg</t>
  </si>
  <si>
    <t>实
际
容
积
V
（L)</t>
  </si>
  <si>
    <t>容
积
增 大 率
ξ
(%）</t>
  </si>
  <si>
    <t>水压试验(22.5MPa)</t>
  </si>
  <si>
    <t>附件</t>
  </si>
  <si>
    <t>气密性试验</t>
  </si>
  <si>
    <t>瓶内干燥</t>
  </si>
  <si>
    <t>表面涂敷</t>
  </si>
  <si>
    <t>抽真空</t>
  </si>
  <si>
    <t>评定结论</t>
  </si>
  <si>
    <t>下次检验日期</t>
  </si>
  <si>
    <t>检验日期</t>
  </si>
  <si>
    <t>公称工作压力(MPa)</t>
  </si>
  <si>
    <t>单位
自
编号</t>
  </si>
  <si>
    <t>气 瓶
编 号</t>
  </si>
  <si>
    <t>制造
单位
代码</t>
  </si>
  <si>
    <t>气瓶制造日期</t>
  </si>
  <si>
    <t>上次
检验
日期</t>
  </si>
  <si>
    <t>设
计
壁
厚
S
(mm)</t>
  </si>
  <si>
    <t>原
始
重
量
W
(kg)</t>
  </si>
  <si>
    <t>原
始
容
积
V
（L)</t>
  </si>
  <si>
    <t>残气处理</t>
  </si>
  <si>
    <t>除 锈</t>
  </si>
  <si>
    <t>三度检测</t>
  </si>
  <si>
    <t>瓶口裂纹</t>
  </si>
  <si>
    <t>裂 纹</t>
  </si>
  <si>
    <t>凹 陷</t>
  </si>
  <si>
    <t>凸 起</t>
  </si>
  <si>
    <t>烧 伤</t>
  </si>
  <si>
    <t>损伤</t>
  </si>
  <si>
    <t>腐蚀</t>
  </si>
  <si>
    <t>试 压 水 温 度 ℃</t>
  </si>
  <si>
    <t>总
压
入
水
量
A
（ml)</t>
  </si>
  <si>
    <t>管
道
压
入
水
量
B
(ml)</t>
  </si>
  <si>
    <t>残
余
变
形
值
△V1
(ml)</t>
  </si>
  <si>
    <t>全
变
形
值
△V
(ml)</t>
  </si>
  <si>
    <t>残
余
变
形
率
η
(%)</t>
  </si>
  <si>
    <r>
      <rPr>
        <sz val="9"/>
        <rFont val="宋体"/>
        <charset val="134"/>
      </rPr>
      <t>β</t>
    </r>
    <r>
      <rPr>
        <vertAlign val="subscript"/>
        <sz val="9"/>
        <rFont val="宋体"/>
        <charset val="134"/>
      </rPr>
      <t xml:space="preserve">B
</t>
    </r>
    <r>
      <rPr>
        <sz val="9"/>
        <rFont val="宋体"/>
        <charset val="134"/>
      </rPr>
      <t>×
Pn
值*1000</t>
    </r>
  </si>
  <si>
    <t>瓶 阀</t>
  </si>
  <si>
    <t>瓶 帽</t>
  </si>
  <si>
    <t>颈 圈</t>
  </si>
  <si>
    <t>底 座</t>
  </si>
  <si>
    <t>瓶 壁</t>
  </si>
  <si>
    <t>点线面</t>
  </si>
  <si>
    <t>杭星</t>
  </si>
  <si>
    <t>20260101</t>
  </si>
  <si>
    <t>氧气</t>
  </si>
  <si>
    <t>12407</t>
  </si>
  <si>
    <t>736087</t>
  </si>
  <si>
    <t>YA</t>
  </si>
  <si>
    <t>19.11</t>
  </si>
  <si>
    <t>22.11</t>
  </si>
  <si>
    <t>40</t>
  </si>
  <si>
    <t>44.5</t>
  </si>
  <si>
    <t>84.6</t>
  </si>
  <si>
    <t>√</t>
  </si>
  <si>
    <t>202901</t>
  </si>
  <si>
    <t>15</t>
  </si>
  <si>
    <t>26937</t>
  </si>
  <si>
    <t>67087</t>
  </si>
  <si>
    <t>SZ</t>
  </si>
  <si>
    <t>01.8</t>
  </si>
  <si>
    <t>20.12</t>
  </si>
  <si>
    <t>40.3</t>
  </si>
  <si>
    <t>56.8</t>
  </si>
  <si>
    <t>97.2</t>
  </si>
  <si>
    <t>29556</t>
  </si>
  <si>
    <t>519189</t>
  </si>
  <si>
    <t>RL</t>
  </si>
  <si>
    <t>06.8</t>
  </si>
  <si>
    <t>40.8</t>
  </si>
  <si>
    <t>55.9</t>
  </si>
  <si>
    <t>96.8</t>
  </si>
  <si>
    <t>14757</t>
  </si>
  <si>
    <t>699341</t>
  </si>
  <si>
    <t>上海</t>
  </si>
  <si>
    <t>04.9</t>
  </si>
  <si>
    <t>22.10</t>
  </si>
  <si>
    <t>40.6</t>
  </si>
  <si>
    <t>57.1</t>
  </si>
  <si>
    <t>97.8</t>
  </si>
  <si>
    <t>17863</t>
  </si>
  <si>
    <t>506374</t>
  </si>
  <si>
    <t>08.6</t>
  </si>
  <si>
    <t>51.5</t>
  </si>
  <si>
    <t>91.6</t>
  </si>
  <si>
    <t>20260102</t>
  </si>
  <si>
    <t>24759</t>
  </si>
  <si>
    <t>84922</t>
  </si>
  <si>
    <t>16.3</t>
  </si>
  <si>
    <t>46.3</t>
  </si>
  <si>
    <t>39.8</t>
  </si>
  <si>
    <t>46.2</t>
  </si>
  <si>
    <t>86.1</t>
  </si>
  <si>
    <t>2.1</t>
  </si>
  <si>
    <t>28849</t>
  </si>
  <si>
    <t>090033</t>
  </si>
  <si>
    <t>19.3</t>
  </si>
  <si>
    <t>22.8</t>
  </si>
  <si>
    <t>46.1</t>
  </si>
  <si>
    <t>46</t>
  </si>
  <si>
    <t>3.2</t>
  </si>
  <si>
    <t>23413</t>
  </si>
  <si>
    <t>344240</t>
  </si>
  <si>
    <t>19.9</t>
  </si>
  <si>
    <t>22.9</t>
  </si>
  <si>
    <t>42</t>
  </si>
  <si>
    <t>41.9</t>
  </si>
  <si>
    <t>82</t>
  </si>
  <si>
    <t>0.9</t>
  </si>
  <si>
    <t>10506</t>
  </si>
  <si>
    <t>778186</t>
  </si>
  <si>
    <t>JP</t>
  </si>
  <si>
    <t>49.8</t>
  </si>
  <si>
    <t>49.7</t>
  </si>
  <si>
    <t>89.8</t>
  </si>
  <si>
    <t>1.2</t>
  </si>
  <si>
    <t>10066</t>
  </si>
  <si>
    <t>768037</t>
  </si>
  <si>
    <t>15.5</t>
  </si>
  <si>
    <t>48.5</t>
  </si>
  <si>
    <t>48.4</t>
  </si>
  <si>
    <t>88.5</t>
  </si>
  <si>
    <t>3.5</t>
  </si>
  <si>
    <t>11262</t>
  </si>
  <si>
    <t>064363</t>
  </si>
  <si>
    <t>YF</t>
  </si>
  <si>
    <t>16.4</t>
  </si>
  <si>
    <t>22.12</t>
  </si>
  <si>
    <t>47.4</t>
  </si>
  <si>
    <t>40.1</t>
  </si>
  <si>
    <t>47.3</t>
  </si>
  <si>
    <t>87.5</t>
  </si>
  <si>
    <t>5.5</t>
  </si>
  <si>
    <t>29218</t>
  </si>
  <si>
    <t>580343</t>
  </si>
  <si>
    <t>13.3</t>
  </si>
  <si>
    <t>47</t>
  </si>
  <si>
    <t>46.9</t>
  </si>
  <si>
    <t>87.1</t>
  </si>
  <si>
    <t>2</t>
  </si>
  <si>
    <t>10133</t>
  </si>
  <si>
    <t>083070</t>
  </si>
  <si>
    <t>18.3</t>
  </si>
  <si>
    <t>22.6</t>
  </si>
  <si>
    <t>48</t>
  </si>
  <si>
    <t>40.2</t>
  </si>
  <si>
    <t>47.9</t>
  </si>
  <si>
    <t>88.2</t>
  </si>
  <si>
    <t>11777</t>
  </si>
  <si>
    <t>219264</t>
  </si>
  <si>
    <t>08.5</t>
  </si>
  <si>
    <t>53.8</t>
  </si>
  <si>
    <t>53.7</t>
  </si>
  <si>
    <t>93.9</t>
  </si>
  <si>
    <t>2.5</t>
  </si>
  <si>
    <t>13778</t>
  </si>
  <si>
    <t>084049</t>
  </si>
  <si>
    <t>86.2</t>
  </si>
  <si>
    <t>2.2</t>
  </si>
  <si>
    <t>22767</t>
  </si>
  <si>
    <t>720004</t>
  </si>
  <si>
    <t>13.4</t>
  </si>
  <si>
    <t>22.7</t>
  </si>
  <si>
    <t>48.7</t>
  </si>
  <si>
    <t>48.6</t>
  </si>
  <si>
    <t>88.7</t>
  </si>
  <si>
    <t>2.6</t>
  </si>
  <si>
    <t>12335</t>
  </si>
  <si>
    <t>84178</t>
  </si>
  <si>
    <t>04.7</t>
  </si>
  <si>
    <t>55.6</t>
  </si>
  <si>
    <t>40.4</t>
  </si>
  <si>
    <t>55.5</t>
  </si>
  <si>
    <t>96</t>
  </si>
  <si>
    <t>2.3</t>
  </si>
  <si>
    <t>11413</t>
  </si>
  <si>
    <t>506494</t>
  </si>
  <si>
    <t>52.2</t>
  </si>
  <si>
    <t>52.1</t>
  </si>
  <si>
    <t>92.4</t>
  </si>
  <si>
    <t>1.6</t>
  </si>
  <si>
    <t>16651</t>
  </si>
  <si>
    <t>303267</t>
  </si>
  <si>
    <t>10.5</t>
  </si>
  <si>
    <t>55.4</t>
  </si>
  <si>
    <t>55.3</t>
  </si>
  <si>
    <t>95.8</t>
  </si>
  <si>
    <t>1</t>
  </si>
  <si>
    <t>10368</t>
  </si>
  <si>
    <t>963181</t>
  </si>
  <si>
    <t>02.8</t>
  </si>
  <si>
    <t>52</t>
  </si>
  <si>
    <t>38</t>
  </si>
  <si>
    <t>51.9</t>
  </si>
  <si>
    <t>90</t>
  </si>
  <si>
    <t>11282</t>
  </si>
  <si>
    <t>142329</t>
  </si>
  <si>
    <t>08.4</t>
  </si>
  <si>
    <t>53.9</t>
  </si>
  <si>
    <t>94.3</t>
  </si>
  <si>
    <t>17886</t>
  </si>
  <si>
    <t>140457</t>
  </si>
  <si>
    <t>54.1</t>
  </si>
  <si>
    <t>41</t>
  </si>
  <si>
    <t>54</t>
  </si>
  <si>
    <t>95.1</t>
  </si>
  <si>
    <t>2.7</t>
  </si>
  <si>
    <t>23169</t>
  </si>
  <si>
    <t>084029</t>
  </si>
  <si>
    <t>2.9</t>
  </si>
  <si>
    <t>13099</t>
  </si>
  <si>
    <t>292122</t>
  </si>
  <si>
    <t>17.3</t>
  </si>
  <si>
    <t>48.3</t>
  </si>
  <si>
    <t>4.9</t>
  </si>
  <si>
    <t>16865</t>
  </si>
  <si>
    <t>395010</t>
  </si>
  <si>
    <t>18.12</t>
  </si>
  <si>
    <t>46.5</t>
  </si>
  <si>
    <t>46.4</t>
  </si>
  <si>
    <t>86.8</t>
  </si>
  <si>
    <t>0.8</t>
  </si>
  <si>
    <t>27547</t>
  </si>
  <si>
    <t>084182</t>
  </si>
  <si>
    <t>09.11</t>
  </si>
  <si>
    <t>48.9</t>
  </si>
  <si>
    <t>48.8</t>
  </si>
  <si>
    <t>89.1</t>
  </si>
  <si>
    <t>19677</t>
  </si>
  <si>
    <t>567454</t>
  </si>
  <si>
    <t>11.4</t>
  </si>
  <si>
    <t>22.1</t>
  </si>
  <si>
    <t>50.1</t>
  </si>
  <si>
    <t>50</t>
  </si>
  <si>
    <t>90.1</t>
  </si>
  <si>
    <t>12143</t>
  </si>
  <si>
    <t>192390</t>
  </si>
  <si>
    <t>10.8</t>
  </si>
  <si>
    <t>54.3</t>
  </si>
  <si>
    <t>39.6</t>
  </si>
  <si>
    <t>54.2</t>
  </si>
  <si>
    <t>0.6</t>
  </si>
  <si>
    <t>11028</t>
  </si>
  <si>
    <t>195328</t>
  </si>
  <si>
    <t>16.7</t>
  </si>
  <si>
    <t>47.2</t>
  </si>
  <si>
    <t>47.1</t>
  </si>
  <si>
    <t>87.2</t>
  </si>
  <si>
    <t>1.9</t>
  </si>
  <si>
    <t>12963</t>
  </si>
  <si>
    <t>043375</t>
  </si>
  <si>
    <t>10.2</t>
  </si>
  <si>
    <t>96.4</t>
  </si>
  <si>
    <t>1485</t>
  </si>
  <si>
    <t>539455</t>
  </si>
  <si>
    <t>16.2</t>
  </si>
  <si>
    <t>46.8</t>
  </si>
  <si>
    <t>29355</t>
  </si>
  <si>
    <t>07483</t>
  </si>
  <si>
    <t>08.1</t>
  </si>
  <si>
    <t>20.10</t>
  </si>
  <si>
    <t>41.2</t>
  </si>
  <si>
    <t>57.3</t>
  </si>
  <si>
    <t>98.6</t>
  </si>
  <si>
    <t>24604</t>
  </si>
  <si>
    <t>084133</t>
  </si>
  <si>
    <t>86.4</t>
  </si>
  <si>
    <t>26131</t>
  </si>
  <si>
    <t>318366</t>
  </si>
  <si>
    <t>20.11</t>
  </si>
  <si>
    <t>54.9</t>
  </si>
  <si>
    <t>95.4</t>
  </si>
  <si>
    <t>12986</t>
  </si>
  <si>
    <t>118267</t>
  </si>
  <si>
    <t>20.1</t>
  </si>
  <si>
    <t>41.3</t>
  </si>
  <si>
    <t>57.7</t>
  </si>
  <si>
    <t>99.1</t>
  </si>
  <si>
    <t>25226</t>
  </si>
  <si>
    <t>257406</t>
  </si>
  <si>
    <t>15.12</t>
  </si>
  <si>
    <t>40.5</t>
  </si>
  <si>
    <t>20260103</t>
  </si>
  <si>
    <t>131274</t>
  </si>
  <si>
    <t>489397</t>
  </si>
  <si>
    <t>09.7</t>
  </si>
  <si>
    <t>21.12</t>
  </si>
  <si>
    <t>92.2</t>
  </si>
  <si>
    <t>1.5</t>
  </si>
  <si>
    <t>31009</t>
  </si>
  <si>
    <t>778044</t>
  </si>
  <si>
    <t>07.8</t>
  </si>
  <si>
    <t>20.3</t>
  </si>
  <si>
    <t>54.4</t>
  </si>
  <si>
    <t>94.8</t>
  </si>
  <si>
    <t>1.8</t>
  </si>
  <si>
    <t>30472</t>
  </si>
  <si>
    <t>557209</t>
  </si>
  <si>
    <t>12.12</t>
  </si>
  <si>
    <t>48.2</t>
  </si>
  <si>
    <t>48.1</t>
  </si>
  <si>
    <t>2.4</t>
  </si>
  <si>
    <t>30452</t>
  </si>
  <si>
    <t>659082</t>
  </si>
  <si>
    <t>KC</t>
  </si>
  <si>
    <t>88.3</t>
  </si>
  <si>
    <t>5.7</t>
  </si>
  <si>
    <t>31279</t>
  </si>
  <si>
    <t>113086</t>
  </si>
  <si>
    <t>14.9</t>
  </si>
  <si>
    <t>20.9</t>
  </si>
  <si>
    <t>47.8</t>
  </si>
  <si>
    <t>87.9</t>
  </si>
  <si>
    <t>2.8</t>
  </si>
  <si>
    <t>31002</t>
  </si>
  <si>
    <t>090400</t>
  </si>
  <si>
    <t>47.7</t>
  </si>
  <si>
    <t>47.6</t>
  </si>
  <si>
    <t>30473</t>
  </si>
  <si>
    <t>503197</t>
  </si>
  <si>
    <t>12.11</t>
  </si>
  <si>
    <t>87.4</t>
  </si>
  <si>
    <t>3.9</t>
  </si>
  <si>
    <t>31243</t>
  </si>
  <si>
    <t>455305</t>
  </si>
  <si>
    <t>19.12</t>
  </si>
  <si>
    <t>88.4</t>
  </si>
  <si>
    <t>31070</t>
  </si>
  <si>
    <t>152308</t>
  </si>
  <si>
    <t>10.7</t>
  </si>
  <si>
    <t>56.1</t>
  </si>
  <si>
    <t>56</t>
  </si>
  <si>
    <t>96.1</t>
  </si>
  <si>
    <t>31008</t>
  </si>
  <si>
    <t>702061</t>
  </si>
  <si>
    <t>18.2</t>
  </si>
  <si>
    <t>21.2</t>
  </si>
  <si>
    <t>28946</t>
  </si>
  <si>
    <t>756500</t>
  </si>
  <si>
    <t>15.11</t>
  </si>
  <si>
    <t>49.5</t>
  </si>
  <si>
    <t>49.4</t>
  </si>
  <si>
    <t>89.7</t>
  </si>
  <si>
    <t>27952</t>
  </si>
  <si>
    <t>58426</t>
  </si>
  <si>
    <t>03.8</t>
  </si>
  <si>
    <t>55.1</t>
  </si>
  <si>
    <t>55</t>
  </si>
  <si>
    <t>19449</t>
  </si>
  <si>
    <t>139067</t>
  </si>
  <si>
    <t>16.8</t>
  </si>
  <si>
    <t>88.8</t>
  </si>
  <si>
    <t>30977</t>
  </si>
  <si>
    <t>308041</t>
  </si>
  <si>
    <t>40.9</t>
  </si>
  <si>
    <t>55.8</t>
  </si>
  <si>
    <t>31004</t>
  </si>
  <si>
    <t>013237</t>
  </si>
  <si>
    <t>17.1</t>
  </si>
  <si>
    <t>47.5</t>
  </si>
  <si>
    <t>87.8</t>
  </si>
  <si>
    <t>3.1</t>
  </si>
  <si>
    <t>22847</t>
  </si>
  <si>
    <t>100151</t>
  </si>
  <si>
    <t>31000</t>
  </si>
  <si>
    <t>974394</t>
  </si>
  <si>
    <t>12.8</t>
  </si>
  <si>
    <t>40.0</t>
  </si>
  <si>
    <t>31932</t>
  </si>
  <si>
    <t>363333</t>
  </si>
  <si>
    <t>19.10</t>
  </si>
  <si>
    <t>46.6</t>
  </si>
  <si>
    <t>86.6</t>
  </si>
  <si>
    <t>16904</t>
  </si>
  <si>
    <t>794051</t>
  </si>
  <si>
    <t>45.9</t>
  </si>
  <si>
    <t>86</t>
  </si>
  <si>
    <t>16688</t>
  </si>
  <si>
    <t>132214</t>
  </si>
  <si>
    <t>31074</t>
  </si>
  <si>
    <t>368093</t>
  </si>
  <si>
    <t>08.3</t>
  </si>
  <si>
    <t>86.5</t>
  </si>
  <si>
    <t>31010</t>
  </si>
  <si>
    <t>955173</t>
  </si>
  <si>
    <t>51.1</t>
  </si>
  <si>
    <t>51</t>
  </si>
  <si>
    <t>91.1</t>
  </si>
  <si>
    <t>30997</t>
  </si>
  <si>
    <t>105049</t>
  </si>
  <si>
    <t>49</t>
  </si>
  <si>
    <t>89</t>
  </si>
  <si>
    <t>10162</t>
  </si>
  <si>
    <t>102022</t>
  </si>
  <si>
    <t>08.2</t>
  </si>
  <si>
    <t>22.3</t>
  </si>
  <si>
    <t>95.6</t>
  </si>
  <si>
    <t>1.4</t>
  </si>
  <si>
    <t>15044</t>
  </si>
  <si>
    <t>925475</t>
  </si>
  <si>
    <t>08.7</t>
  </si>
  <si>
    <t>49.6</t>
  </si>
  <si>
    <t>89.6</t>
  </si>
  <si>
    <t>20260104</t>
  </si>
  <si>
    <t>12222</t>
  </si>
  <si>
    <t>812189</t>
  </si>
  <si>
    <t>26453</t>
  </si>
  <si>
    <t>076204</t>
  </si>
  <si>
    <t>04.8</t>
  </si>
  <si>
    <t>55.7</t>
  </si>
  <si>
    <t>97</t>
  </si>
  <si>
    <t>14552</t>
  </si>
  <si>
    <t>21262</t>
  </si>
  <si>
    <t>06.1</t>
  </si>
  <si>
    <t>52.3</t>
  </si>
  <si>
    <t>39.4</t>
  </si>
  <si>
    <t>91.7</t>
  </si>
  <si>
    <t>13258</t>
  </si>
  <si>
    <t>10486</t>
  </si>
  <si>
    <t>99.5</t>
  </si>
  <si>
    <t>57.4</t>
  </si>
  <si>
    <t>38.8</t>
  </si>
  <si>
    <t>96.2</t>
  </si>
  <si>
    <t>13268</t>
  </si>
  <si>
    <t>093161</t>
  </si>
  <si>
    <t>09.6</t>
  </si>
  <si>
    <t>56.4</t>
  </si>
  <si>
    <t>56.3</t>
  </si>
  <si>
    <t>19563</t>
  </si>
  <si>
    <t>469062</t>
  </si>
  <si>
    <t>4.4</t>
  </si>
  <si>
    <t>15154</t>
  </si>
  <si>
    <t>896468</t>
  </si>
  <si>
    <t>44.2</t>
  </si>
  <si>
    <t>44.1</t>
  </si>
  <si>
    <t>84.2</t>
  </si>
  <si>
    <t>14992</t>
  </si>
  <si>
    <t>702332</t>
  </si>
  <si>
    <t>16.6</t>
  </si>
  <si>
    <t>4.5</t>
  </si>
  <si>
    <t>11781</t>
  </si>
  <si>
    <t>218321</t>
  </si>
  <si>
    <t>05.3</t>
  </si>
  <si>
    <t>18983</t>
  </si>
  <si>
    <t>101386</t>
  </si>
  <si>
    <t>03.3</t>
  </si>
  <si>
    <t>54.8</t>
  </si>
  <si>
    <t>54.7</t>
  </si>
  <si>
    <t>95</t>
  </si>
  <si>
    <t>10949</t>
  </si>
  <si>
    <t>219435</t>
  </si>
  <si>
    <t>06.3</t>
  </si>
  <si>
    <t>14634</t>
  </si>
  <si>
    <t>553383</t>
  </si>
  <si>
    <t>3.7</t>
  </si>
  <si>
    <t>10617</t>
  </si>
  <si>
    <t>369569</t>
  </si>
  <si>
    <t>21.9</t>
  </si>
  <si>
    <t>53.2</t>
  </si>
  <si>
    <t>53.1</t>
  </si>
  <si>
    <t>93.6</t>
  </si>
  <si>
    <t>11622</t>
  </si>
  <si>
    <t>811179</t>
  </si>
  <si>
    <t>46.7</t>
  </si>
  <si>
    <t>86.9</t>
  </si>
  <si>
    <t>15946</t>
  </si>
  <si>
    <t>855008</t>
  </si>
  <si>
    <t>87.6</t>
  </si>
  <si>
    <t>10770</t>
  </si>
  <si>
    <t>440072</t>
  </si>
  <si>
    <t>06.5</t>
  </si>
  <si>
    <t>50.2</t>
  </si>
  <si>
    <t>90.2</t>
  </si>
  <si>
    <t>088282</t>
  </si>
  <si>
    <t>09.5</t>
  </si>
  <si>
    <t>55.2</t>
  </si>
  <si>
    <t>41.1</t>
  </si>
  <si>
    <t>96.3</t>
  </si>
  <si>
    <t>13352</t>
  </si>
  <si>
    <t>031439</t>
  </si>
  <si>
    <t>87.7</t>
  </si>
  <si>
    <t>21579</t>
  </si>
  <si>
    <t>881296</t>
  </si>
  <si>
    <t>18.11</t>
  </si>
  <si>
    <t>88.1</t>
  </si>
  <si>
    <t>11669</t>
  </si>
  <si>
    <t>563489</t>
  </si>
  <si>
    <t>14623</t>
  </si>
  <si>
    <t>440364</t>
  </si>
  <si>
    <t>49.9</t>
  </si>
  <si>
    <t>1.3</t>
  </si>
  <si>
    <t>11662</t>
  </si>
  <si>
    <t>135327</t>
  </si>
  <si>
    <t>02.10</t>
  </si>
  <si>
    <t>41.4</t>
  </si>
  <si>
    <t>20136</t>
  </si>
  <si>
    <t>188197</t>
  </si>
  <si>
    <t>13.6</t>
  </si>
  <si>
    <t>3</t>
  </si>
  <si>
    <t>23228</t>
  </si>
  <si>
    <t>709494</t>
  </si>
  <si>
    <t>53.4</t>
  </si>
  <si>
    <t>53.3</t>
  </si>
  <si>
    <t>94.2</t>
  </si>
  <si>
    <t>30992</t>
  </si>
  <si>
    <t>118039</t>
  </si>
  <si>
    <t>23.1</t>
  </si>
  <si>
    <t>43.5</t>
  </si>
  <si>
    <t>43.4</t>
  </si>
  <si>
    <t>83.5</t>
  </si>
  <si>
    <t>14314</t>
  </si>
  <si>
    <t>192223</t>
  </si>
  <si>
    <t>52.5</t>
  </si>
  <si>
    <t>93.4</t>
  </si>
  <si>
    <t>12350</t>
  </si>
  <si>
    <t>393131</t>
  </si>
  <si>
    <t>02.7</t>
  </si>
  <si>
    <t>95.2</t>
  </si>
  <si>
    <t>31136</t>
  </si>
  <si>
    <t>974094</t>
  </si>
  <si>
    <t>07.10</t>
  </si>
  <si>
    <t>12203</t>
  </si>
  <si>
    <t>231615</t>
  </si>
  <si>
    <t>02.6</t>
  </si>
  <si>
    <t>50.5</t>
  </si>
  <si>
    <t>25752</t>
  </si>
  <si>
    <t>153336</t>
  </si>
  <si>
    <t>31216</t>
  </si>
  <si>
    <t>514009</t>
  </si>
  <si>
    <t>22.4</t>
  </si>
  <si>
    <t>20260105</t>
  </si>
  <si>
    <t>12984</t>
  </si>
  <si>
    <t>611224</t>
  </si>
  <si>
    <t>19.5</t>
  </si>
  <si>
    <t>86.3</t>
  </si>
  <si>
    <t>130972</t>
  </si>
  <si>
    <t>563223</t>
  </si>
  <si>
    <t>130960</t>
  </si>
  <si>
    <t>083001</t>
  </si>
  <si>
    <t>05336</t>
  </si>
  <si>
    <t>130430</t>
  </si>
  <si>
    <t>07.12</t>
  </si>
  <si>
    <t>94.6</t>
  </si>
  <si>
    <t>30940</t>
  </si>
  <si>
    <t>261370</t>
  </si>
  <si>
    <t>21.11</t>
  </si>
  <si>
    <t>26259</t>
  </si>
  <si>
    <t>985166</t>
  </si>
  <si>
    <t>11141</t>
  </si>
  <si>
    <t>702231</t>
  </si>
  <si>
    <t>50.8</t>
  </si>
  <si>
    <t>50.7</t>
  </si>
  <si>
    <t>90.8</t>
  </si>
  <si>
    <t>1.7</t>
  </si>
  <si>
    <t>30966</t>
  </si>
  <si>
    <t>249109</t>
  </si>
  <si>
    <t>19.2</t>
  </si>
  <si>
    <t>17330</t>
  </si>
  <si>
    <t>190001</t>
  </si>
  <si>
    <t>12658</t>
  </si>
  <si>
    <t>436491</t>
  </si>
  <si>
    <t>14.10</t>
  </si>
  <si>
    <t>31271</t>
  </si>
  <si>
    <t>17575</t>
  </si>
  <si>
    <t>00.10</t>
  </si>
  <si>
    <t>31338</t>
  </si>
  <si>
    <t>803330</t>
  </si>
  <si>
    <t>14.7</t>
  </si>
  <si>
    <t>31142</t>
  </si>
  <si>
    <t>539169</t>
  </si>
  <si>
    <t>22.5</t>
  </si>
  <si>
    <t>87.3</t>
  </si>
  <si>
    <t>13229</t>
  </si>
  <si>
    <t>183226</t>
  </si>
  <si>
    <t>09.9</t>
  </si>
  <si>
    <t>38.6</t>
  </si>
  <si>
    <t>0.7</t>
  </si>
  <si>
    <t>31066</t>
  </si>
  <si>
    <t>031090</t>
  </si>
  <si>
    <t>130893</t>
  </si>
  <si>
    <t>120458</t>
  </si>
  <si>
    <t>06.6</t>
  </si>
  <si>
    <t>39.7</t>
  </si>
  <si>
    <t>17240</t>
  </si>
  <si>
    <t>983045</t>
  </si>
  <si>
    <t>13.10</t>
  </si>
  <si>
    <t>89.2</t>
  </si>
  <si>
    <t>30981</t>
  </si>
  <si>
    <t>256346</t>
  </si>
  <si>
    <t>05.7</t>
  </si>
  <si>
    <t>30702</t>
  </si>
  <si>
    <t>14215</t>
  </si>
  <si>
    <t>01.6</t>
  </si>
  <si>
    <t>40.7</t>
  </si>
  <si>
    <t>57.6</t>
  </si>
  <si>
    <t>98.4</t>
  </si>
  <si>
    <t>17879</t>
  </si>
  <si>
    <t>218377</t>
  </si>
  <si>
    <t>96.6</t>
  </si>
  <si>
    <t>5.6</t>
  </si>
  <si>
    <t>11981</t>
  </si>
  <si>
    <t>369429</t>
  </si>
  <si>
    <t>95.5</t>
  </si>
  <si>
    <t>12788</t>
  </si>
  <si>
    <t>215296</t>
  </si>
  <si>
    <t>14626</t>
  </si>
  <si>
    <t>047351</t>
  </si>
  <si>
    <t>04.1</t>
  </si>
  <si>
    <t>11534</t>
  </si>
  <si>
    <t>031292</t>
  </si>
  <si>
    <t>14181</t>
  </si>
  <si>
    <t>164752</t>
  </si>
  <si>
    <t>30993</t>
  </si>
  <si>
    <t>430454</t>
  </si>
  <si>
    <t>28880</t>
  </si>
  <si>
    <t>105131</t>
  </si>
  <si>
    <t>52.7</t>
  </si>
  <si>
    <t>10819</t>
  </si>
  <si>
    <t>211154</t>
  </si>
  <si>
    <t>16.1</t>
  </si>
  <si>
    <t>11629</t>
  </si>
  <si>
    <t>05891</t>
  </si>
  <si>
    <t>58.1</t>
  </si>
  <si>
    <t>11951</t>
  </si>
  <si>
    <t>190115</t>
  </si>
  <si>
    <t>50.3</t>
  </si>
  <si>
    <t>90.4</t>
  </si>
  <si>
    <t>20260109</t>
  </si>
  <si>
    <t>13091</t>
  </si>
  <si>
    <t>11815</t>
  </si>
  <si>
    <t>96.7</t>
  </si>
  <si>
    <t>15287</t>
  </si>
  <si>
    <t>820202</t>
  </si>
  <si>
    <t>11139</t>
  </si>
  <si>
    <t>010018</t>
  </si>
  <si>
    <t>10.1</t>
  </si>
  <si>
    <t>95.9</t>
  </si>
  <si>
    <t>22585</t>
  </si>
  <si>
    <t>470430</t>
  </si>
  <si>
    <t>29203</t>
  </si>
  <si>
    <t>507424</t>
  </si>
  <si>
    <t>44.6</t>
  </si>
  <si>
    <t>3.4</t>
  </si>
  <si>
    <t>21680</t>
  </si>
  <si>
    <t>031216</t>
  </si>
  <si>
    <t>11753</t>
  </si>
  <si>
    <t>442160</t>
  </si>
  <si>
    <t>15.10</t>
  </si>
  <si>
    <t>14804</t>
  </si>
  <si>
    <t>249250</t>
  </si>
  <si>
    <t>03.5</t>
  </si>
  <si>
    <t>98</t>
  </si>
  <si>
    <t>20260110</t>
  </si>
  <si>
    <t>25312</t>
  </si>
  <si>
    <t>145180</t>
  </si>
  <si>
    <t>06.2</t>
  </si>
  <si>
    <t>95930</t>
  </si>
  <si>
    <t>240306</t>
  </si>
  <si>
    <t>11.3</t>
  </si>
  <si>
    <t>17.11</t>
  </si>
  <si>
    <t>15790</t>
  </si>
  <si>
    <t>811213</t>
  </si>
  <si>
    <t>26271</t>
  </si>
  <si>
    <t>506408</t>
  </si>
  <si>
    <t>94</t>
  </si>
  <si>
    <t>17290</t>
  </si>
  <si>
    <t>207162</t>
  </si>
  <si>
    <t>0.5</t>
  </si>
  <si>
    <t>21576</t>
  </si>
  <si>
    <t>010189</t>
  </si>
  <si>
    <t>12853</t>
  </si>
  <si>
    <t>043204</t>
  </si>
  <si>
    <t>23575</t>
  </si>
  <si>
    <t>539446</t>
  </si>
  <si>
    <t>23774</t>
  </si>
  <si>
    <t>116005</t>
  </si>
  <si>
    <t>51.7</t>
  </si>
  <si>
    <t>51.6</t>
  </si>
  <si>
    <t>91.3</t>
  </si>
  <si>
    <t>1.1</t>
  </si>
  <si>
    <t>27284</t>
  </si>
  <si>
    <t>573381</t>
  </si>
  <si>
    <t>13918</t>
  </si>
  <si>
    <t>955007</t>
  </si>
  <si>
    <t>89.3</t>
  </si>
  <si>
    <t>14297</t>
  </si>
  <si>
    <t>027048</t>
  </si>
  <si>
    <t>41250</t>
  </si>
  <si>
    <t>14298</t>
  </si>
  <si>
    <t>05.1</t>
  </si>
  <si>
    <t>57927</t>
  </si>
  <si>
    <t>223276</t>
  </si>
  <si>
    <t>06.4</t>
  </si>
  <si>
    <t>39.1</t>
  </si>
  <si>
    <t>53</t>
  </si>
  <si>
    <t>31259</t>
  </si>
  <si>
    <t>716117</t>
  </si>
  <si>
    <t>43.3</t>
  </si>
  <si>
    <t>43.2</t>
  </si>
  <si>
    <t>83.3</t>
  </si>
  <si>
    <t>20355</t>
  </si>
  <si>
    <t>762167</t>
  </si>
  <si>
    <t>47.0</t>
  </si>
  <si>
    <t>11638</t>
  </si>
  <si>
    <t>74148</t>
  </si>
  <si>
    <t>12.6</t>
  </si>
  <si>
    <t>15622</t>
  </si>
  <si>
    <t>501437</t>
  </si>
  <si>
    <t>09.3</t>
  </si>
  <si>
    <t>38.5</t>
  </si>
  <si>
    <t>51.4</t>
  </si>
  <si>
    <t>30956</t>
  </si>
  <si>
    <t>134237</t>
  </si>
  <si>
    <t>21.7</t>
  </si>
  <si>
    <t>42.5</t>
  </si>
  <si>
    <t>42.4</t>
  </si>
  <si>
    <t>82.5</t>
  </si>
  <si>
    <t>5.8</t>
  </si>
  <si>
    <t>31290</t>
  </si>
  <si>
    <t>697214</t>
  </si>
  <si>
    <t>45.0</t>
  </si>
  <si>
    <t>44.9</t>
  </si>
  <si>
    <t>85</t>
  </si>
  <si>
    <t>18590</t>
  </si>
  <si>
    <t>746047</t>
  </si>
  <si>
    <t>10708</t>
  </si>
  <si>
    <t>98247</t>
  </si>
  <si>
    <t>96.10</t>
  </si>
  <si>
    <t>56.5</t>
  </si>
  <si>
    <t>202610</t>
  </si>
  <si>
    <t>30456</t>
  </si>
  <si>
    <t>078036</t>
  </si>
  <si>
    <t>16.5</t>
  </si>
  <si>
    <t>21.4</t>
  </si>
  <si>
    <t>88</t>
  </si>
  <si>
    <t>4.3</t>
  </si>
  <si>
    <t>02822</t>
  </si>
  <si>
    <t>560375</t>
  </si>
  <si>
    <t>03.10</t>
  </si>
  <si>
    <t>58</t>
  </si>
  <si>
    <t>57.9</t>
  </si>
  <si>
    <t>20260111</t>
  </si>
  <si>
    <t>13214</t>
  </si>
  <si>
    <t>064239</t>
  </si>
  <si>
    <t>3.3</t>
  </si>
  <si>
    <t>10427</t>
  </si>
  <si>
    <t>250266</t>
  </si>
  <si>
    <t>01.4</t>
  </si>
  <si>
    <t>41.8</t>
  </si>
  <si>
    <t>57.5</t>
  </si>
  <si>
    <t>99.4</t>
  </si>
  <si>
    <t>10925</t>
  </si>
  <si>
    <t>812149</t>
  </si>
  <si>
    <t>24451</t>
  </si>
  <si>
    <t>133387</t>
  </si>
  <si>
    <t>04.6</t>
  </si>
  <si>
    <t>56.2</t>
  </si>
  <si>
    <t>97.5</t>
  </si>
  <si>
    <t>26718</t>
  </si>
  <si>
    <t>125100</t>
  </si>
  <si>
    <t>09.8</t>
  </si>
  <si>
    <t>49.2</t>
  </si>
  <si>
    <t>49.1</t>
  </si>
  <si>
    <t>18074</t>
  </si>
  <si>
    <t>186023</t>
  </si>
  <si>
    <t>13737</t>
  </si>
  <si>
    <t>327218</t>
  </si>
  <si>
    <t>85.8</t>
  </si>
  <si>
    <t>13743</t>
  </si>
  <si>
    <t>551318</t>
  </si>
  <si>
    <t>96.9</t>
  </si>
  <si>
    <t>202609</t>
  </si>
  <si>
    <t>22514</t>
  </si>
  <si>
    <t>955134</t>
  </si>
  <si>
    <t>14154</t>
  </si>
  <si>
    <t>502351</t>
  </si>
  <si>
    <t>53.5</t>
  </si>
  <si>
    <t>15760</t>
  </si>
  <si>
    <t>27329</t>
  </si>
  <si>
    <t>10.12</t>
  </si>
  <si>
    <t>85.5</t>
  </si>
  <si>
    <t>4.0</t>
  </si>
  <si>
    <t>10904</t>
  </si>
  <si>
    <t>240080</t>
  </si>
  <si>
    <t>03.12</t>
  </si>
  <si>
    <t>12345</t>
  </si>
  <si>
    <t>829234</t>
  </si>
  <si>
    <t>30469</t>
  </si>
  <si>
    <t>223197</t>
  </si>
  <si>
    <t>20.8</t>
  </si>
  <si>
    <t>25359</t>
  </si>
  <si>
    <t>395136</t>
  </si>
  <si>
    <t>15836</t>
  </si>
  <si>
    <t>122393</t>
  </si>
  <si>
    <t>03.6</t>
  </si>
  <si>
    <t>23.2</t>
  </si>
  <si>
    <t>20260112</t>
  </si>
  <si>
    <t>10243</t>
  </si>
  <si>
    <t>527369</t>
  </si>
  <si>
    <t>07.9</t>
  </si>
  <si>
    <t>12479</t>
  </si>
  <si>
    <t>092078</t>
  </si>
  <si>
    <t>20697</t>
  </si>
  <si>
    <t>61107</t>
  </si>
  <si>
    <t>22.2</t>
  </si>
  <si>
    <t>10769</t>
  </si>
  <si>
    <t>736151</t>
  </si>
  <si>
    <t>44.4</t>
  </si>
  <si>
    <t>44.3</t>
  </si>
  <si>
    <t>84.4</t>
  </si>
  <si>
    <t>3.8</t>
  </si>
  <si>
    <t>20260113</t>
  </si>
  <si>
    <t>15169</t>
  </si>
  <si>
    <t>114265</t>
  </si>
  <si>
    <t>16194</t>
  </si>
  <si>
    <t>326247</t>
  </si>
  <si>
    <t>21735</t>
  </si>
  <si>
    <t>31212</t>
  </si>
  <si>
    <t>01.5</t>
  </si>
  <si>
    <t>227361</t>
  </si>
  <si>
    <t>132474</t>
  </si>
  <si>
    <t>92.6</t>
  </si>
  <si>
    <t>13891</t>
  </si>
  <si>
    <t>395125</t>
  </si>
  <si>
    <t>13045</t>
  </si>
  <si>
    <t>093204</t>
  </si>
  <si>
    <t>56.9</t>
  </si>
  <si>
    <t>20260114</t>
  </si>
  <si>
    <t>22424</t>
  </si>
  <si>
    <t>109085</t>
  </si>
  <si>
    <t>21068</t>
  </si>
  <si>
    <t>124453</t>
  </si>
  <si>
    <t>10.4</t>
  </si>
  <si>
    <t>94.4</t>
  </si>
  <si>
    <t>31484</t>
  </si>
  <si>
    <t>075138</t>
  </si>
  <si>
    <t>03.1</t>
  </si>
  <si>
    <t>11168</t>
  </si>
  <si>
    <t>123020</t>
  </si>
  <si>
    <t>30951</t>
  </si>
  <si>
    <t>192009</t>
  </si>
  <si>
    <t>93</t>
  </si>
  <si>
    <t>20260116</t>
  </si>
  <si>
    <t>24380</t>
  </si>
  <si>
    <t>312050</t>
  </si>
  <si>
    <t>5</t>
  </si>
  <si>
    <t>28133</t>
  </si>
  <si>
    <t>380236</t>
  </si>
  <si>
    <t>13.2</t>
  </si>
  <si>
    <t>20260117</t>
  </si>
  <si>
    <t>31622</t>
  </si>
  <si>
    <t>738494</t>
  </si>
  <si>
    <t>21.10</t>
  </si>
  <si>
    <t>31566</t>
  </si>
  <si>
    <t>065302</t>
  </si>
  <si>
    <t>4.8</t>
  </si>
  <si>
    <t>31380</t>
  </si>
  <si>
    <t>654234</t>
  </si>
  <si>
    <t>12.5</t>
  </si>
  <si>
    <t>5.4</t>
  </si>
  <si>
    <t>13798</t>
  </si>
  <si>
    <t>510025</t>
  </si>
  <si>
    <t>202702</t>
  </si>
  <si>
    <t>23933</t>
  </si>
  <si>
    <t>207132</t>
  </si>
  <si>
    <t>6</t>
  </si>
  <si>
    <t>19415</t>
  </si>
  <si>
    <t>068469</t>
  </si>
  <si>
    <t>12671</t>
  </si>
  <si>
    <t>927153</t>
  </si>
  <si>
    <t>02.1</t>
  </si>
  <si>
    <t>23.7</t>
  </si>
  <si>
    <t>18481</t>
  </si>
  <si>
    <t>1010355</t>
  </si>
  <si>
    <t>31716</t>
  </si>
  <si>
    <t>82210</t>
  </si>
  <si>
    <t>14.6</t>
  </si>
  <si>
    <t>31720</t>
  </si>
  <si>
    <t>410016</t>
  </si>
  <si>
    <t>05.5</t>
  </si>
  <si>
    <t>49.3</t>
  </si>
  <si>
    <t>89.4</t>
  </si>
  <si>
    <t>03751</t>
  </si>
  <si>
    <t>098155</t>
  </si>
  <si>
    <t>03.7</t>
  </si>
  <si>
    <t>3.6</t>
  </si>
  <si>
    <t>20260118</t>
  </si>
  <si>
    <t>21308</t>
  </si>
  <si>
    <t>716315</t>
  </si>
  <si>
    <t>44</t>
  </si>
  <si>
    <t>43.9</t>
  </si>
  <si>
    <t>84</t>
  </si>
  <si>
    <t>06455</t>
  </si>
  <si>
    <t>652626</t>
  </si>
  <si>
    <t>09.4</t>
  </si>
  <si>
    <t>24534</t>
  </si>
  <si>
    <t>054340</t>
  </si>
  <si>
    <t>19.7</t>
  </si>
  <si>
    <t>45.1</t>
  </si>
  <si>
    <t>45</t>
  </si>
  <si>
    <t>85.1</t>
  </si>
  <si>
    <t>25248</t>
  </si>
  <si>
    <t>135316</t>
  </si>
  <si>
    <t>12776</t>
  </si>
  <si>
    <t>395182</t>
  </si>
  <si>
    <t>21125</t>
  </si>
  <si>
    <t>093318</t>
  </si>
  <si>
    <t>54.6</t>
  </si>
  <si>
    <t>54.5</t>
  </si>
  <si>
    <t>13974</t>
  </si>
  <si>
    <t>368009</t>
  </si>
  <si>
    <t>85.6</t>
  </si>
  <si>
    <t>5.3</t>
  </si>
  <si>
    <t>11491</t>
  </si>
  <si>
    <t>896425</t>
  </si>
  <si>
    <t>44.8</t>
  </si>
  <si>
    <t>84.9</t>
  </si>
  <si>
    <t xml:space="preserve">                                   无缝气瓶定期检验、评定综合记录表              </t>
  </si>
  <si>
    <t>序 号</t>
  </si>
  <si>
    <t>备
注</t>
  </si>
  <si>
    <t>点 线 面</t>
  </si>
  <si>
    <t>Ar</t>
  </si>
  <si>
    <t>12022</t>
  </si>
  <si>
    <t>065130</t>
  </si>
  <si>
    <t>17.5</t>
  </si>
  <si>
    <t>203101</t>
  </si>
  <si>
    <t>09734</t>
  </si>
  <si>
    <t>855486</t>
  </si>
  <si>
    <t>10.6</t>
  </si>
  <si>
    <t>10647</t>
  </si>
  <si>
    <t>151421</t>
  </si>
  <si>
    <t>10561</t>
  </si>
  <si>
    <t>465288</t>
  </si>
  <si>
    <t>10.3</t>
  </si>
  <si>
    <t>06609</t>
  </si>
  <si>
    <t>352022</t>
  </si>
  <si>
    <t>98.12</t>
  </si>
  <si>
    <t>202812</t>
  </si>
  <si>
    <t>10714</t>
  </si>
  <si>
    <t>113433</t>
  </si>
  <si>
    <t>02.5</t>
  </si>
  <si>
    <t>19.6</t>
  </si>
  <si>
    <t>12270</t>
  </si>
  <si>
    <t>643058</t>
  </si>
  <si>
    <t>07608</t>
  </si>
  <si>
    <t>082048</t>
  </si>
  <si>
    <t>20.4</t>
  </si>
  <si>
    <t>08466</t>
  </si>
  <si>
    <t>429485</t>
  </si>
  <si>
    <t>02397</t>
  </si>
  <si>
    <t>555427</t>
  </si>
  <si>
    <t>20260106</t>
  </si>
  <si>
    <t>07587</t>
  </si>
  <si>
    <t>477361</t>
  </si>
  <si>
    <t>10.9</t>
  </si>
  <si>
    <t>08764</t>
  </si>
  <si>
    <t>435457</t>
  </si>
  <si>
    <t>20.5</t>
  </si>
  <si>
    <t>05830</t>
  </si>
  <si>
    <t>048263</t>
  </si>
  <si>
    <t>20.7</t>
  </si>
  <si>
    <t>03474</t>
  </si>
  <si>
    <t>830307</t>
  </si>
  <si>
    <t>12024</t>
  </si>
  <si>
    <t>827127</t>
  </si>
  <si>
    <t>09.10</t>
  </si>
  <si>
    <t>18.8</t>
  </si>
  <si>
    <t>02478</t>
  </si>
  <si>
    <t>604120</t>
  </si>
  <si>
    <t>10726</t>
  </si>
  <si>
    <t>012100</t>
  </si>
  <si>
    <t>09663</t>
  </si>
  <si>
    <t>124212</t>
  </si>
  <si>
    <t>10490</t>
  </si>
  <si>
    <t>402339</t>
  </si>
  <si>
    <t>12006</t>
  </si>
  <si>
    <t>512198</t>
  </si>
  <si>
    <t>11.7</t>
  </si>
  <si>
    <t>07167</t>
  </si>
  <si>
    <t>813270</t>
  </si>
  <si>
    <t>10569</t>
  </si>
  <si>
    <t>238038</t>
  </si>
  <si>
    <t>04.11</t>
  </si>
  <si>
    <t>15.9</t>
  </si>
  <si>
    <t>10564</t>
  </si>
  <si>
    <t>830282</t>
  </si>
  <si>
    <t>14.8</t>
  </si>
  <si>
    <t>11995</t>
  </si>
  <si>
    <t>257181</t>
  </si>
  <si>
    <t>18.4</t>
  </si>
  <si>
    <t>12286</t>
  </si>
  <si>
    <t>029183</t>
  </si>
  <si>
    <t>12342</t>
  </si>
  <si>
    <t>861259</t>
  </si>
  <si>
    <t>16.12</t>
  </si>
  <si>
    <t>10722</t>
  </si>
  <si>
    <t>165411</t>
  </si>
  <si>
    <t>10730</t>
  </si>
  <si>
    <t>192135</t>
  </si>
  <si>
    <t>10627</t>
  </si>
  <si>
    <t>521080</t>
  </si>
  <si>
    <t>10231</t>
  </si>
  <si>
    <t>241045</t>
  </si>
  <si>
    <t>11.11</t>
  </si>
  <si>
    <t>10488</t>
  </si>
  <si>
    <t>080290</t>
  </si>
  <si>
    <t>03338</t>
  </si>
  <si>
    <t>224180</t>
  </si>
  <si>
    <t>219035</t>
  </si>
  <si>
    <t>06670</t>
  </si>
  <si>
    <t>688297</t>
  </si>
  <si>
    <t>0323</t>
  </si>
  <si>
    <t>379447</t>
  </si>
  <si>
    <t>15.4</t>
  </si>
  <si>
    <t>08806</t>
  </si>
  <si>
    <t>083256</t>
  </si>
  <si>
    <t>20.6</t>
  </si>
  <si>
    <t>19919</t>
  </si>
  <si>
    <t>675313</t>
  </si>
  <si>
    <t>11506</t>
  </si>
  <si>
    <t>795315</t>
  </si>
  <si>
    <t>12333</t>
  </si>
  <si>
    <t>830268</t>
  </si>
  <si>
    <t>04979</t>
  </si>
  <si>
    <t>164160</t>
  </si>
  <si>
    <t>09308</t>
  </si>
  <si>
    <t>799249</t>
  </si>
  <si>
    <t>07239</t>
  </si>
  <si>
    <t>752423</t>
  </si>
  <si>
    <t>12279</t>
  </si>
  <si>
    <t>152408</t>
  </si>
  <si>
    <t>11518</t>
  </si>
  <si>
    <t>116408</t>
  </si>
  <si>
    <t>12343</t>
  </si>
  <si>
    <t>241551</t>
  </si>
  <si>
    <t>11437</t>
  </si>
  <si>
    <t>294227</t>
  </si>
  <si>
    <t>12355</t>
  </si>
  <si>
    <t>591093</t>
  </si>
  <si>
    <t>11.12</t>
  </si>
  <si>
    <t>10579</t>
  </si>
  <si>
    <t>194054</t>
  </si>
  <si>
    <t>08.9</t>
  </si>
  <si>
    <t>02980</t>
  </si>
  <si>
    <t>215102</t>
  </si>
  <si>
    <t>15.1</t>
  </si>
  <si>
    <t>03927</t>
  </si>
  <si>
    <t>783356</t>
  </si>
  <si>
    <t>09537</t>
  </si>
  <si>
    <t>887281</t>
  </si>
  <si>
    <t>09603</t>
  </si>
  <si>
    <t>788040</t>
  </si>
  <si>
    <t>11604</t>
  </si>
  <si>
    <t>210279</t>
  </si>
  <si>
    <t>03845</t>
  </si>
  <si>
    <t>138099</t>
  </si>
  <si>
    <t>08794</t>
  </si>
  <si>
    <t>068357</t>
  </si>
  <si>
    <t>21.1</t>
  </si>
  <si>
    <t>11531</t>
  </si>
  <si>
    <t>35056</t>
  </si>
  <si>
    <t>07.2</t>
  </si>
  <si>
    <t>12014</t>
  </si>
  <si>
    <t>158188</t>
  </si>
  <si>
    <t>11925</t>
  </si>
  <si>
    <t>166216</t>
  </si>
  <si>
    <t>06988</t>
  </si>
  <si>
    <t>048294</t>
  </si>
  <si>
    <t>07.7</t>
  </si>
  <si>
    <t>12426</t>
  </si>
  <si>
    <t>185023</t>
  </si>
  <si>
    <t>05.2</t>
  </si>
  <si>
    <t>05779</t>
  </si>
  <si>
    <t>520927</t>
  </si>
  <si>
    <t>11320</t>
  </si>
  <si>
    <t>082022</t>
  </si>
  <si>
    <t>10572</t>
  </si>
  <si>
    <t>788064</t>
  </si>
  <si>
    <t>03214</t>
  </si>
  <si>
    <t>830267</t>
  </si>
  <si>
    <t>15502</t>
  </si>
  <si>
    <t>446277</t>
  </si>
  <si>
    <t>08512</t>
  </si>
  <si>
    <t>368212</t>
  </si>
  <si>
    <t>06635</t>
  </si>
  <si>
    <t>865480</t>
  </si>
  <si>
    <t>05092</t>
  </si>
  <si>
    <t>185116</t>
  </si>
  <si>
    <t>无缝气瓶定期检验、评定综合记录表</t>
  </si>
  <si>
    <t xml:space="preserve">                             </t>
  </si>
  <si>
    <t>送检单位</t>
  </si>
  <si>
    <t>送 检
日 期</t>
  </si>
  <si>
    <t>下次检
验日期</t>
  </si>
  <si>
    <t>备注</t>
  </si>
  <si>
    <t>气 瓶
编 号</t>
  </si>
  <si>
    <r>
      <rPr>
        <sz val="11"/>
        <rFont val="宋体"/>
        <charset val="134"/>
      </rPr>
      <t>β</t>
    </r>
    <r>
      <rPr>
        <vertAlign val="subscript"/>
        <sz val="11"/>
        <rFont val="宋体"/>
        <charset val="134"/>
      </rPr>
      <t xml:space="preserve">B
</t>
    </r>
    <r>
      <rPr>
        <sz val="11"/>
        <rFont val="宋体"/>
        <charset val="134"/>
      </rPr>
      <t>×
Pn
值*1000</t>
    </r>
  </si>
  <si>
    <t>氮</t>
  </si>
  <si>
    <t>05395</t>
  </si>
  <si>
    <t>655127</t>
  </si>
  <si>
    <t>15.8</t>
  </si>
  <si>
    <t>05402</t>
  </si>
  <si>
    <t>699002</t>
  </si>
  <si>
    <t>06.7</t>
  </si>
  <si>
    <t>05615</t>
  </si>
  <si>
    <t>020034</t>
  </si>
  <si>
    <t>CX</t>
  </si>
  <si>
    <t>5.0</t>
  </si>
  <si>
    <t>05457</t>
  </si>
  <si>
    <t>142384</t>
  </si>
  <si>
    <t>05707</t>
  </si>
  <si>
    <t>936480</t>
  </si>
  <si>
    <t>20260107</t>
  </si>
  <si>
    <t>03445</t>
  </si>
  <si>
    <t>031362</t>
  </si>
  <si>
    <t>03726</t>
  </si>
  <si>
    <t>127265</t>
  </si>
  <si>
    <t>05012</t>
  </si>
  <si>
    <t>465180</t>
  </si>
  <si>
    <t>05.6</t>
  </si>
  <si>
    <t>05405</t>
  </si>
  <si>
    <t>064305</t>
  </si>
  <si>
    <t>05705</t>
  </si>
  <si>
    <t>518108</t>
  </si>
  <si>
    <t>04140</t>
  </si>
  <si>
    <t>001326</t>
  </si>
  <si>
    <t>99.6</t>
  </si>
  <si>
    <t>202906</t>
  </si>
  <si>
    <t>05393</t>
  </si>
  <si>
    <t>066235</t>
  </si>
  <si>
    <t>05450</t>
  </si>
  <si>
    <t>223155</t>
  </si>
  <si>
    <t>02045</t>
  </si>
  <si>
    <t>014323</t>
  </si>
  <si>
    <t>05361</t>
  </si>
  <si>
    <t>056477</t>
  </si>
  <si>
    <t>02.3</t>
  </si>
  <si>
    <t>05317</t>
  </si>
  <si>
    <t>078005</t>
  </si>
  <si>
    <t>15.3</t>
  </si>
  <si>
    <t>05476</t>
  </si>
  <si>
    <t>238223</t>
  </si>
  <si>
    <t>05406</t>
  </si>
  <si>
    <t>001027</t>
  </si>
  <si>
    <t>07.6</t>
  </si>
  <si>
    <t>05236</t>
  </si>
  <si>
    <t>745438</t>
  </si>
  <si>
    <t>05482</t>
  </si>
  <si>
    <t>692714</t>
  </si>
  <si>
    <t>01.9</t>
  </si>
  <si>
    <t>05623</t>
  </si>
  <si>
    <t>925173</t>
  </si>
  <si>
    <t>05346</t>
  </si>
  <si>
    <t>101221</t>
  </si>
  <si>
    <t>07.5</t>
  </si>
  <si>
    <t>05227</t>
  </si>
  <si>
    <t>053180</t>
  </si>
  <si>
    <t>05275</t>
  </si>
  <si>
    <t>753372</t>
  </si>
  <si>
    <t>05.8</t>
  </si>
  <si>
    <t>05320</t>
  </si>
  <si>
    <t>091326</t>
  </si>
  <si>
    <t>13.7</t>
  </si>
  <si>
    <t>05478</t>
  </si>
  <si>
    <t>173527</t>
  </si>
  <si>
    <t>03459</t>
  </si>
  <si>
    <t>230207</t>
  </si>
  <si>
    <t>03098</t>
  </si>
  <si>
    <t>234263</t>
  </si>
  <si>
    <t>02667</t>
  </si>
  <si>
    <t>180236</t>
  </si>
  <si>
    <t xml:space="preserve">                                 无缝气瓶定期检验、评定综合记录表              </t>
  </si>
  <si>
    <t>送 检
日 期</t>
  </si>
  <si>
    <t>公称工作压力（MPa）</t>
  </si>
  <si>
    <r>
      <rPr>
        <sz val="10"/>
        <rFont val="宋体"/>
        <charset val="134"/>
      </rPr>
      <t>β</t>
    </r>
    <r>
      <rPr>
        <vertAlign val="subscript"/>
        <sz val="10"/>
        <rFont val="宋体"/>
        <charset val="134"/>
      </rPr>
      <t xml:space="preserve">B
</t>
    </r>
    <r>
      <rPr>
        <sz val="10"/>
        <rFont val="宋体"/>
        <charset val="134"/>
      </rPr>
      <t>×
Pn
值*1000</t>
    </r>
  </si>
  <si>
    <t>二化</t>
  </si>
  <si>
    <t>16160</t>
  </si>
  <si>
    <t>301071</t>
  </si>
  <si>
    <t>15241</t>
  </si>
  <si>
    <t>203303</t>
  </si>
  <si>
    <t>16144</t>
  </si>
  <si>
    <t>181289</t>
  </si>
  <si>
    <t>11.8</t>
  </si>
  <si>
    <t>15465</t>
  </si>
  <si>
    <t>806106</t>
  </si>
  <si>
    <t>15148</t>
  </si>
  <si>
    <t>364269</t>
  </si>
  <si>
    <t>15912</t>
  </si>
  <si>
    <t>114734</t>
  </si>
  <si>
    <t>97.11</t>
  </si>
  <si>
    <t>202711</t>
  </si>
  <si>
    <t>16011</t>
  </si>
  <si>
    <t>576075</t>
  </si>
  <si>
    <t>13.8</t>
  </si>
  <si>
    <t>10882</t>
  </si>
  <si>
    <t>412301</t>
  </si>
  <si>
    <t>07915</t>
  </si>
  <si>
    <t>638004</t>
  </si>
  <si>
    <t>16.10</t>
  </si>
  <si>
    <t>10666</t>
  </si>
  <si>
    <t>139142</t>
  </si>
  <si>
    <t>15490</t>
  </si>
  <si>
    <t>468483</t>
  </si>
  <si>
    <t>10315</t>
  </si>
  <si>
    <t>783042</t>
  </si>
  <si>
    <t>15894</t>
  </si>
  <si>
    <t>790043</t>
  </si>
  <si>
    <t>16078</t>
  </si>
  <si>
    <t>198214</t>
  </si>
  <si>
    <t>19.4</t>
  </si>
  <si>
    <t>13388</t>
  </si>
  <si>
    <t>783267</t>
  </si>
  <si>
    <t>12950</t>
  </si>
  <si>
    <t>07626</t>
  </si>
  <si>
    <t>16.11</t>
  </si>
  <si>
    <t>15610</t>
  </si>
  <si>
    <t>070195</t>
  </si>
  <si>
    <t>13.1</t>
  </si>
  <si>
    <t>16147</t>
  </si>
  <si>
    <t>429120</t>
  </si>
  <si>
    <t>15125</t>
  </si>
  <si>
    <t>665068</t>
  </si>
  <si>
    <t>638018</t>
  </si>
  <si>
    <t>15960</t>
  </si>
  <si>
    <t>467125</t>
  </si>
  <si>
    <t>15591</t>
  </si>
  <si>
    <t>638260</t>
  </si>
  <si>
    <t>15521</t>
  </si>
  <si>
    <t>638290</t>
  </si>
  <si>
    <t>15517</t>
  </si>
  <si>
    <t>783047</t>
  </si>
  <si>
    <t>01140</t>
  </si>
  <si>
    <t>823204</t>
  </si>
  <si>
    <t>05846</t>
  </si>
  <si>
    <t>783230</t>
  </si>
  <si>
    <t>15525</t>
  </si>
  <si>
    <t>512482</t>
  </si>
  <si>
    <t>15584</t>
  </si>
  <si>
    <t>070405</t>
  </si>
  <si>
    <t>15964</t>
  </si>
  <si>
    <t>131161</t>
  </si>
  <si>
    <t>16104</t>
  </si>
  <si>
    <t>01461</t>
  </si>
  <si>
    <t>21.8</t>
  </si>
  <si>
    <t>15509</t>
  </si>
  <si>
    <t>13298</t>
  </si>
  <si>
    <t>15321</t>
  </si>
  <si>
    <t>125257</t>
  </si>
  <si>
    <t>15583</t>
  </si>
  <si>
    <t>159298</t>
  </si>
  <si>
    <t>05.12</t>
  </si>
  <si>
    <t>15586</t>
  </si>
  <si>
    <t>252237</t>
  </si>
  <si>
    <t>15576</t>
  </si>
  <si>
    <t>742271</t>
  </si>
  <si>
    <t>04763</t>
  </si>
  <si>
    <t>139137</t>
  </si>
  <si>
    <t>11.5</t>
  </si>
  <si>
    <t>14569</t>
  </si>
  <si>
    <t>633222</t>
  </si>
  <si>
    <t>01314</t>
  </si>
  <si>
    <t>697029</t>
  </si>
  <si>
    <t>0934</t>
  </si>
  <si>
    <t>412288</t>
  </si>
  <si>
    <t>10111</t>
  </si>
  <si>
    <t>412186</t>
  </si>
  <si>
    <t>09871</t>
  </si>
  <si>
    <t>412014</t>
  </si>
  <si>
    <t>070638</t>
  </si>
  <si>
    <t>860101</t>
  </si>
  <si>
    <t>04842</t>
  </si>
  <si>
    <t>783200</t>
  </si>
  <si>
    <t>15972</t>
  </si>
  <si>
    <t>473261</t>
  </si>
  <si>
    <t>07685</t>
  </si>
  <si>
    <t>783218</t>
  </si>
  <si>
    <t>05081</t>
  </si>
  <si>
    <t>535260</t>
  </si>
  <si>
    <t>04831</t>
  </si>
  <si>
    <t>783345</t>
  </si>
  <si>
    <t>15901</t>
  </si>
  <si>
    <t>198222</t>
  </si>
  <si>
    <t>16040</t>
  </si>
  <si>
    <t>304267</t>
  </si>
  <si>
    <t>MS</t>
  </si>
  <si>
    <t>15585</t>
  </si>
  <si>
    <t>858326</t>
  </si>
  <si>
    <t>13503</t>
  </si>
  <si>
    <t>217017</t>
  </si>
  <si>
    <t>202806</t>
  </si>
  <si>
    <t>09941</t>
  </si>
  <si>
    <t>412429</t>
  </si>
  <si>
    <t>05686</t>
  </si>
  <si>
    <t>783397</t>
  </si>
  <si>
    <t>04789</t>
  </si>
  <si>
    <t>665416</t>
  </si>
  <si>
    <t>15965</t>
  </si>
  <si>
    <t>011345</t>
  </si>
  <si>
    <t>05004</t>
  </si>
  <si>
    <t>665177</t>
  </si>
  <si>
    <t>15978</t>
  </si>
  <si>
    <t>116036</t>
  </si>
  <si>
    <t>05167</t>
  </si>
  <si>
    <t>15475</t>
  </si>
  <si>
    <t>04707</t>
  </si>
  <si>
    <t>135243</t>
  </si>
  <si>
    <t>06490</t>
  </si>
  <si>
    <t>085226</t>
  </si>
  <si>
    <t>13.5</t>
  </si>
  <si>
    <t>15883</t>
  </si>
  <si>
    <t>035394</t>
  </si>
  <si>
    <t>06732</t>
  </si>
  <si>
    <t>00435</t>
  </si>
  <si>
    <t>139096</t>
  </si>
  <si>
    <t>06129</t>
  </si>
  <si>
    <t>665165</t>
  </si>
  <si>
    <t>16038</t>
  </si>
  <si>
    <t>002294</t>
  </si>
  <si>
    <t>15981</t>
  </si>
  <si>
    <t>412113</t>
  </si>
  <si>
    <t xml:space="preserve">                                   无缝气瓶定期检验、评定综合记录表                                                                                           </t>
  </si>
  <si>
    <t>混</t>
  </si>
  <si>
    <t>01391</t>
  </si>
  <si>
    <t>702025</t>
  </si>
  <si>
    <t>153.6</t>
  </si>
  <si>
    <t>混合气</t>
  </si>
  <si>
    <t>01489</t>
  </si>
  <si>
    <t>757348</t>
  </si>
  <si>
    <t>01278</t>
  </si>
  <si>
    <t>295014</t>
  </si>
  <si>
    <t>04.4</t>
  </si>
  <si>
    <t>01218</t>
  </si>
  <si>
    <t>969053</t>
  </si>
  <si>
    <t>00528</t>
  </si>
  <si>
    <t>037031</t>
  </si>
  <si>
    <t>03950</t>
  </si>
  <si>
    <t>259247</t>
  </si>
  <si>
    <t>00716</t>
  </si>
  <si>
    <t>056471</t>
  </si>
  <si>
    <t>135.9</t>
  </si>
  <si>
    <t>04604</t>
  </si>
  <si>
    <t>887248</t>
  </si>
  <si>
    <t>145.5</t>
  </si>
  <si>
    <t>04293</t>
  </si>
  <si>
    <t>26254</t>
  </si>
  <si>
    <t>141.6</t>
  </si>
  <si>
    <t>03953</t>
  </si>
  <si>
    <t>268099</t>
  </si>
  <si>
    <t>07.3</t>
  </si>
  <si>
    <t>154.2</t>
  </si>
  <si>
    <t>03893</t>
  </si>
  <si>
    <t>667169</t>
  </si>
  <si>
    <t>125</t>
  </si>
  <si>
    <t>02477</t>
  </si>
  <si>
    <t>192116</t>
  </si>
  <si>
    <t>23.3</t>
  </si>
  <si>
    <t>151.8</t>
  </si>
  <si>
    <t>02109</t>
  </si>
  <si>
    <t>861461</t>
  </si>
  <si>
    <t>139.1</t>
  </si>
  <si>
    <t>02713</t>
  </si>
  <si>
    <t>192068</t>
  </si>
  <si>
    <t>145.2</t>
  </si>
  <si>
    <t>02140</t>
  </si>
  <si>
    <t>192157</t>
  </si>
  <si>
    <t>151.6</t>
  </si>
  <si>
    <t>02620</t>
  </si>
  <si>
    <t>037277</t>
  </si>
  <si>
    <t>144.1</t>
  </si>
  <si>
    <t>01925</t>
  </si>
  <si>
    <t>982123</t>
  </si>
  <si>
    <t>148.3</t>
  </si>
  <si>
    <t>02055</t>
  </si>
  <si>
    <t>192235</t>
  </si>
  <si>
    <t>148.6</t>
  </si>
  <si>
    <t>02124</t>
  </si>
  <si>
    <t>553164</t>
  </si>
  <si>
    <t>150.3</t>
  </si>
  <si>
    <t>02536</t>
  </si>
  <si>
    <t>829241</t>
  </si>
  <si>
    <t>146.2</t>
  </si>
  <si>
    <t>02648</t>
  </si>
  <si>
    <t>086003</t>
  </si>
  <si>
    <t>01316</t>
  </si>
  <si>
    <t>086074</t>
  </si>
  <si>
    <t>147</t>
  </si>
  <si>
    <t>02320</t>
  </si>
  <si>
    <t>555010</t>
  </si>
  <si>
    <t>23.4</t>
  </si>
  <si>
    <t>155.2</t>
  </si>
  <si>
    <t>02723</t>
  </si>
  <si>
    <t>553488</t>
  </si>
  <si>
    <t>146.8</t>
  </si>
  <si>
    <t>02002</t>
  </si>
  <si>
    <t>809482</t>
  </si>
  <si>
    <t>02688</t>
  </si>
  <si>
    <t>766145</t>
  </si>
  <si>
    <t>14.11</t>
  </si>
  <si>
    <t>142.5</t>
  </si>
  <si>
    <t>02410</t>
  </si>
  <si>
    <t>553115</t>
  </si>
  <si>
    <t>142.2</t>
  </si>
  <si>
    <t>02389</t>
  </si>
  <si>
    <t>757341</t>
  </si>
  <si>
    <t>146.5</t>
  </si>
  <si>
    <t>02000</t>
  </si>
  <si>
    <t>199186</t>
  </si>
  <si>
    <t>137.1</t>
  </si>
  <si>
    <t>01941</t>
  </si>
  <si>
    <t>553419</t>
  </si>
  <si>
    <t>139.7</t>
  </si>
  <si>
    <t>02403</t>
  </si>
  <si>
    <t>752283</t>
  </si>
  <si>
    <t>14.4</t>
  </si>
  <si>
    <t>143</t>
  </si>
  <si>
    <t>00457</t>
  </si>
  <si>
    <t>788448</t>
  </si>
  <si>
    <t>146.3</t>
  </si>
  <si>
    <t>02049</t>
  </si>
  <si>
    <t>865277</t>
  </si>
  <si>
    <t>145.9</t>
  </si>
  <si>
    <t>P</t>
  </si>
  <si>
    <t>温度</t>
  </si>
  <si>
    <t>B</t>
  </si>
  <si>
    <t>B=（K*100000-6.8P）*0.0000001</t>
  </si>
  <si>
    <t>P*B</t>
  </si>
  <si>
    <t>体积</t>
  </si>
  <si>
    <t>标准瓶(KG)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</si>
</sst>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_ "/>
    <numFmt numFmtId="179" formatCode="0_);[Red]\(0\)"/>
    <numFmt numFmtId="180" formatCode="0.0_ "/>
    <numFmt numFmtId="181" formatCode="0.0"/>
  </numFmts>
  <fonts count="46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5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Arial"/>
      <charset val="134"/>
    </font>
    <font>
      <sz val="11"/>
      <name val="楷体_GB2312"/>
      <charset val="134"/>
    </font>
    <font>
      <sz val="11"/>
      <color rgb="FFFFC000"/>
      <name val="宋体"/>
      <charset val="134"/>
    </font>
    <font>
      <b/>
      <sz val="16"/>
      <color theme="1"/>
      <name val="宋体"/>
      <charset val="134"/>
    </font>
    <font>
      <b/>
      <sz val="16"/>
      <name val="楷体_GB2312"/>
      <charset val="134"/>
    </font>
    <font>
      <b/>
      <sz val="11"/>
      <color theme="1"/>
      <name val="宋体"/>
      <charset val="134"/>
    </font>
    <font>
      <sz val="18"/>
      <name val="宋体"/>
      <charset val="134"/>
    </font>
    <font>
      <sz val="10"/>
      <color theme="7" tint="0.799981688894314"/>
      <name val="宋体"/>
      <charset val="134"/>
    </font>
    <font>
      <b/>
      <sz val="18"/>
      <name val="宋体"/>
      <charset val="134"/>
    </font>
    <font>
      <sz val="11"/>
      <color theme="7" tint="0.799981688894314"/>
      <name val="宋体"/>
      <charset val="134"/>
    </font>
    <font>
      <b/>
      <sz val="2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1"/>
      <name val="宋体"/>
      <charset val="134"/>
    </font>
    <font>
      <vertAlign val="subscript"/>
      <sz val="9"/>
      <name val="宋体"/>
      <charset val="134"/>
    </font>
    <font>
      <vertAlign val="subscript"/>
      <sz val="1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4" borderId="12" applyNumberFormat="0" applyAlignment="0" applyProtection="0">
      <alignment vertical="center"/>
    </xf>
    <xf numFmtId="0" fontId="33" fillId="15" borderId="13" applyNumberFormat="0" applyAlignment="0" applyProtection="0">
      <alignment vertical="center"/>
    </xf>
    <xf numFmtId="0" fontId="34" fillId="15" borderId="12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</cellStyleXfs>
  <cellXfs count="530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177" fontId="0" fillId="3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8" fontId="0" fillId="3" borderId="0" xfId="0" applyNumberFormat="1" applyFont="1" applyFill="1" applyAlignment="1">
      <alignment horizontal="center"/>
    </xf>
    <xf numFmtId="177" fontId="0" fillId="3" borderId="0" xfId="0" applyNumberFormat="1" applyFont="1" applyFill="1"/>
    <xf numFmtId="0" fontId="0" fillId="2" borderId="0" xfId="0" applyFont="1" applyFill="1"/>
    <xf numFmtId="49" fontId="0" fillId="2" borderId="0" xfId="0" applyNumberFormat="1" applyFont="1" applyFill="1"/>
    <xf numFmtId="177" fontId="0" fillId="0" borderId="0" xfId="0" applyNumberFormat="1" applyFont="1" applyFill="1"/>
    <xf numFmtId="0" fontId="0" fillId="0" borderId="0" xfId="0" applyFont="1" applyFill="1" applyAlignment="1">
      <alignment horizontal="center"/>
    </xf>
    <xf numFmtId="179" fontId="0" fillId="0" borderId="0" xfId="0" applyNumberFormat="1" applyFont="1" applyFill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7" fontId="2" fillId="3" borderId="0" xfId="0" applyNumberFormat="1" applyFont="1" applyFill="1" applyAlignment="1">
      <alignment horizontal="left" vertical="center"/>
    </xf>
    <xf numFmtId="178" fontId="2" fillId="3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9" fontId="2" fillId="0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49" fontId="0" fillId="4" borderId="0" xfId="0" applyNumberFormat="1" applyFont="1" applyFill="1" applyAlignment="1">
      <alignment horizontal="left" vertical="center"/>
    </xf>
    <xf numFmtId="49" fontId="0" fillId="4" borderId="0" xfId="0" applyNumberFormat="1" applyFont="1" applyFill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9" fontId="0" fillId="4" borderId="0" xfId="0" applyNumberFormat="1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 textRotation="255"/>
    </xf>
    <xf numFmtId="0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255"/>
    </xf>
    <xf numFmtId="179" fontId="1" fillId="4" borderId="2" xfId="0" applyNumberFormat="1" applyFont="1" applyFill="1" applyBorder="1" applyAlignment="1">
      <alignment horizontal="center" vertical="center" textRotation="255"/>
    </xf>
    <xf numFmtId="49" fontId="1" fillId="4" borderId="2" xfId="0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textRotation="255"/>
    </xf>
    <xf numFmtId="0" fontId="1" fillId="4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0" fillId="2" borderId="2" xfId="0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80" fontId="0" fillId="2" borderId="2" xfId="0" applyNumberFormat="1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177" fontId="0" fillId="3" borderId="2" xfId="0" applyNumberFormat="1" applyFont="1" applyFill="1" applyBorder="1"/>
    <xf numFmtId="0" fontId="0" fillId="2" borderId="2" xfId="0" applyFont="1" applyFill="1" applyBorder="1"/>
    <xf numFmtId="49" fontId="0" fillId="2" borderId="2" xfId="0" applyNumberFormat="1" applyFont="1" applyFill="1" applyBorder="1"/>
    <xf numFmtId="177" fontId="0" fillId="0" borderId="2" xfId="0" applyNumberFormat="1" applyFont="1" applyFill="1" applyBorder="1"/>
    <xf numFmtId="0" fontId="4" fillId="0" borderId="2" xfId="0" applyFont="1" applyFill="1" applyBorder="1"/>
    <xf numFmtId="49" fontId="1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/>
    <xf numFmtId="0" fontId="6" fillId="0" borderId="2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181" fontId="6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/>
    <xf numFmtId="180" fontId="6" fillId="0" borderId="2" xfId="0" applyNumberFormat="1" applyFont="1" applyFill="1" applyBorder="1" applyAlignment="1"/>
    <xf numFmtId="180" fontId="0" fillId="0" borderId="2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6" fillId="0" borderId="0" xfId="0" applyFont="1" applyAlignment="1">
      <alignment horizontal="center" vertical="center"/>
    </xf>
    <xf numFmtId="0" fontId="0" fillId="6" borderId="0" xfId="0" applyFill="1"/>
    <xf numFmtId="0" fontId="0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0" fillId="3" borderId="0" xfId="0" applyNumberFormat="1" applyFont="1" applyFill="1" applyAlignment="1">
      <alignment horizontal="center"/>
    </xf>
    <xf numFmtId="176" fontId="6" fillId="2" borderId="0" xfId="0" applyNumberFormat="1" applyFont="1" applyFill="1" applyAlignment="1">
      <alignment horizontal="center"/>
    </xf>
    <xf numFmtId="181" fontId="0" fillId="3" borderId="0" xfId="0" applyNumberFormat="1" applyFont="1" applyFill="1" applyAlignment="1">
      <alignment horizontal="center"/>
    </xf>
    <xf numFmtId="2" fontId="0" fillId="3" borderId="0" xfId="0" applyNumberFormat="1" applyFont="1" applyFill="1"/>
    <xf numFmtId="0" fontId="0" fillId="7" borderId="0" xfId="0" applyFont="1" applyFill="1"/>
    <xf numFmtId="0" fontId="6" fillId="0" borderId="0" xfId="0" applyFont="1" applyFill="1"/>
    <xf numFmtId="0" fontId="1" fillId="2" borderId="0" xfId="0" applyFont="1" applyFill="1"/>
    <xf numFmtId="0" fontId="0" fillId="8" borderId="0" xfId="0" applyFont="1" applyFill="1"/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5" borderId="0" xfId="0" applyFont="1" applyFill="1"/>
    <xf numFmtId="0" fontId="0" fillId="0" borderId="0" xfId="0" applyFill="1"/>
    <xf numFmtId="0" fontId="7" fillId="5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7" fillId="3" borderId="0" xfId="0" applyNumberFormat="1" applyFont="1" applyFill="1" applyAlignment="1">
      <alignment horizontal="left" vertical="center"/>
    </xf>
    <xf numFmtId="181" fontId="7" fillId="3" borderId="0" xfId="0" applyNumberFormat="1" applyFont="1" applyFill="1" applyAlignment="1">
      <alignment horizontal="left" vertical="center"/>
    </xf>
    <xf numFmtId="2" fontId="7" fillId="3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0" fillId="5" borderId="0" xfId="0" applyFill="1"/>
    <xf numFmtId="0" fontId="7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3" borderId="0" xfId="0" applyNumberFormat="1" applyFont="1" applyFill="1" applyAlignment="1">
      <alignment horizontal="center" vertical="center"/>
    </xf>
    <xf numFmtId="181" fontId="7" fillId="3" borderId="0" xfId="0" applyNumberFormat="1" applyFont="1" applyFill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center"/>
    </xf>
    <xf numFmtId="181" fontId="7" fillId="0" borderId="0" xfId="0" applyNumberFormat="1" applyFont="1" applyFill="1" applyAlignment="1">
      <alignment horizontal="left" vertical="center"/>
    </xf>
    <xf numFmtId="2" fontId="7" fillId="0" borderId="0" xfId="0" applyNumberFormat="1" applyFont="1" applyFill="1" applyAlignment="1">
      <alignment horizontal="left" vertical="center"/>
    </xf>
    <xf numFmtId="0" fontId="6" fillId="5" borderId="2" xfId="0" applyFont="1" applyFill="1" applyBorder="1" applyAlignment="1">
      <alignment horizontal="center" vertical="center" textRotation="255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81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255"/>
    </xf>
    <xf numFmtId="0" fontId="6" fillId="9" borderId="2" xfId="0" applyFont="1" applyFill="1" applyBorder="1" applyAlignment="1">
      <alignment horizontal="center" vertical="center" textRotation="255"/>
    </xf>
    <xf numFmtId="49" fontId="1" fillId="5" borderId="2" xfId="0" applyNumberFormat="1" applyFont="1" applyFill="1" applyBorder="1" applyAlignment="1">
      <alignment horizontal="center" vertical="center" textRotation="255"/>
    </xf>
    <xf numFmtId="49" fontId="1" fillId="5" borderId="2" xfId="0" applyNumberFormat="1" applyFont="1" applyFill="1" applyBorder="1" applyAlignment="1">
      <alignment horizontal="left" vertical="center" textRotation="255"/>
    </xf>
    <xf numFmtId="49" fontId="6" fillId="5" borderId="2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textRotation="255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3" borderId="2" xfId="0" applyFont="1" applyFill="1" applyBorder="1" applyAlignment="1">
      <alignment horizontal="center"/>
    </xf>
    <xf numFmtId="176" fontId="6" fillId="2" borderId="2" xfId="0" applyNumberFormat="1" applyFont="1" applyFill="1" applyBorder="1" applyAlignment="1">
      <alignment horizontal="center"/>
    </xf>
    <xf numFmtId="181" fontId="6" fillId="3" borderId="2" xfId="0" applyNumberFormat="1" applyFont="1" applyFill="1" applyBorder="1" applyAlignment="1">
      <alignment horizontal="center"/>
    </xf>
    <xf numFmtId="2" fontId="6" fillId="3" borderId="2" xfId="0" applyNumberFormat="1" applyFont="1" applyFill="1" applyBorder="1"/>
    <xf numFmtId="0" fontId="0" fillId="7" borderId="2" xfId="0" applyFont="1" applyFill="1" applyBorder="1"/>
    <xf numFmtId="0" fontId="6" fillId="0" borderId="2" xfId="0" applyFont="1" applyFill="1" applyBorder="1"/>
    <xf numFmtId="0" fontId="1" fillId="2" borderId="2" xfId="0" applyFont="1" applyFill="1" applyBorder="1"/>
    <xf numFmtId="0" fontId="6" fillId="8" borderId="2" xfId="0" applyFont="1" applyFill="1" applyBorder="1"/>
    <xf numFmtId="0" fontId="10" fillId="0" borderId="2" xfId="0" applyFont="1" applyFill="1" applyBorder="1"/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/>
    </xf>
    <xf numFmtId="0" fontId="6" fillId="6" borderId="2" xfId="0" applyFont="1" applyFill="1" applyBorder="1"/>
    <xf numFmtId="176" fontId="6" fillId="6" borderId="2" xfId="0" applyNumberFormat="1" applyFont="1" applyFill="1" applyBorder="1" applyAlignment="1">
      <alignment horizontal="center"/>
    </xf>
    <xf numFmtId="181" fontId="6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/>
    <xf numFmtId="0" fontId="0" fillId="6" borderId="2" xfId="0" applyFont="1" applyFill="1" applyBorder="1"/>
    <xf numFmtId="0" fontId="1" fillId="6" borderId="2" xfId="0" applyFont="1" applyFill="1" applyBorder="1"/>
    <xf numFmtId="0" fontId="10" fillId="6" borderId="2" xfId="0" applyFont="1" applyFill="1" applyBorder="1"/>
    <xf numFmtId="49" fontId="0" fillId="6" borderId="2" xfId="0" applyNumberFormat="1" applyFont="1" applyFill="1" applyBorder="1" applyAlignment="1">
      <alignment horizontal="center"/>
    </xf>
    <xf numFmtId="0" fontId="0" fillId="6" borderId="0" xfId="0" applyFont="1" applyFill="1"/>
    <xf numFmtId="180" fontId="6" fillId="7" borderId="2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/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180" fontId="6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0" fontId="1" fillId="0" borderId="2" xfId="0" applyFont="1" applyFill="1" applyBorder="1"/>
    <xf numFmtId="0" fontId="6" fillId="10" borderId="2" xfId="0" applyFont="1" applyFill="1" applyBorder="1" applyAlignment="1">
      <alignment horizontal="center"/>
    </xf>
    <xf numFmtId="181" fontId="6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80" fontId="6" fillId="10" borderId="2" xfId="0" applyNumberFormat="1" applyFont="1" applyFill="1" applyBorder="1" applyAlignment="1">
      <alignment horizontal="center"/>
    </xf>
    <xf numFmtId="0" fontId="1" fillId="11" borderId="0" xfId="0" applyFont="1" applyFill="1" applyAlignment="1">
      <alignment horizontal="center" vertical="center"/>
    </xf>
    <xf numFmtId="0" fontId="1" fillId="7" borderId="0" xfId="0" applyFont="1" applyFill="1"/>
    <xf numFmtId="0" fontId="1" fillId="7" borderId="0" xfId="0" applyFont="1" applyFill="1" applyAlignment="1">
      <alignment horizontal="center" vertical="center"/>
    </xf>
    <xf numFmtId="0" fontId="1" fillId="6" borderId="0" xfId="0" applyFont="1" applyFill="1"/>
    <xf numFmtId="0" fontId="1" fillId="7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2" fontId="1" fillId="8" borderId="0" xfId="0" applyNumberFormat="1" applyFont="1" applyFill="1"/>
    <xf numFmtId="176" fontId="1" fillId="0" borderId="0" xfId="0" applyNumberFormat="1" applyFont="1" applyFill="1"/>
    <xf numFmtId="0" fontId="1" fillId="5" borderId="0" xfId="0" applyFont="1" applyFill="1"/>
    <xf numFmtId="0" fontId="1" fillId="7" borderId="0" xfId="0" applyFont="1" applyFill="1" applyAlignment="1">
      <alignment horizontal="center"/>
    </xf>
    <xf numFmtId="11" fontId="11" fillId="7" borderId="0" xfId="0" applyNumberFormat="1" applyFont="1" applyFill="1"/>
    <xf numFmtId="0" fontId="12" fillId="9" borderId="0" xfId="0" applyFont="1" applyFill="1"/>
    <xf numFmtId="0" fontId="1" fillId="9" borderId="0" xfId="0" applyFont="1" applyFill="1"/>
    <xf numFmtId="0" fontId="1" fillId="11" borderId="0" xfId="0" applyFont="1" applyFill="1"/>
    <xf numFmtId="0" fontId="2" fillId="7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2" fillId="8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11" fontId="14" fillId="7" borderId="0" xfId="0" applyNumberFormat="1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left" vertical="center"/>
    </xf>
    <xf numFmtId="0" fontId="1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49" fontId="2" fillId="7" borderId="0" xfId="0" applyNumberFormat="1" applyFont="1" applyFill="1" applyAlignment="1">
      <alignment horizontal="left" vertical="center"/>
    </xf>
    <xf numFmtId="49" fontId="2" fillId="7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2" fontId="2" fillId="8" borderId="0" xfId="0" applyNumberFormat="1" applyFont="1" applyFill="1" applyAlignment="1">
      <alignment horizontal="left" vertical="center"/>
    </xf>
    <xf numFmtId="176" fontId="2" fillId="7" borderId="0" xfId="0" applyNumberFormat="1" applyFont="1" applyFill="1" applyAlignment="1">
      <alignment horizontal="left" vertical="center"/>
    </xf>
    <xf numFmtId="11" fontId="14" fillId="7" borderId="0" xfId="0" applyNumberFormat="1" applyFont="1" applyFill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49" fontId="1" fillId="7" borderId="0" xfId="0" applyNumberFormat="1" applyFont="1" applyFill="1" applyAlignment="1">
      <alignment horizontal="left" vertical="center"/>
    </xf>
    <xf numFmtId="49" fontId="1" fillId="7" borderId="0" xfId="0" applyNumberFormat="1" applyFont="1" applyFill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2" fontId="1" fillId="8" borderId="0" xfId="0" applyNumberFormat="1" applyFont="1" applyFill="1" applyAlignment="1">
      <alignment horizontal="center" vertical="center"/>
    </xf>
    <xf numFmtId="176" fontId="1" fillId="7" borderId="0" xfId="0" applyNumberFormat="1" applyFont="1" applyFill="1" applyAlignment="1">
      <alignment horizontal="center" vertical="center"/>
    </xf>
    <xf numFmtId="11" fontId="11" fillId="7" borderId="0" xfId="0" applyNumberFormat="1" applyFont="1" applyFill="1" applyAlignment="1">
      <alignment horizontal="center" vertical="center"/>
    </xf>
    <xf numFmtId="0" fontId="5" fillId="7" borderId="5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 textRotation="255"/>
    </xf>
    <xf numFmtId="49" fontId="1" fillId="7" borderId="2" xfId="0" applyNumberFormat="1" applyFont="1" applyFill="1" applyBorder="1" applyAlignment="1">
      <alignment horizontal="left" vertical="center"/>
    </xf>
    <xf numFmtId="49" fontId="1" fillId="7" borderId="2" xfId="0" applyNumberFormat="1" applyFont="1" applyFill="1" applyBorder="1" applyAlignment="1">
      <alignment horizontal="center" vertical="center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2" fontId="1" fillId="8" borderId="2" xfId="0" applyNumberFormat="1" applyFont="1" applyFill="1" applyBorder="1" applyAlignment="1">
      <alignment horizontal="center" vertical="center" wrapText="1"/>
    </xf>
    <xf numFmtId="176" fontId="1" fillId="7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textRotation="255" wrapText="1"/>
    </xf>
    <xf numFmtId="0" fontId="1" fillId="7" borderId="3" xfId="0" applyFont="1" applyFill="1" applyBorder="1" applyAlignment="1">
      <alignment vertical="center" textRotation="255" wrapText="1"/>
    </xf>
    <xf numFmtId="11" fontId="11" fillId="7" borderId="2" xfId="0" applyNumberFormat="1" applyFont="1" applyFill="1" applyBorder="1" applyAlignment="1">
      <alignment horizontal="center" vertical="center" textRotation="255"/>
    </xf>
    <xf numFmtId="49" fontId="1" fillId="7" borderId="2" xfId="0" applyNumberFormat="1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176" fontId="1" fillId="7" borderId="3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textRotation="255"/>
    </xf>
    <xf numFmtId="0" fontId="1" fillId="7" borderId="6" xfId="0" applyFont="1" applyFill="1" applyBorder="1" applyAlignment="1">
      <alignment vertical="center" textRotation="255" wrapText="1"/>
    </xf>
    <xf numFmtId="0" fontId="5" fillId="0" borderId="5" xfId="0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0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180" fontId="1" fillId="4" borderId="3" xfId="0" applyNumberFormat="1" applyFont="1" applyFill="1" applyBorder="1" applyAlignment="1">
      <alignment horizontal="center"/>
    </xf>
    <xf numFmtId="176" fontId="1" fillId="4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2" fontId="5" fillId="8" borderId="3" xfId="0" applyNumberFormat="1" applyFont="1" applyFill="1" applyBorder="1" applyAlignment="1"/>
    <xf numFmtId="0" fontId="1" fillId="5" borderId="2" xfId="0" applyFont="1" applyFill="1" applyBorder="1"/>
    <xf numFmtId="0" fontId="5" fillId="6" borderId="5" xfId="0" applyFont="1" applyFill="1" applyBorder="1" applyAlignment="1">
      <alignment horizontal="center"/>
    </xf>
    <xf numFmtId="49" fontId="1" fillId="6" borderId="2" xfId="0" applyNumberFormat="1" applyFont="1" applyFill="1" applyBorder="1"/>
    <xf numFmtId="0" fontId="1" fillId="6" borderId="2" xfId="0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left"/>
    </xf>
    <xf numFmtId="180" fontId="1" fillId="6" borderId="3" xfId="0" applyNumberFormat="1" applyFont="1" applyFill="1" applyBorder="1" applyAlignment="1">
      <alignment horizontal="center"/>
    </xf>
    <xf numFmtId="176" fontId="1" fillId="6" borderId="2" xfId="0" applyNumberFormat="1" applyFont="1" applyFill="1" applyBorder="1"/>
    <xf numFmtId="0" fontId="1" fillId="6" borderId="2" xfId="0" applyFont="1" applyFill="1" applyBorder="1" applyAlignment="1">
      <alignment horizontal="left"/>
    </xf>
    <xf numFmtId="2" fontId="5" fillId="6" borderId="3" xfId="0" applyNumberFormat="1" applyFont="1" applyFill="1" applyBorder="1" applyAlignment="1"/>
    <xf numFmtId="49" fontId="1" fillId="6" borderId="2" xfId="0" applyNumberFormat="1" applyFont="1" applyFill="1" applyBorder="1" applyAlignment="1">
      <alignment horizontal="left" vertical="center"/>
    </xf>
    <xf numFmtId="11" fontId="11" fillId="6" borderId="0" xfId="0" applyNumberFormat="1" applyFont="1" applyFill="1"/>
    <xf numFmtId="0" fontId="12" fillId="6" borderId="0" xfId="0" applyFont="1" applyFill="1"/>
    <xf numFmtId="0" fontId="16" fillId="0" borderId="0" xfId="0" applyFont="1" applyFill="1" applyAlignment="1">
      <alignment vertical="center"/>
    </xf>
    <xf numFmtId="0" fontId="0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17" fillId="12" borderId="0" xfId="0" applyFont="1" applyFill="1"/>
    <xf numFmtId="0" fontId="6" fillId="0" borderId="0" xfId="0" applyFont="1" applyFill="1" applyAlignment="1">
      <alignment horizontal="center"/>
    </xf>
    <xf numFmtId="49" fontId="1" fillId="0" borderId="0" xfId="0" applyNumberFormat="1" applyFont="1" applyFill="1"/>
    <xf numFmtId="0" fontId="1" fillId="3" borderId="0" xfId="0" applyFont="1" applyFill="1" applyAlignment="1">
      <alignment horizontal="center"/>
    </xf>
    <xf numFmtId="178" fontId="1" fillId="3" borderId="0" xfId="0" applyNumberFormat="1" applyFont="1" applyFill="1" applyAlignment="1">
      <alignment horizontal="center"/>
    </xf>
    <xf numFmtId="177" fontId="1" fillId="3" borderId="0" xfId="0" applyNumberFormat="1" applyFont="1" applyFill="1"/>
    <xf numFmtId="49" fontId="1" fillId="0" borderId="0" xfId="0" applyNumberFormat="1" applyFont="1" applyFill="1" applyAlignment="1">
      <alignment vertical="center"/>
    </xf>
    <xf numFmtId="0" fontId="18" fillId="7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49" fontId="18" fillId="0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178" fontId="18" fillId="3" borderId="0" xfId="0" applyNumberFormat="1" applyFont="1" applyFill="1" applyAlignment="1">
      <alignment horizontal="left" vertical="center"/>
    </xf>
    <xf numFmtId="177" fontId="18" fillId="3" borderId="0" xfId="0" applyNumberFormat="1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7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9" fillId="7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178" fontId="8" fillId="3" borderId="0" xfId="0" applyNumberFormat="1" applyFont="1" applyFill="1" applyAlignment="1">
      <alignment horizontal="left" vertical="center"/>
    </xf>
    <xf numFmtId="177" fontId="8" fillId="3" borderId="0" xfId="0" applyNumberFormat="1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7" borderId="0" xfId="0" applyFont="1" applyFill="1"/>
    <xf numFmtId="0" fontId="6" fillId="0" borderId="0" xfId="0" applyFont="1"/>
    <xf numFmtId="0" fontId="3" fillId="7" borderId="1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vertical="center"/>
    </xf>
    <xf numFmtId="49" fontId="1" fillId="9" borderId="0" xfId="0" applyNumberFormat="1" applyFont="1" applyFill="1" applyAlignment="1">
      <alignment horizontal="center" vertical="center"/>
    </xf>
    <xf numFmtId="178" fontId="1" fillId="9" borderId="0" xfId="0" applyNumberFormat="1" applyFont="1" applyFill="1" applyAlignment="1">
      <alignment horizontal="center" vertical="center"/>
    </xf>
    <xf numFmtId="177" fontId="1" fillId="9" borderId="0" xfId="0" applyNumberFormat="1" applyFont="1" applyFill="1" applyAlignment="1">
      <alignment horizontal="center" vertical="center"/>
    </xf>
    <xf numFmtId="49" fontId="0" fillId="7" borderId="0" xfId="0" applyNumberFormat="1" applyFont="1" applyFill="1" applyAlignment="1">
      <alignment horizontal="center" vertical="center"/>
    </xf>
    <xf numFmtId="0" fontId="6" fillId="7" borderId="2" xfId="0" applyFont="1" applyFill="1" applyBorder="1" applyAlignment="1">
      <alignment horizontal="center" vertical="center" textRotation="255"/>
    </xf>
    <xf numFmtId="0" fontId="6" fillId="7" borderId="2" xfId="0" applyNumberFormat="1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left" vertical="center"/>
    </xf>
    <xf numFmtId="49" fontId="6" fillId="7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49" fontId="1" fillId="9" borderId="2" xfId="0" applyNumberFormat="1" applyFont="1" applyFill="1" applyBorder="1" applyAlignment="1">
      <alignment horizontal="center" vertical="center" wrapText="1"/>
    </xf>
    <xf numFmtId="178" fontId="1" fillId="9" borderId="2" xfId="0" applyNumberFormat="1" applyFont="1" applyFill="1" applyBorder="1" applyAlignment="1">
      <alignment horizontal="center" vertical="center" wrapText="1"/>
    </xf>
    <xf numFmtId="17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49" fontId="6" fillId="7" borderId="2" xfId="0" applyNumberFormat="1" applyFont="1" applyFill="1" applyBorder="1" applyAlignment="1">
      <alignment horizontal="center" vertical="center" textRotation="255"/>
    </xf>
    <xf numFmtId="0" fontId="6" fillId="7" borderId="2" xfId="0" applyFont="1" applyFill="1" applyBorder="1" applyAlignment="1">
      <alignment horizontal="center" wrapText="1"/>
    </xf>
    <xf numFmtId="49" fontId="6" fillId="7" borderId="2" xfId="0" applyNumberFormat="1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textRotation="255"/>
    </xf>
    <xf numFmtId="0" fontId="17" fillId="7" borderId="2" xfId="0" applyFont="1" applyFill="1" applyBorder="1" applyAlignment="1">
      <alignment horizontal="center" vertical="center" textRotation="255"/>
    </xf>
    <xf numFmtId="0" fontId="17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textRotation="255"/>
    </xf>
    <xf numFmtId="49" fontId="17" fillId="0" borderId="2" xfId="0" applyNumberFormat="1" applyFont="1" applyFill="1" applyBorder="1" applyAlignment="1">
      <alignment horizontal="left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textRotation="255"/>
    </xf>
    <xf numFmtId="0" fontId="19" fillId="0" borderId="2" xfId="0" applyFont="1" applyFill="1" applyBorder="1" applyAlignment="1">
      <alignment vertical="center" textRotation="255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49" fontId="19" fillId="9" borderId="2" xfId="0" applyNumberFormat="1" applyFont="1" applyFill="1" applyBorder="1" applyAlignment="1">
      <alignment horizontal="center" vertical="center" wrapText="1"/>
    </xf>
    <xf numFmtId="178" fontId="19" fillId="9" borderId="2" xfId="0" applyNumberFormat="1" applyFont="1" applyFill="1" applyBorder="1" applyAlignment="1">
      <alignment horizontal="center" vertical="center" wrapText="1"/>
    </xf>
    <xf numFmtId="177" fontId="19" fillId="9" borderId="2" xfId="0" applyNumberFormat="1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textRotation="255"/>
    </xf>
    <xf numFmtId="0" fontId="19" fillId="12" borderId="2" xfId="0" applyFont="1" applyFill="1" applyBorder="1" applyAlignment="1">
      <alignment horizontal="center" vertical="center" textRotation="255"/>
    </xf>
    <xf numFmtId="49" fontId="17" fillId="0" borderId="2" xfId="0" applyNumberFormat="1" applyFont="1" applyFill="1" applyBorder="1" applyAlignment="1">
      <alignment horizontal="center" vertical="center" textRotation="255"/>
    </xf>
    <xf numFmtId="49" fontId="17" fillId="12" borderId="2" xfId="0" applyNumberFormat="1" applyFont="1" applyFill="1" applyBorder="1" applyAlignment="1">
      <alignment horizontal="center" vertical="center" textRotation="255"/>
    </xf>
    <xf numFmtId="0" fontId="17" fillId="12" borderId="2" xfId="0" applyFont="1" applyFill="1" applyBorder="1" applyAlignment="1">
      <alignment horizontal="center" vertical="center" wrapText="1"/>
    </xf>
    <xf numFmtId="0" fontId="17" fillId="7" borderId="0" xfId="0" applyFont="1" applyFill="1"/>
    <xf numFmtId="0" fontId="6" fillId="9" borderId="2" xfId="0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181" fontId="6" fillId="9" borderId="2" xfId="0" applyNumberFormat="1" applyFont="1" applyFill="1" applyBorder="1" applyAlignment="1">
      <alignment horizontal="center" vertical="center"/>
    </xf>
    <xf numFmtId="2" fontId="6" fillId="9" borderId="2" xfId="0" applyNumberFormat="1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/>
    </xf>
    <xf numFmtId="180" fontId="1" fillId="0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/>
    <xf numFmtId="0" fontId="1" fillId="3" borderId="3" xfId="0" applyFont="1" applyFill="1" applyBorder="1" applyAlignment="1">
      <alignment horizontal="center"/>
    </xf>
    <xf numFmtId="178" fontId="1" fillId="3" borderId="3" xfId="0" applyNumberFormat="1" applyFont="1" applyFill="1" applyBorder="1" applyAlignment="1">
      <alignment horizontal="center"/>
    </xf>
    <xf numFmtId="177" fontId="1" fillId="3" borderId="3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180" fontId="1" fillId="0" borderId="3" xfId="0" applyNumberFormat="1" applyFont="1" applyFill="1" applyBorder="1"/>
    <xf numFmtId="176" fontId="5" fillId="3" borderId="3" xfId="0" applyNumberFormat="1" applyFont="1" applyFill="1" applyBorder="1" applyAlignment="1"/>
    <xf numFmtId="0" fontId="1" fillId="5" borderId="3" xfId="0" applyFont="1" applyFill="1" applyBorder="1"/>
    <xf numFmtId="0" fontId="0" fillId="0" borderId="2" xfId="0" applyFont="1" applyBorder="1"/>
    <xf numFmtId="0" fontId="0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/>
    </xf>
    <xf numFmtId="0" fontId="1" fillId="6" borderId="3" xfId="0" applyNumberFormat="1" applyFont="1" applyFill="1" applyBorder="1" applyAlignment="1">
      <alignment horizontal="center"/>
    </xf>
    <xf numFmtId="0" fontId="1" fillId="6" borderId="3" xfId="0" applyNumberFormat="1" applyFont="1" applyFill="1" applyBorder="1"/>
    <xf numFmtId="178" fontId="1" fillId="6" borderId="3" xfId="0" applyNumberFormat="1" applyFont="1" applyFill="1" applyBorder="1" applyAlignment="1">
      <alignment horizontal="center"/>
    </xf>
    <xf numFmtId="177" fontId="1" fillId="6" borderId="3" xfId="0" applyNumberFormat="1" applyFont="1" applyFill="1" applyBorder="1"/>
    <xf numFmtId="0" fontId="1" fillId="6" borderId="2" xfId="0" applyNumberFormat="1" applyFont="1" applyFill="1" applyBorder="1" applyAlignment="1">
      <alignment horizontal="center"/>
    </xf>
    <xf numFmtId="0" fontId="1" fillId="6" borderId="3" xfId="0" applyFont="1" applyFill="1" applyBorder="1"/>
    <xf numFmtId="180" fontId="1" fillId="6" borderId="3" xfId="0" applyNumberFormat="1" applyFont="1" applyFill="1" applyBorder="1"/>
    <xf numFmtId="176" fontId="5" fillId="6" borderId="3" xfId="0" applyNumberFormat="1" applyFont="1" applyFill="1" applyBorder="1" applyAlignment="1"/>
    <xf numFmtId="0" fontId="1" fillId="0" borderId="2" xfId="0" applyNumberFormat="1" applyFont="1" applyFill="1" applyBorder="1" applyAlignment="1">
      <alignment horizontal="center"/>
    </xf>
    <xf numFmtId="18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/>
    <xf numFmtId="0" fontId="1" fillId="3" borderId="2" xfId="0" applyFont="1" applyFill="1" applyBorder="1" applyAlignment="1">
      <alignment horizontal="center"/>
    </xf>
    <xf numFmtId="178" fontId="1" fillId="3" borderId="2" xfId="0" applyNumberFormat="1" applyFont="1" applyFill="1" applyBorder="1" applyAlignment="1">
      <alignment horizontal="center"/>
    </xf>
    <xf numFmtId="177" fontId="1" fillId="3" borderId="2" xfId="0" applyNumberFormat="1" applyFont="1" applyFill="1" applyBorder="1"/>
    <xf numFmtId="180" fontId="1" fillId="0" borderId="2" xfId="0" applyNumberFormat="1" applyFont="1" applyFill="1" applyBorder="1"/>
    <xf numFmtId="176" fontId="5" fillId="3" borderId="2" xfId="0" applyNumberFormat="1" applyFont="1" applyFill="1" applyBorder="1" applyAlignment="1"/>
    <xf numFmtId="178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/>
    </xf>
    <xf numFmtId="180" fontId="1" fillId="3" borderId="0" xfId="0" applyNumberFormat="1" applyFont="1" applyFill="1" applyAlignment="1">
      <alignment horizontal="center"/>
    </xf>
    <xf numFmtId="180" fontId="1" fillId="2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/>
    </xf>
    <xf numFmtId="176" fontId="1" fillId="2" borderId="0" xfId="0" applyNumberFormat="1" applyFont="1" applyFill="1"/>
    <xf numFmtId="49" fontId="1" fillId="7" borderId="0" xfId="0" applyNumberFormat="1" applyFont="1" applyFill="1"/>
    <xf numFmtId="49" fontId="1" fillId="7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20" fillId="2" borderId="0" xfId="0" applyNumberFormat="1" applyFont="1" applyFill="1" applyAlignment="1">
      <alignment vertical="center"/>
    </xf>
    <xf numFmtId="0" fontId="1" fillId="0" borderId="0" xfId="0" applyNumberFormat="1" applyFont="1" applyFill="1" applyAlignment="1"/>
    <xf numFmtId="49" fontId="1" fillId="0" borderId="0" xfId="0" applyNumberFormat="1" applyFont="1" applyFill="1" applyAlignment="1"/>
    <xf numFmtId="180" fontId="1" fillId="0" borderId="0" xfId="0" applyNumberFormat="1" applyFont="1" applyFill="1" applyAlignment="1"/>
    <xf numFmtId="0" fontId="1" fillId="5" borderId="4" xfId="0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vertical="center"/>
    </xf>
    <xf numFmtId="49" fontId="1" fillId="5" borderId="0" xfId="0" applyNumberFormat="1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 wrapText="1"/>
    </xf>
    <xf numFmtId="49" fontId="22" fillId="5" borderId="2" xfId="0" applyNumberFormat="1" applyFont="1" applyFill="1" applyBorder="1" applyAlignment="1">
      <alignment horizontal="center" vertical="center" wrapText="1"/>
    </xf>
    <xf numFmtId="49" fontId="22" fillId="5" borderId="2" xfId="0" applyNumberFormat="1" applyFont="1" applyFill="1" applyBorder="1" applyAlignment="1">
      <alignment horizontal="center" vertical="center" textRotation="255"/>
    </xf>
    <xf numFmtId="49" fontId="22" fillId="5" borderId="2" xfId="0" applyNumberFormat="1" applyFont="1" applyFill="1" applyBorder="1" applyAlignment="1">
      <alignment horizontal="left" vertical="center"/>
    </xf>
    <xf numFmtId="49" fontId="22" fillId="5" borderId="2" xfId="0" applyNumberFormat="1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180" fontId="22" fillId="0" borderId="2" xfId="0" applyNumberFormat="1" applyFont="1" applyFill="1" applyBorder="1" applyAlignment="1">
      <alignment horizontal="center" vertical="center" wrapText="1"/>
    </xf>
    <xf numFmtId="180" fontId="22" fillId="5" borderId="2" xfId="0" applyNumberFormat="1" applyFont="1" applyFill="1" applyBorder="1" applyAlignment="1">
      <alignment horizontal="center" vertical="center" wrapText="1"/>
    </xf>
    <xf numFmtId="2" fontId="22" fillId="4" borderId="2" xfId="0" applyNumberFormat="1" applyFont="1" applyFill="1" applyBorder="1" applyAlignment="1">
      <alignment horizontal="center" vertical="center" wrapText="1"/>
    </xf>
    <xf numFmtId="176" fontId="22" fillId="5" borderId="2" xfId="0" applyNumberFormat="1" applyFont="1" applyFill="1" applyBorder="1" applyAlignment="1">
      <alignment horizontal="center" vertical="center" wrapText="1"/>
    </xf>
    <xf numFmtId="49" fontId="22" fillId="5" borderId="7" xfId="0" applyNumberFormat="1" applyFont="1" applyFill="1" applyBorder="1" applyAlignment="1">
      <alignment horizontal="center" vertical="center" textRotation="255"/>
    </xf>
    <xf numFmtId="49" fontId="22" fillId="5" borderId="2" xfId="0" applyNumberFormat="1" applyFont="1" applyFill="1" applyBorder="1" applyAlignment="1">
      <alignment horizontal="left" vertical="center" wrapText="1"/>
    </xf>
    <xf numFmtId="49" fontId="22" fillId="5" borderId="3" xfId="0" applyNumberFormat="1" applyFont="1" applyFill="1" applyBorder="1" applyAlignment="1">
      <alignment horizontal="center" vertical="center" wrapText="1"/>
    </xf>
    <xf numFmtId="2" fontId="22" fillId="5" borderId="2" xfId="0" applyNumberFormat="1" applyFont="1" applyFill="1" applyBorder="1" applyAlignment="1">
      <alignment horizontal="center" vertical="center" wrapText="1"/>
    </xf>
    <xf numFmtId="176" fontId="22" fillId="5" borderId="3" xfId="0" applyNumberFormat="1" applyFont="1" applyFill="1" applyBorder="1" applyAlignment="1">
      <alignment horizontal="center" vertical="center" wrapText="1"/>
    </xf>
    <xf numFmtId="49" fontId="22" fillId="5" borderId="2" xfId="0" applyNumberFormat="1" applyFont="1" applyFill="1" applyBorder="1" applyAlignment="1">
      <alignment vertical="center" textRotation="255"/>
    </xf>
    <xf numFmtId="49" fontId="22" fillId="5" borderId="4" xfId="0" applyNumberFormat="1" applyFont="1" applyFill="1" applyBorder="1" applyAlignment="1">
      <alignment horizontal="center" vertical="center" wrapText="1"/>
    </xf>
    <xf numFmtId="176" fontId="22" fillId="5" borderId="4" xfId="0" applyNumberFormat="1" applyFont="1" applyFill="1" applyBorder="1" applyAlignment="1">
      <alignment horizontal="center" vertical="center"/>
    </xf>
    <xf numFmtId="0" fontId="1" fillId="5" borderId="0" xfId="0" applyFont="1" applyFill="1" applyBorder="1"/>
    <xf numFmtId="0" fontId="1" fillId="5" borderId="8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49" fontId="1" fillId="7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49" fontId="5" fillId="9" borderId="5" xfId="0" applyNumberFormat="1" applyFont="1" applyFill="1" applyBorder="1" applyAlignment="1">
      <alignment horizontal="center"/>
    </xf>
    <xf numFmtId="49" fontId="1" fillId="9" borderId="2" xfId="0" applyNumberFormat="1" applyFont="1" applyFill="1" applyBorder="1" applyAlignment="1"/>
    <xf numFmtId="49" fontId="1" fillId="9" borderId="2" xfId="0" applyNumberFormat="1" applyFont="1" applyFill="1" applyBorder="1" applyAlignment="1">
      <alignment horizontal="center"/>
    </xf>
    <xf numFmtId="49" fontId="5" fillId="9" borderId="2" xfId="0" applyNumberFormat="1" applyFont="1" applyFill="1" applyBorder="1" applyAlignment="1">
      <alignment horizontal="center" vertical="center"/>
    </xf>
    <xf numFmtId="180" fontId="6" fillId="9" borderId="2" xfId="0" applyNumberFormat="1" applyFont="1" applyFill="1" applyBorder="1" applyAlignment="1">
      <alignment horizontal="center"/>
    </xf>
    <xf numFmtId="180" fontId="1" fillId="9" borderId="2" xfId="0" applyNumberFormat="1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/>
    <xf numFmtId="49" fontId="1" fillId="0" borderId="2" xfId="0" applyNumberFormat="1" applyFont="1" applyFill="1" applyBorder="1"/>
    <xf numFmtId="180" fontId="1" fillId="0" borderId="2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center"/>
    </xf>
    <xf numFmtId="180" fontId="1" fillId="6" borderId="2" xfId="0" applyNumberFormat="1" applyFont="1" applyFill="1" applyBorder="1" applyAlignment="1">
      <alignment horizontal="center" vertical="center"/>
    </xf>
    <xf numFmtId="176" fontId="1" fillId="6" borderId="0" xfId="0" applyNumberFormat="1" applyFont="1" applyFill="1"/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AFC1A"/>
      <color rgb="009FD664"/>
      <color rgb="00C40AC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&#26477;&#26143;&#27668;&#20307;&#26631;&#20934;&#21270;&#21450;&#31649;&#29702;&#25991;&#20214;\202112&#26080;&#32541;&#38050;&#29942;&#23450;&#26399;&#26816;&#39564;&#35760;&#24405;&#34920;\&#26080;&#32541;&#38050;&#29942;&#23450;&#26399;&#26816;&#39564;&#12289;&#35780;&#23450;&#32508;&#21512;&#35760;&#24405;&#34920;\202111&#26356;&#26032;&#23450;&#26399;&#26816;&#39564;&#12289;&#35780;&#23450;&#32508;&#21512;&#35760;&#24405;&#34920;-&#27668;&#29942;&#26816;&#39564;&#31449;(&#20840;)%20&#26477;&#26143;(2017-7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氧气"/>
      <sheetName val="氩气"/>
      <sheetName val="氮气、氦"/>
      <sheetName val="混合气"/>
      <sheetName val="打印模板"/>
      <sheetName val="水的平均压缩系数"/>
      <sheetName val="二氧化碳"/>
      <sheetName val="公斤水的体积"/>
      <sheetName val="例题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温度</v>
          </cell>
          <cell r="B3" t="str">
            <v>体积</v>
          </cell>
        </row>
        <row r="4">
          <cell r="A4">
            <v>5</v>
          </cell>
          <cell r="B4">
            <v>1</v>
          </cell>
        </row>
        <row r="5">
          <cell r="A5">
            <v>6</v>
          </cell>
          <cell r="B5">
            <v>1.00003</v>
          </cell>
        </row>
        <row r="6">
          <cell r="A6">
            <v>7</v>
          </cell>
          <cell r="B6">
            <v>1.00007</v>
          </cell>
        </row>
        <row r="7">
          <cell r="A7">
            <v>8</v>
          </cell>
          <cell r="B7">
            <v>1.00012</v>
          </cell>
        </row>
        <row r="8">
          <cell r="A8">
            <v>9</v>
          </cell>
          <cell r="B8">
            <v>1.00019</v>
          </cell>
        </row>
        <row r="9">
          <cell r="A9">
            <v>10</v>
          </cell>
          <cell r="B9">
            <v>1.00027</v>
          </cell>
        </row>
        <row r="10">
          <cell r="A10">
            <v>11</v>
          </cell>
          <cell r="B10">
            <v>1.00037</v>
          </cell>
        </row>
        <row r="11">
          <cell r="A11">
            <v>12</v>
          </cell>
          <cell r="B11">
            <v>1.00048</v>
          </cell>
        </row>
        <row r="12">
          <cell r="A12">
            <v>13</v>
          </cell>
          <cell r="B12">
            <v>1.0006</v>
          </cell>
        </row>
        <row r="13">
          <cell r="A13">
            <v>14</v>
          </cell>
          <cell r="B13">
            <v>1.00073</v>
          </cell>
        </row>
        <row r="14">
          <cell r="A14">
            <v>15</v>
          </cell>
          <cell r="B14">
            <v>1.00087</v>
          </cell>
        </row>
        <row r="15">
          <cell r="A15">
            <v>16</v>
          </cell>
          <cell r="B15">
            <v>1.00103</v>
          </cell>
        </row>
        <row r="16">
          <cell r="A16">
            <v>17</v>
          </cell>
          <cell r="B16">
            <v>1.0012</v>
          </cell>
        </row>
        <row r="17">
          <cell r="A17">
            <v>18</v>
          </cell>
          <cell r="B17">
            <v>1.00138</v>
          </cell>
        </row>
        <row r="18">
          <cell r="A18">
            <v>19</v>
          </cell>
          <cell r="B18">
            <v>1.00157</v>
          </cell>
        </row>
        <row r="19">
          <cell r="A19">
            <v>20</v>
          </cell>
          <cell r="B19">
            <v>1.00177</v>
          </cell>
        </row>
        <row r="20">
          <cell r="A20">
            <v>21</v>
          </cell>
          <cell r="B20">
            <v>1.00199</v>
          </cell>
        </row>
        <row r="21">
          <cell r="A21">
            <v>22</v>
          </cell>
          <cell r="B21">
            <v>1.00221</v>
          </cell>
        </row>
        <row r="22">
          <cell r="A22">
            <v>23</v>
          </cell>
          <cell r="B22">
            <v>1.00224</v>
          </cell>
        </row>
        <row r="23">
          <cell r="A23">
            <v>24</v>
          </cell>
          <cell r="B23">
            <v>1.00269</v>
          </cell>
        </row>
        <row r="24">
          <cell r="A24">
            <v>25</v>
          </cell>
          <cell r="B24">
            <v>1.00294</v>
          </cell>
        </row>
        <row r="25">
          <cell r="A25">
            <v>26</v>
          </cell>
          <cell r="B25">
            <v>1.0032</v>
          </cell>
        </row>
        <row r="26">
          <cell r="A26">
            <v>27</v>
          </cell>
          <cell r="B26">
            <v>1.00347</v>
          </cell>
        </row>
        <row r="27">
          <cell r="A27">
            <v>28</v>
          </cell>
          <cell r="B27">
            <v>1.00375</v>
          </cell>
        </row>
        <row r="28">
          <cell r="A28">
            <v>29</v>
          </cell>
          <cell r="B28">
            <v>1.00405</v>
          </cell>
        </row>
        <row r="29">
          <cell r="A29">
            <v>30</v>
          </cell>
          <cell r="B29">
            <v>1.00435</v>
          </cell>
        </row>
        <row r="30">
          <cell r="A30">
            <v>31</v>
          </cell>
          <cell r="B30">
            <v>1.00466</v>
          </cell>
        </row>
        <row r="31">
          <cell r="A31">
            <v>32</v>
          </cell>
          <cell r="B31">
            <v>1.00497</v>
          </cell>
        </row>
        <row r="32">
          <cell r="A32">
            <v>33</v>
          </cell>
          <cell r="B32">
            <v>1.0053</v>
          </cell>
        </row>
        <row r="33">
          <cell r="A33">
            <v>34</v>
          </cell>
          <cell r="B33">
            <v>1.00563</v>
          </cell>
        </row>
        <row r="34">
          <cell r="A34">
            <v>35</v>
          </cell>
          <cell r="B34">
            <v>1.00598</v>
          </cell>
        </row>
        <row r="35">
          <cell r="A35">
            <v>36</v>
          </cell>
          <cell r="B35">
            <v>1.00633</v>
          </cell>
        </row>
        <row r="36">
          <cell r="A36">
            <v>37</v>
          </cell>
          <cell r="B36">
            <v>1.00669</v>
          </cell>
        </row>
        <row r="37">
          <cell r="A37">
            <v>38</v>
          </cell>
          <cell r="B37">
            <v>1.00706</v>
          </cell>
        </row>
        <row r="38">
          <cell r="A38">
            <v>39</v>
          </cell>
          <cell r="B38">
            <v>1.00743</v>
          </cell>
        </row>
        <row r="39">
          <cell r="A39">
            <v>40</v>
          </cell>
          <cell r="B39">
            <v>1.00782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IT212"/>
  <sheetViews>
    <sheetView showGridLines="0" workbookViewId="0">
      <pane xSplit="2" ySplit="5" topLeftCell="C6" activePane="bottomRight" state="frozen"/>
      <selection/>
      <selection pane="topRight"/>
      <selection pane="bottomLeft"/>
      <selection pane="bottomRight" activeCell="G20" sqref="G20"/>
    </sheetView>
  </sheetViews>
  <sheetFormatPr defaultColWidth="9" defaultRowHeight="13.5"/>
  <cols>
    <col min="1" max="1" width="4.25" style="448" customWidth="1"/>
    <col min="2" max="2" width="6.125" style="449" customWidth="1"/>
    <col min="3" max="3" width="9.25" style="450" customWidth="1"/>
    <col min="4" max="4" width="4.625" style="111" customWidth="1"/>
    <col min="5" max="5" width="7.625" style="451" customWidth="1"/>
    <col min="6" max="6" width="7.375" style="110" customWidth="1"/>
    <col min="7" max="7" width="6.25" style="452" customWidth="1"/>
    <col min="8" max="8" width="7.75" style="111" customWidth="1"/>
    <col min="9" max="9" width="6.5" style="111" customWidth="1"/>
    <col min="10" max="10" width="4.375" style="111" customWidth="1"/>
    <col min="11" max="11" width="7.15833333333333" style="111" customWidth="1"/>
    <col min="12" max="12" width="7.60833333333333" style="111" customWidth="1"/>
    <col min="13" max="25" width="5.125" style="450" hidden="1" customWidth="1"/>
    <col min="26" max="26" width="6.25" style="111" customWidth="1"/>
    <col min="27" max="27" width="4.5" style="453" customWidth="1"/>
    <col min="28" max="28" width="6.25" style="111" customWidth="1"/>
    <col min="29" max="29" width="5" style="454" customWidth="1"/>
    <col min="30" max="30" width="7.375" style="453" customWidth="1"/>
    <col min="31" max="31" width="4" style="123" customWidth="1"/>
    <col min="32" max="32" width="4.625" style="123" hidden="1" customWidth="1"/>
    <col min="33" max="33" width="4.375" style="123" hidden="1" customWidth="1"/>
    <col min="34" max="34" width="7.125" style="245" customWidth="1"/>
    <col min="35" max="35" width="6.84166666666667" style="455" customWidth="1"/>
    <col min="36" max="36" width="5.75" style="456" customWidth="1"/>
    <col min="37" max="37" width="0.108333333333333" style="457" customWidth="1"/>
    <col min="38" max="38" width="3.125" style="458" customWidth="1"/>
    <col min="39" max="42" width="3" style="458" customWidth="1"/>
    <col min="43" max="43" width="3.125" style="458" customWidth="1"/>
    <col min="44" max="44" width="6.51666666666667" style="459" customWidth="1"/>
    <col min="45" max="45" width="8.15" style="123" customWidth="1"/>
    <col min="46" max="46" width="10.875" style="245" customWidth="1"/>
    <col min="47" max="47" width="4.625" style="460" customWidth="1"/>
    <col min="48" max="48" width="4.25" style="6" customWidth="1"/>
    <col min="49" max="253" width="9" style="6" customWidth="1"/>
    <col min="254" max="16384" width="9" style="6"/>
  </cols>
  <sheetData>
    <row r="1" ht="30" customHeight="1" spans="1:254">
      <c r="F1" s="461"/>
      <c r="G1" s="462"/>
      <c r="H1" s="463"/>
      <c r="I1" s="463"/>
      <c r="J1" s="463"/>
      <c r="K1" s="463" t="s">
        <v>0</v>
      </c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4"/>
      <c r="AB1" s="465"/>
      <c r="AC1" s="466"/>
      <c r="AD1" s="464"/>
    </row>
    <row r="2" s="447" customFormat="1" ht="19" customHeight="1" spans="1:254">
      <c r="A2" s="467"/>
      <c r="B2" s="468" t="s">
        <v>1</v>
      </c>
      <c r="C2" s="469"/>
      <c r="D2" s="460"/>
      <c r="E2" s="470"/>
      <c r="F2" s="460"/>
      <c r="G2" s="471"/>
      <c r="H2" s="472"/>
      <c r="I2" s="472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110"/>
      <c r="AA2" s="473"/>
      <c r="AB2" s="245"/>
      <c r="AC2" s="474"/>
      <c r="AD2" s="473"/>
      <c r="AE2" s="460"/>
      <c r="AF2" s="460"/>
      <c r="AG2" s="460"/>
      <c r="AH2" s="460"/>
      <c r="AI2" s="455"/>
      <c r="AJ2" s="475"/>
      <c r="AK2" s="476"/>
      <c r="AL2" s="460"/>
      <c r="AM2" s="460"/>
      <c r="AN2" s="460"/>
      <c r="AO2" s="460"/>
      <c r="AP2" s="460"/>
      <c r="AQ2" s="460"/>
      <c r="AR2" s="460"/>
      <c r="AS2" s="460"/>
      <c r="AT2" s="460"/>
      <c r="AU2" s="460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1"/>
      <c r="BQ2" s="251"/>
      <c r="BR2" s="251"/>
      <c r="BS2" s="251"/>
      <c r="BT2" s="251"/>
      <c r="BU2" s="251"/>
      <c r="BV2" s="251"/>
      <c r="BW2" s="251"/>
      <c r="BX2" s="251"/>
      <c r="BY2" s="251"/>
      <c r="BZ2" s="251"/>
      <c r="CA2" s="251"/>
      <c r="CB2" s="251"/>
      <c r="CC2" s="251"/>
      <c r="CD2" s="251"/>
      <c r="CE2" s="251"/>
      <c r="CF2" s="251"/>
      <c r="CG2" s="251"/>
      <c r="CH2" s="251"/>
      <c r="CI2" s="251"/>
      <c r="CJ2" s="251"/>
      <c r="CK2" s="251"/>
      <c r="CL2" s="251"/>
      <c r="CM2" s="251"/>
      <c r="CN2" s="251"/>
      <c r="CO2" s="251"/>
      <c r="CP2" s="251"/>
      <c r="CQ2" s="251"/>
      <c r="CR2" s="251"/>
      <c r="CS2" s="251"/>
      <c r="CT2" s="251"/>
      <c r="CU2" s="251"/>
      <c r="CV2" s="251"/>
      <c r="CW2" s="251"/>
      <c r="CX2" s="251"/>
      <c r="CY2" s="251"/>
      <c r="CZ2" s="251"/>
      <c r="DA2" s="251"/>
      <c r="DB2" s="251"/>
      <c r="DC2" s="251"/>
      <c r="DD2" s="251"/>
      <c r="DE2" s="251"/>
      <c r="DF2" s="251"/>
      <c r="DG2" s="251"/>
      <c r="DH2" s="251"/>
      <c r="DI2" s="251"/>
      <c r="DJ2" s="251"/>
      <c r="DK2" s="251"/>
      <c r="DL2" s="251"/>
      <c r="DM2" s="251"/>
      <c r="DN2" s="251"/>
      <c r="DO2" s="251"/>
      <c r="DP2" s="251"/>
      <c r="DQ2" s="251"/>
      <c r="DR2" s="251"/>
      <c r="DS2" s="251"/>
      <c r="DT2" s="251"/>
      <c r="DU2" s="251"/>
      <c r="DV2" s="251"/>
      <c r="DW2" s="251"/>
      <c r="DX2" s="251"/>
      <c r="DY2" s="251"/>
      <c r="DZ2" s="251"/>
      <c r="EA2" s="251"/>
      <c r="EB2" s="251"/>
      <c r="EC2" s="251"/>
      <c r="ED2" s="251"/>
      <c r="EE2" s="251"/>
      <c r="EF2" s="251"/>
      <c r="EG2" s="251"/>
      <c r="EH2" s="251"/>
      <c r="EI2" s="251"/>
      <c r="EJ2" s="251"/>
      <c r="EK2" s="251"/>
      <c r="EL2" s="251"/>
      <c r="EM2" s="251"/>
      <c r="EN2" s="251"/>
      <c r="EO2" s="251"/>
      <c r="EP2" s="251"/>
      <c r="EQ2" s="251"/>
      <c r="ER2" s="251"/>
      <c r="ES2" s="251"/>
      <c r="ET2" s="251"/>
      <c r="EU2" s="251"/>
      <c r="EV2" s="251"/>
      <c r="EW2" s="251"/>
      <c r="EX2" s="251"/>
      <c r="EY2" s="251"/>
      <c r="EZ2" s="251"/>
      <c r="FA2" s="251"/>
      <c r="FB2" s="251"/>
      <c r="FC2" s="251"/>
      <c r="FD2" s="251"/>
      <c r="FE2" s="251"/>
      <c r="FF2" s="251"/>
      <c r="FG2" s="251"/>
      <c r="FH2" s="251"/>
      <c r="FI2" s="251"/>
      <c r="FJ2" s="251"/>
      <c r="FK2" s="251"/>
      <c r="FL2" s="251"/>
      <c r="FM2" s="251"/>
      <c r="FN2" s="251"/>
      <c r="FO2" s="251"/>
      <c r="FP2" s="251"/>
      <c r="FQ2" s="251"/>
      <c r="FR2" s="251"/>
      <c r="FS2" s="251"/>
      <c r="FT2" s="251"/>
      <c r="FU2" s="251"/>
      <c r="FV2" s="251"/>
      <c r="FW2" s="251"/>
      <c r="FX2" s="251"/>
      <c r="FY2" s="251"/>
      <c r="FZ2" s="251"/>
      <c r="GA2" s="251"/>
      <c r="GB2" s="251"/>
      <c r="GC2" s="251"/>
      <c r="GD2" s="251"/>
      <c r="GE2" s="251"/>
      <c r="GF2" s="251"/>
      <c r="GG2" s="251"/>
      <c r="GH2" s="251"/>
      <c r="GI2" s="251"/>
      <c r="GJ2" s="251"/>
      <c r="GK2" s="251"/>
      <c r="GL2" s="251"/>
      <c r="GM2" s="251"/>
      <c r="GN2" s="251"/>
      <c r="GO2" s="251"/>
      <c r="GP2" s="251"/>
      <c r="GQ2" s="251"/>
      <c r="GR2" s="251"/>
      <c r="GS2" s="251"/>
      <c r="GT2" s="251"/>
      <c r="GU2" s="251"/>
      <c r="GV2" s="251"/>
      <c r="GW2" s="251"/>
      <c r="GX2" s="251"/>
      <c r="GY2" s="251"/>
      <c r="GZ2" s="251"/>
      <c r="HA2" s="251"/>
      <c r="HB2" s="251"/>
      <c r="HC2" s="251"/>
      <c r="HD2" s="251"/>
      <c r="HE2" s="251"/>
      <c r="HF2" s="251"/>
      <c r="HG2" s="251"/>
      <c r="HH2" s="251"/>
      <c r="HI2" s="251"/>
      <c r="HJ2" s="251"/>
      <c r="HK2" s="251"/>
      <c r="HL2" s="251"/>
      <c r="HM2" s="251"/>
      <c r="HN2" s="251"/>
      <c r="HO2" s="251"/>
      <c r="HP2" s="251"/>
      <c r="HQ2" s="251"/>
      <c r="HR2" s="251"/>
      <c r="HS2" s="251"/>
      <c r="HT2" s="251"/>
      <c r="HU2" s="251"/>
      <c r="HV2" s="251"/>
      <c r="HW2" s="251"/>
      <c r="HX2" s="251"/>
      <c r="HY2" s="251"/>
      <c r="HZ2" s="251"/>
      <c r="IA2" s="251"/>
      <c r="IB2" s="251"/>
      <c r="IC2" s="251"/>
      <c r="ID2" s="251"/>
      <c r="IE2" s="251"/>
      <c r="IF2" s="251"/>
      <c r="IG2" s="251"/>
      <c r="IH2" s="251"/>
      <c r="II2" s="251"/>
      <c r="IJ2" s="251"/>
      <c r="IK2" s="251"/>
      <c r="IL2" s="251"/>
      <c r="IM2" s="251"/>
      <c r="IN2" s="251"/>
      <c r="IO2" s="251"/>
      <c r="IP2" s="251"/>
      <c r="IQ2" s="251"/>
      <c r="IR2" s="251"/>
      <c r="IS2" s="251"/>
    </row>
    <row r="3" s="447" customFormat="1" ht="15" customHeight="1" spans="1:254">
      <c r="A3" s="164" t="s">
        <v>2</v>
      </c>
      <c r="B3" s="477" t="s">
        <v>3</v>
      </c>
      <c r="C3" s="478" t="s">
        <v>4</v>
      </c>
      <c r="D3" s="479" t="s">
        <v>5</v>
      </c>
      <c r="E3" s="480" t="s">
        <v>6</v>
      </c>
      <c r="F3" s="481"/>
      <c r="G3" s="482"/>
      <c r="H3" s="481"/>
      <c r="I3" s="481"/>
      <c r="J3" s="481"/>
      <c r="K3" s="481"/>
      <c r="L3" s="481"/>
      <c r="M3" s="481" t="s">
        <v>7</v>
      </c>
      <c r="N3" s="481"/>
      <c r="O3" s="481"/>
      <c r="P3" s="481" t="s">
        <v>8</v>
      </c>
      <c r="Q3" s="481"/>
      <c r="R3" s="481"/>
      <c r="S3" s="481"/>
      <c r="T3" s="481"/>
      <c r="U3" s="481"/>
      <c r="V3" s="481"/>
      <c r="W3" s="481"/>
      <c r="X3" s="481"/>
      <c r="Y3" s="479" t="s">
        <v>9</v>
      </c>
      <c r="Z3" s="483" t="s">
        <v>10</v>
      </c>
      <c r="AA3" s="484" t="s">
        <v>11</v>
      </c>
      <c r="AB3" s="485" t="s">
        <v>12</v>
      </c>
      <c r="AC3" s="486" t="s">
        <v>13</v>
      </c>
      <c r="AD3" s="484" t="s">
        <v>14</v>
      </c>
      <c r="AE3" s="478" t="s">
        <v>15</v>
      </c>
      <c r="AF3" s="478"/>
      <c r="AG3" s="478"/>
      <c r="AH3" s="478"/>
      <c r="AI3" s="487"/>
      <c r="AJ3" s="488"/>
      <c r="AK3" s="489"/>
      <c r="AL3" s="481" t="s">
        <v>16</v>
      </c>
      <c r="AM3" s="481"/>
      <c r="AN3" s="479" t="s">
        <v>17</v>
      </c>
      <c r="AO3" s="479" t="s">
        <v>18</v>
      </c>
      <c r="AP3" s="479" t="s">
        <v>19</v>
      </c>
      <c r="AQ3" s="490" t="s">
        <v>20</v>
      </c>
      <c r="AR3" s="479" t="s">
        <v>21</v>
      </c>
      <c r="AS3" s="479" t="s">
        <v>22</v>
      </c>
      <c r="AT3" s="479" t="s">
        <v>23</v>
      </c>
      <c r="AU3" s="478" t="s">
        <v>24</v>
      </c>
      <c r="AV3" s="251"/>
      <c r="AW3" s="251"/>
      <c r="AX3" s="251"/>
      <c r="AY3" s="251"/>
      <c r="AZ3" s="251"/>
      <c r="BA3" s="251"/>
      <c r="BB3" s="251"/>
      <c r="BC3" s="251"/>
      <c r="BD3" s="251"/>
      <c r="BE3" s="251"/>
      <c r="BF3" s="251"/>
      <c r="BG3" s="251"/>
      <c r="BH3" s="251"/>
      <c r="BI3" s="251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  <c r="BU3" s="251"/>
      <c r="BV3" s="251"/>
      <c r="BW3" s="251"/>
      <c r="BX3" s="251"/>
      <c r="BY3" s="251"/>
      <c r="BZ3" s="251"/>
      <c r="CA3" s="251"/>
      <c r="CB3" s="251"/>
      <c r="CC3" s="251"/>
      <c r="CD3" s="251"/>
      <c r="CE3" s="251"/>
      <c r="CF3" s="251"/>
      <c r="CG3" s="251"/>
      <c r="CH3" s="251"/>
      <c r="CI3" s="251"/>
      <c r="CJ3" s="251"/>
      <c r="CK3" s="251"/>
      <c r="CL3" s="251"/>
      <c r="CM3" s="251"/>
      <c r="CN3" s="251"/>
      <c r="CO3" s="251"/>
      <c r="CP3" s="251"/>
      <c r="CQ3" s="251"/>
      <c r="CR3" s="251"/>
      <c r="CS3" s="251"/>
      <c r="CT3" s="251"/>
      <c r="CU3" s="251"/>
      <c r="CV3" s="251"/>
      <c r="CW3" s="251"/>
      <c r="CX3" s="251"/>
      <c r="CY3" s="251"/>
      <c r="CZ3" s="251"/>
      <c r="DA3" s="251"/>
      <c r="DB3" s="251"/>
      <c r="DC3" s="251"/>
      <c r="DD3" s="251"/>
      <c r="DE3" s="251"/>
      <c r="DF3" s="251"/>
      <c r="DG3" s="251"/>
      <c r="DH3" s="251"/>
      <c r="DI3" s="251"/>
      <c r="DJ3" s="251"/>
      <c r="DK3" s="251"/>
      <c r="DL3" s="251"/>
      <c r="DM3" s="251"/>
      <c r="DN3" s="251"/>
      <c r="DO3" s="251"/>
      <c r="DP3" s="251"/>
      <c r="DQ3" s="251"/>
      <c r="DR3" s="251"/>
      <c r="DS3" s="251"/>
      <c r="DT3" s="251"/>
      <c r="DU3" s="251"/>
      <c r="DV3" s="251"/>
      <c r="DW3" s="251"/>
      <c r="DX3" s="251"/>
      <c r="DY3" s="251"/>
      <c r="DZ3" s="251"/>
      <c r="EA3" s="251"/>
      <c r="EB3" s="251"/>
      <c r="EC3" s="251"/>
      <c r="ED3" s="251"/>
      <c r="EE3" s="251"/>
      <c r="EF3" s="251"/>
      <c r="EG3" s="251"/>
      <c r="EH3" s="251"/>
      <c r="EI3" s="251"/>
      <c r="EJ3" s="251"/>
      <c r="EK3" s="251"/>
      <c r="EL3" s="251"/>
      <c r="EM3" s="251"/>
      <c r="EN3" s="251"/>
      <c r="EO3" s="251"/>
      <c r="EP3" s="251"/>
      <c r="EQ3" s="251"/>
      <c r="ER3" s="251"/>
      <c r="ES3" s="251"/>
      <c r="ET3" s="251"/>
      <c r="EU3" s="251"/>
      <c r="EV3" s="251"/>
      <c r="EW3" s="251"/>
      <c r="EX3" s="251"/>
      <c r="EY3" s="251"/>
      <c r="EZ3" s="251"/>
      <c r="FA3" s="251"/>
      <c r="FB3" s="251"/>
      <c r="FC3" s="251"/>
      <c r="FD3" s="251"/>
      <c r="FE3" s="251"/>
      <c r="FF3" s="251"/>
      <c r="FG3" s="251"/>
      <c r="FH3" s="251"/>
      <c r="FI3" s="251"/>
      <c r="FJ3" s="251"/>
      <c r="FK3" s="251"/>
      <c r="FL3" s="251"/>
      <c r="FM3" s="251"/>
      <c r="FN3" s="251"/>
      <c r="FO3" s="251"/>
      <c r="FP3" s="251"/>
      <c r="FQ3" s="251"/>
      <c r="FR3" s="251"/>
      <c r="FS3" s="251"/>
      <c r="FT3" s="251"/>
      <c r="FU3" s="251"/>
      <c r="FV3" s="251"/>
      <c r="FW3" s="251"/>
      <c r="FX3" s="251"/>
      <c r="FY3" s="251"/>
      <c r="FZ3" s="251"/>
      <c r="GA3" s="251"/>
      <c r="GB3" s="251"/>
      <c r="GC3" s="251"/>
      <c r="GD3" s="251"/>
      <c r="GE3" s="251"/>
      <c r="GF3" s="251"/>
      <c r="GG3" s="251"/>
      <c r="GH3" s="251"/>
      <c r="GI3" s="251"/>
      <c r="GJ3" s="251"/>
      <c r="GK3" s="251"/>
      <c r="GL3" s="251"/>
      <c r="GM3" s="251"/>
      <c r="GN3" s="251"/>
      <c r="GO3" s="251"/>
      <c r="GP3" s="251"/>
      <c r="GQ3" s="251"/>
      <c r="GR3" s="251"/>
      <c r="GS3" s="251"/>
      <c r="GT3" s="251"/>
      <c r="GU3" s="251"/>
      <c r="GV3" s="251"/>
      <c r="GW3" s="251"/>
      <c r="GX3" s="251"/>
      <c r="GY3" s="251"/>
      <c r="GZ3" s="251"/>
      <c r="HA3" s="251"/>
      <c r="HB3" s="251"/>
      <c r="HC3" s="251"/>
      <c r="HD3" s="251"/>
      <c r="HE3" s="251"/>
      <c r="HF3" s="251"/>
      <c r="HG3" s="251"/>
      <c r="HH3" s="251"/>
      <c r="HI3" s="251"/>
      <c r="HJ3" s="251"/>
      <c r="HK3" s="251"/>
      <c r="HL3" s="251"/>
      <c r="HM3" s="251"/>
      <c r="HN3" s="251"/>
      <c r="HO3" s="251"/>
      <c r="HP3" s="251"/>
      <c r="HQ3" s="251"/>
      <c r="HR3" s="251"/>
      <c r="HS3" s="251"/>
      <c r="HT3" s="251"/>
      <c r="HU3" s="251"/>
      <c r="HV3" s="251"/>
      <c r="HW3" s="251"/>
      <c r="HX3" s="251"/>
      <c r="HY3" s="251"/>
      <c r="HZ3" s="251"/>
      <c r="IA3" s="251"/>
      <c r="IB3" s="251"/>
      <c r="IC3" s="251"/>
      <c r="ID3" s="251"/>
      <c r="IE3" s="251"/>
      <c r="IF3" s="251"/>
      <c r="IG3" s="251"/>
      <c r="IH3" s="251"/>
      <c r="II3" s="251"/>
      <c r="IJ3" s="251"/>
      <c r="IK3" s="251"/>
      <c r="IL3" s="251"/>
      <c r="IM3" s="251"/>
      <c r="IN3" s="251"/>
      <c r="IO3" s="251"/>
      <c r="IP3" s="251"/>
      <c r="IQ3" s="251"/>
      <c r="IR3" s="251"/>
      <c r="IS3" s="251"/>
    </row>
    <row r="4" s="447" customFormat="1" ht="25" customHeight="1" spans="1:254">
      <c r="A4" s="164"/>
      <c r="B4" s="477"/>
      <c r="C4" s="478"/>
      <c r="D4" s="479"/>
      <c r="E4" s="491" t="s">
        <v>25</v>
      </c>
      <c r="F4" s="478" t="s">
        <v>26</v>
      </c>
      <c r="G4" s="477" t="s">
        <v>27</v>
      </c>
      <c r="H4" s="478" t="s">
        <v>28</v>
      </c>
      <c r="I4" s="478" t="s">
        <v>29</v>
      </c>
      <c r="J4" s="478" t="s">
        <v>30</v>
      </c>
      <c r="K4" s="478" t="s">
        <v>31</v>
      </c>
      <c r="L4" s="478" t="s">
        <v>32</v>
      </c>
      <c r="M4" s="479" t="s">
        <v>33</v>
      </c>
      <c r="N4" s="479" t="s">
        <v>34</v>
      </c>
      <c r="O4" s="479" t="s">
        <v>35</v>
      </c>
      <c r="P4" s="479" t="s">
        <v>36</v>
      </c>
      <c r="Q4" s="479" t="s">
        <v>37</v>
      </c>
      <c r="R4" s="479" t="s">
        <v>38</v>
      </c>
      <c r="S4" s="479" t="s">
        <v>39</v>
      </c>
      <c r="T4" s="479" t="s">
        <v>40</v>
      </c>
      <c r="U4" s="481" t="s">
        <v>41</v>
      </c>
      <c r="V4" s="481"/>
      <c r="W4" s="481"/>
      <c r="X4" s="481" t="s">
        <v>42</v>
      </c>
      <c r="Y4" s="479"/>
      <c r="Z4" s="483"/>
      <c r="AA4" s="484"/>
      <c r="AB4" s="485"/>
      <c r="AC4" s="486"/>
      <c r="AD4" s="484"/>
      <c r="AE4" s="492" t="s">
        <v>43</v>
      </c>
      <c r="AF4" s="478" t="s">
        <v>44</v>
      </c>
      <c r="AG4" s="478" t="s">
        <v>45</v>
      </c>
      <c r="AH4" s="478" t="s">
        <v>46</v>
      </c>
      <c r="AI4" s="487" t="s">
        <v>47</v>
      </c>
      <c r="AJ4" s="493" t="s">
        <v>48</v>
      </c>
      <c r="AK4" s="494" t="s">
        <v>49</v>
      </c>
      <c r="AL4" s="479" t="s">
        <v>50</v>
      </c>
      <c r="AM4" s="479" t="s">
        <v>51</v>
      </c>
      <c r="AN4" s="479"/>
      <c r="AO4" s="479"/>
      <c r="AP4" s="479"/>
      <c r="AQ4" s="490"/>
      <c r="AR4" s="479"/>
      <c r="AS4" s="479"/>
      <c r="AT4" s="479"/>
      <c r="AU4" s="478"/>
      <c r="AV4" s="448"/>
      <c r="AW4" s="448"/>
      <c r="AX4" s="448"/>
      <c r="AY4" s="448"/>
      <c r="AZ4" s="448"/>
      <c r="BA4" s="448"/>
      <c r="BB4" s="448"/>
      <c r="BC4" s="448"/>
      <c r="BD4" s="448"/>
      <c r="BE4" s="448"/>
      <c r="BF4" s="448"/>
      <c r="BG4" s="448"/>
      <c r="BH4" s="448"/>
      <c r="BI4" s="448"/>
      <c r="BJ4" s="448"/>
      <c r="BK4" s="448"/>
      <c r="BL4" s="448"/>
      <c r="BM4" s="448"/>
      <c r="BN4" s="448"/>
      <c r="BO4" s="448"/>
      <c r="BP4" s="448"/>
      <c r="BQ4" s="448"/>
      <c r="BR4" s="448"/>
      <c r="BS4" s="448"/>
      <c r="BT4" s="448"/>
      <c r="BU4" s="448"/>
      <c r="BV4" s="448"/>
      <c r="BW4" s="448"/>
      <c r="BX4" s="448"/>
      <c r="BY4" s="448"/>
      <c r="BZ4" s="448"/>
      <c r="CA4" s="448"/>
      <c r="CB4" s="448"/>
      <c r="CC4" s="448"/>
      <c r="CD4" s="448"/>
      <c r="CE4" s="448"/>
      <c r="CF4" s="448"/>
      <c r="CG4" s="448"/>
      <c r="CH4" s="448"/>
      <c r="CI4" s="448"/>
      <c r="CJ4" s="448"/>
      <c r="CK4" s="448"/>
      <c r="CL4" s="448"/>
      <c r="CM4" s="448"/>
      <c r="CN4" s="448"/>
      <c r="CO4" s="448"/>
      <c r="CP4" s="44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448"/>
      <c r="DI4" s="448"/>
      <c r="DJ4" s="448"/>
      <c r="DK4" s="448"/>
      <c r="DL4" s="448"/>
      <c r="DM4" s="448"/>
      <c r="DN4" s="448"/>
      <c r="DO4" s="448"/>
      <c r="DP4" s="448"/>
      <c r="DQ4" s="448"/>
      <c r="DR4" s="448"/>
      <c r="DS4" s="448"/>
      <c r="DT4" s="448"/>
      <c r="DU4" s="448"/>
      <c r="DV4" s="448"/>
      <c r="DW4" s="448"/>
      <c r="DX4" s="448"/>
      <c r="DY4" s="448"/>
      <c r="DZ4" s="448"/>
      <c r="EA4" s="448"/>
      <c r="EB4" s="448"/>
      <c r="EC4" s="448"/>
      <c r="ED4" s="448"/>
      <c r="EE4" s="448"/>
      <c r="EF4" s="448"/>
      <c r="EG4" s="448"/>
      <c r="EH4" s="448"/>
      <c r="EI4" s="448"/>
      <c r="EJ4" s="448"/>
      <c r="EK4" s="448"/>
      <c r="EL4" s="448"/>
      <c r="EM4" s="448"/>
      <c r="EN4" s="448"/>
      <c r="EO4" s="448"/>
      <c r="EP4" s="448"/>
      <c r="EQ4" s="448"/>
      <c r="ER4" s="448"/>
      <c r="ES4" s="448"/>
      <c r="ET4" s="448"/>
      <c r="EU4" s="448"/>
      <c r="EV4" s="448"/>
      <c r="EW4" s="448"/>
      <c r="EX4" s="448"/>
      <c r="EY4" s="448"/>
      <c r="EZ4" s="448"/>
      <c r="FA4" s="448"/>
      <c r="FB4" s="448"/>
      <c r="FC4" s="448"/>
      <c r="FD4" s="448"/>
      <c r="FE4" s="448"/>
      <c r="FF4" s="448"/>
      <c r="FG4" s="448"/>
      <c r="FH4" s="448"/>
      <c r="FI4" s="448"/>
      <c r="FJ4" s="448"/>
      <c r="FK4" s="448"/>
      <c r="FL4" s="448"/>
      <c r="FM4" s="448"/>
      <c r="FN4" s="448"/>
      <c r="FO4" s="448"/>
      <c r="FP4" s="448"/>
      <c r="FQ4" s="448"/>
      <c r="FR4" s="448"/>
      <c r="FS4" s="448"/>
      <c r="FT4" s="448"/>
      <c r="FU4" s="448"/>
      <c r="FV4" s="448"/>
      <c r="FW4" s="448"/>
      <c r="FX4" s="448"/>
      <c r="FY4" s="448"/>
      <c r="FZ4" s="448"/>
      <c r="GA4" s="448"/>
      <c r="GB4" s="448"/>
      <c r="GC4" s="448"/>
      <c r="GD4" s="448"/>
      <c r="GE4" s="448"/>
      <c r="GF4" s="448"/>
      <c r="GG4" s="448"/>
      <c r="GH4" s="448"/>
      <c r="GI4" s="448"/>
      <c r="GJ4" s="448"/>
      <c r="GK4" s="448"/>
      <c r="GL4" s="448"/>
      <c r="GM4" s="448"/>
      <c r="GN4" s="448"/>
      <c r="GO4" s="448"/>
      <c r="GP4" s="448"/>
      <c r="GQ4" s="448"/>
      <c r="GR4" s="448"/>
      <c r="GS4" s="448"/>
      <c r="GT4" s="448"/>
      <c r="GU4" s="448"/>
      <c r="GV4" s="448"/>
      <c r="GW4" s="448"/>
      <c r="GX4" s="448"/>
      <c r="GY4" s="448"/>
      <c r="GZ4" s="448"/>
      <c r="HA4" s="448"/>
      <c r="HB4" s="448"/>
      <c r="HC4" s="448"/>
      <c r="HD4" s="448"/>
      <c r="HE4" s="448"/>
      <c r="HF4" s="448"/>
      <c r="HG4" s="448"/>
      <c r="HH4" s="448"/>
      <c r="HI4" s="448"/>
      <c r="HJ4" s="448"/>
      <c r="HK4" s="448"/>
      <c r="HL4" s="448"/>
      <c r="HM4" s="448"/>
      <c r="HN4" s="448"/>
      <c r="HO4" s="448"/>
      <c r="HP4" s="448"/>
      <c r="HQ4" s="448"/>
      <c r="HR4" s="448"/>
      <c r="HS4" s="448"/>
      <c r="HT4" s="448"/>
      <c r="HU4" s="448"/>
      <c r="HV4" s="448"/>
      <c r="HW4" s="448"/>
      <c r="HX4" s="448"/>
      <c r="HY4" s="448"/>
      <c r="HZ4" s="448"/>
      <c r="IA4" s="448"/>
      <c r="IB4" s="448"/>
      <c r="IC4" s="448"/>
      <c r="ID4" s="448"/>
      <c r="IE4" s="448"/>
      <c r="IF4" s="448"/>
      <c r="IG4" s="448"/>
      <c r="IH4" s="448"/>
      <c r="II4" s="448"/>
      <c r="IJ4" s="448"/>
      <c r="IK4" s="448"/>
      <c r="IL4" s="448"/>
      <c r="IM4" s="448"/>
      <c r="IN4" s="448"/>
      <c r="IO4" s="448"/>
      <c r="IP4" s="448"/>
      <c r="IQ4" s="448"/>
      <c r="IR4" s="448"/>
      <c r="IS4" s="448"/>
      <c r="IT4" s="448"/>
    </row>
    <row r="5" s="251" customFormat="1" ht="23" customHeight="1" spans="1:254">
      <c r="A5" s="164"/>
      <c r="B5" s="477"/>
      <c r="C5" s="478"/>
      <c r="D5" s="479"/>
      <c r="E5" s="480"/>
      <c r="F5" s="481"/>
      <c r="G5" s="482"/>
      <c r="H5" s="478"/>
      <c r="I5" s="481"/>
      <c r="J5" s="481"/>
      <c r="K5" s="481"/>
      <c r="L5" s="481"/>
      <c r="M5" s="479"/>
      <c r="N5" s="479"/>
      <c r="O5" s="479"/>
      <c r="P5" s="479"/>
      <c r="Q5" s="479"/>
      <c r="R5" s="479"/>
      <c r="S5" s="479"/>
      <c r="T5" s="479"/>
      <c r="U5" s="495" t="s">
        <v>52</v>
      </c>
      <c r="V5" s="495" t="s">
        <v>53</v>
      </c>
      <c r="W5" s="495" t="s">
        <v>54</v>
      </c>
      <c r="X5" s="495" t="s">
        <v>55</v>
      </c>
      <c r="Y5" s="479"/>
      <c r="Z5" s="483"/>
      <c r="AA5" s="484"/>
      <c r="AB5" s="485"/>
      <c r="AC5" s="486"/>
      <c r="AD5" s="484"/>
      <c r="AE5" s="496"/>
      <c r="AF5" s="478"/>
      <c r="AG5" s="478"/>
      <c r="AH5" s="478"/>
      <c r="AI5" s="487"/>
      <c r="AJ5" s="493"/>
      <c r="AK5" s="497"/>
      <c r="AL5" s="479"/>
      <c r="AM5" s="479"/>
      <c r="AN5" s="479"/>
      <c r="AO5" s="479"/>
      <c r="AP5" s="479"/>
      <c r="AQ5" s="490"/>
      <c r="AR5" s="479"/>
      <c r="AS5" s="479"/>
      <c r="AT5" s="479"/>
      <c r="AU5" s="478"/>
      <c r="AV5" s="498"/>
      <c r="AW5" s="498"/>
      <c r="AX5" s="498"/>
      <c r="AY5" s="498"/>
      <c r="AZ5" s="498"/>
      <c r="BA5" s="498"/>
      <c r="BB5" s="498"/>
      <c r="BC5" s="498"/>
      <c r="BD5" s="498"/>
      <c r="BE5" s="498"/>
      <c r="BF5" s="498"/>
      <c r="BG5" s="498"/>
      <c r="BH5" s="498"/>
      <c r="BI5" s="498"/>
      <c r="BJ5" s="498"/>
      <c r="BK5" s="498"/>
      <c r="BL5" s="498"/>
      <c r="BM5" s="498"/>
      <c r="BN5" s="498"/>
      <c r="BO5" s="498"/>
      <c r="BP5" s="498"/>
      <c r="BQ5" s="498"/>
      <c r="BR5" s="498"/>
      <c r="BS5" s="498"/>
      <c r="BT5" s="498"/>
      <c r="BU5" s="498"/>
      <c r="BV5" s="498"/>
      <c r="BW5" s="498"/>
      <c r="BX5" s="498"/>
      <c r="BY5" s="498"/>
      <c r="BZ5" s="498"/>
      <c r="CA5" s="498"/>
      <c r="CB5" s="498"/>
      <c r="CC5" s="498"/>
      <c r="CD5" s="498"/>
      <c r="CE5" s="498"/>
      <c r="CF5" s="498"/>
      <c r="CG5" s="498"/>
      <c r="CH5" s="498"/>
      <c r="CI5" s="498"/>
      <c r="CJ5" s="498"/>
      <c r="CK5" s="498"/>
      <c r="CL5" s="498"/>
      <c r="CM5" s="498"/>
      <c r="CN5" s="498"/>
      <c r="CO5" s="498"/>
      <c r="CP5" s="498"/>
      <c r="CQ5" s="498"/>
      <c r="CR5" s="498"/>
      <c r="CS5" s="498"/>
      <c r="CT5" s="498"/>
      <c r="CU5" s="498"/>
      <c r="CV5" s="498"/>
      <c r="CW5" s="498"/>
      <c r="CX5" s="498"/>
      <c r="CY5" s="498"/>
      <c r="CZ5" s="498"/>
      <c r="DA5" s="498"/>
      <c r="DB5" s="498"/>
      <c r="DC5" s="498"/>
      <c r="DD5" s="498"/>
      <c r="DE5" s="498"/>
      <c r="DF5" s="498"/>
      <c r="DG5" s="498"/>
      <c r="DH5" s="498"/>
      <c r="DI5" s="498"/>
      <c r="DJ5" s="498"/>
      <c r="DK5" s="498"/>
      <c r="DL5" s="498"/>
      <c r="DM5" s="498"/>
      <c r="DN5" s="498"/>
      <c r="DO5" s="498"/>
      <c r="DP5" s="498"/>
      <c r="DQ5" s="498"/>
      <c r="DR5" s="498"/>
      <c r="DS5" s="498"/>
      <c r="DT5" s="498"/>
      <c r="DU5" s="498"/>
      <c r="DV5" s="498"/>
      <c r="DW5" s="498"/>
      <c r="DX5" s="498"/>
      <c r="DY5" s="498"/>
      <c r="DZ5" s="498"/>
      <c r="EA5" s="498"/>
      <c r="EB5" s="498"/>
      <c r="EC5" s="498"/>
      <c r="ED5" s="498"/>
      <c r="EE5" s="498"/>
      <c r="EF5" s="498"/>
      <c r="EG5" s="498"/>
      <c r="EH5" s="498"/>
      <c r="EI5" s="498"/>
      <c r="EJ5" s="498"/>
      <c r="EK5" s="498"/>
      <c r="EL5" s="498"/>
      <c r="EM5" s="498"/>
      <c r="EN5" s="498"/>
      <c r="EO5" s="498"/>
      <c r="EP5" s="498"/>
      <c r="EQ5" s="498"/>
      <c r="ER5" s="498"/>
      <c r="ES5" s="498"/>
      <c r="ET5" s="498"/>
      <c r="EU5" s="498"/>
      <c r="EV5" s="498"/>
      <c r="EW5" s="498"/>
      <c r="EX5" s="498"/>
      <c r="EY5" s="498"/>
      <c r="EZ5" s="498"/>
      <c r="FA5" s="498"/>
      <c r="FB5" s="498"/>
      <c r="FC5" s="498"/>
      <c r="FD5" s="498"/>
      <c r="FE5" s="498"/>
      <c r="FF5" s="498"/>
      <c r="FG5" s="498"/>
      <c r="FH5" s="498"/>
      <c r="FI5" s="498"/>
      <c r="FJ5" s="498"/>
      <c r="FK5" s="498"/>
      <c r="FL5" s="498"/>
      <c r="FM5" s="498"/>
      <c r="FN5" s="498"/>
      <c r="FO5" s="498"/>
      <c r="FP5" s="498"/>
      <c r="FQ5" s="498"/>
      <c r="FR5" s="498"/>
      <c r="FS5" s="498"/>
      <c r="FT5" s="498"/>
      <c r="FU5" s="498"/>
      <c r="FV5" s="498"/>
      <c r="FW5" s="498"/>
      <c r="FX5" s="498"/>
      <c r="FY5" s="498"/>
      <c r="FZ5" s="498"/>
      <c r="GA5" s="498"/>
      <c r="GB5" s="498"/>
      <c r="GC5" s="498"/>
      <c r="GD5" s="498"/>
      <c r="GE5" s="498"/>
      <c r="GF5" s="498"/>
      <c r="GG5" s="498"/>
      <c r="GH5" s="498"/>
      <c r="GI5" s="498"/>
      <c r="GJ5" s="498"/>
      <c r="GK5" s="498"/>
      <c r="GL5" s="498"/>
      <c r="GM5" s="498"/>
      <c r="GN5" s="498"/>
      <c r="GO5" s="498"/>
      <c r="GP5" s="498"/>
      <c r="GQ5" s="498"/>
      <c r="GR5" s="498"/>
      <c r="GS5" s="498"/>
      <c r="GT5" s="498"/>
      <c r="GU5" s="498"/>
      <c r="GV5" s="498"/>
      <c r="GW5" s="498"/>
      <c r="GX5" s="498"/>
      <c r="GY5" s="498"/>
      <c r="GZ5" s="498"/>
      <c r="HA5" s="498"/>
      <c r="HB5" s="498"/>
      <c r="HC5" s="498"/>
      <c r="HD5" s="498"/>
      <c r="HE5" s="498"/>
      <c r="HF5" s="498"/>
      <c r="HG5" s="498"/>
      <c r="HH5" s="498"/>
      <c r="HI5" s="498"/>
      <c r="HJ5" s="498"/>
      <c r="HK5" s="498"/>
      <c r="HL5" s="498"/>
      <c r="HM5" s="498"/>
      <c r="HN5" s="498"/>
      <c r="HO5" s="498"/>
      <c r="HP5" s="498"/>
      <c r="HQ5" s="498"/>
      <c r="HR5" s="498"/>
      <c r="HS5" s="498"/>
      <c r="HT5" s="498"/>
      <c r="HU5" s="498"/>
      <c r="HV5" s="498"/>
      <c r="HW5" s="498"/>
      <c r="HX5" s="498"/>
      <c r="HY5" s="498"/>
      <c r="HZ5" s="498"/>
      <c r="IA5" s="498"/>
      <c r="IB5" s="498"/>
      <c r="IC5" s="498"/>
      <c r="ID5" s="498"/>
      <c r="IE5" s="498"/>
      <c r="IF5" s="498"/>
      <c r="IG5" s="498"/>
      <c r="IH5" s="498"/>
      <c r="II5" s="498"/>
      <c r="IJ5" s="498"/>
      <c r="IK5" s="498"/>
      <c r="IL5" s="498"/>
      <c r="IM5" s="498"/>
      <c r="IN5" s="498"/>
      <c r="IO5" s="498"/>
      <c r="IP5" s="498"/>
      <c r="IQ5" s="498"/>
      <c r="IR5" s="498"/>
      <c r="IS5" s="498"/>
      <c r="IT5" s="498"/>
    </row>
    <row r="6" s="125" customFormat="1" ht="18.95" customHeight="1" spans="1:254">
      <c r="A6" s="499">
        <v>1</v>
      </c>
      <c r="B6" s="500">
        <v>2</v>
      </c>
      <c r="C6" s="190">
        <v>3</v>
      </c>
      <c r="D6" s="190">
        <v>4</v>
      </c>
      <c r="E6" s="501">
        <v>5</v>
      </c>
      <c r="F6" s="190">
        <v>6</v>
      </c>
      <c r="G6" s="502">
        <v>7</v>
      </c>
      <c r="H6" s="190">
        <v>8</v>
      </c>
      <c r="I6" s="190">
        <v>9</v>
      </c>
      <c r="J6" s="503">
        <v>10</v>
      </c>
      <c r="K6" s="190">
        <v>11</v>
      </c>
      <c r="L6" s="190">
        <v>12</v>
      </c>
      <c r="M6" s="190">
        <v>13</v>
      </c>
      <c r="N6" s="190">
        <v>14</v>
      </c>
      <c r="O6" s="190">
        <v>15</v>
      </c>
      <c r="P6" s="190">
        <v>16</v>
      </c>
      <c r="Q6" s="190">
        <v>17</v>
      </c>
      <c r="R6" s="190">
        <v>18</v>
      </c>
      <c r="S6" s="190">
        <v>19</v>
      </c>
      <c r="T6" s="190">
        <v>20</v>
      </c>
      <c r="U6" s="190">
        <v>21</v>
      </c>
      <c r="V6" s="190">
        <v>22</v>
      </c>
      <c r="W6" s="190">
        <v>23</v>
      </c>
      <c r="X6" s="190">
        <v>24</v>
      </c>
      <c r="Y6" s="190">
        <v>25</v>
      </c>
      <c r="Z6" s="190">
        <v>26</v>
      </c>
      <c r="AA6" s="504">
        <v>27</v>
      </c>
      <c r="AB6" s="190">
        <v>28</v>
      </c>
      <c r="AC6" s="505">
        <v>29</v>
      </c>
      <c r="AD6" s="504">
        <v>30</v>
      </c>
      <c r="AE6" s="95">
        <v>31</v>
      </c>
      <c r="AF6" s="95">
        <v>32</v>
      </c>
      <c r="AG6" s="95">
        <v>33</v>
      </c>
      <c r="AH6" s="95">
        <v>34</v>
      </c>
      <c r="AI6" s="506">
        <v>35</v>
      </c>
      <c r="AJ6" s="507">
        <v>36</v>
      </c>
      <c r="AK6" s="190">
        <v>37</v>
      </c>
      <c r="AL6" s="294">
        <v>38</v>
      </c>
      <c r="AM6" s="294">
        <v>39</v>
      </c>
      <c r="AN6" s="294">
        <v>40</v>
      </c>
      <c r="AO6" s="294">
        <v>41</v>
      </c>
      <c r="AP6" s="294">
        <v>42</v>
      </c>
      <c r="AQ6" s="508">
        <v>43</v>
      </c>
      <c r="AR6" s="294">
        <v>44</v>
      </c>
      <c r="AS6" s="95">
        <v>45</v>
      </c>
      <c r="AT6" s="95">
        <v>46</v>
      </c>
      <c r="AU6" s="163">
        <v>47</v>
      </c>
      <c r="AV6" s="509"/>
      <c r="AW6" s="509"/>
      <c r="AX6" s="509"/>
      <c r="AY6" s="509"/>
      <c r="AZ6" s="509"/>
      <c r="BA6" s="509"/>
      <c r="BB6" s="509"/>
      <c r="BC6" s="509"/>
      <c r="BD6" s="509"/>
      <c r="BE6" s="509"/>
      <c r="BF6" s="509"/>
      <c r="BG6" s="509"/>
      <c r="BH6" s="509"/>
      <c r="BI6" s="509"/>
      <c r="BJ6" s="509"/>
      <c r="BK6" s="509"/>
      <c r="BL6" s="509"/>
      <c r="BM6" s="509"/>
      <c r="BN6" s="509"/>
      <c r="BO6" s="509"/>
      <c r="BP6" s="509"/>
      <c r="BQ6" s="509"/>
      <c r="BR6" s="509"/>
      <c r="BS6" s="509"/>
      <c r="BT6" s="509"/>
      <c r="BU6" s="509"/>
      <c r="BV6" s="509"/>
      <c r="BW6" s="509"/>
      <c r="BX6" s="509"/>
      <c r="BY6" s="509"/>
      <c r="BZ6" s="509"/>
      <c r="CA6" s="509"/>
      <c r="CB6" s="509"/>
      <c r="CC6" s="509"/>
      <c r="CD6" s="509"/>
      <c r="CE6" s="509"/>
      <c r="CF6" s="509"/>
      <c r="CG6" s="509"/>
      <c r="CH6" s="509"/>
      <c r="CI6" s="509"/>
      <c r="CJ6" s="509"/>
      <c r="CK6" s="509"/>
      <c r="CL6" s="509"/>
      <c r="CM6" s="509"/>
      <c r="CN6" s="509"/>
      <c r="CO6" s="509"/>
      <c r="CP6" s="509"/>
      <c r="CQ6" s="509"/>
      <c r="CR6" s="509"/>
      <c r="CS6" s="509"/>
      <c r="CT6" s="509"/>
      <c r="CU6" s="509"/>
      <c r="CV6" s="509"/>
      <c r="CW6" s="509"/>
      <c r="CX6" s="509"/>
      <c r="CY6" s="509"/>
      <c r="CZ6" s="509"/>
      <c r="DA6" s="509"/>
      <c r="DB6" s="509"/>
      <c r="DC6" s="509"/>
      <c r="DD6" s="509"/>
      <c r="DE6" s="509"/>
      <c r="DF6" s="509"/>
      <c r="DG6" s="509"/>
      <c r="DH6" s="509"/>
      <c r="DI6" s="509"/>
      <c r="DJ6" s="509"/>
      <c r="DK6" s="509"/>
      <c r="DL6" s="509"/>
      <c r="DM6" s="509"/>
      <c r="DN6" s="509"/>
      <c r="DO6" s="509"/>
      <c r="DP6" s="509"/>
      <c r="DQ6" s="509"/>
      <c r="DR6" s="509"/>
      <c r="DS6" s="509"/>
      <c r="DT6" s="509"/>
      <c r="DU6" s="509"/>
      <c r="DV6" s="509"/>
      <c r="DW6" s="509"/>
      <c r="DX6" s="509"/>
      <c r="DY6" s="509"/>
      <c r="DZ6" s="509"/>
      <c r="EA6" s="509"/>
      <c r="EB6" s="509"/>
      <c r="EC6" s="509"/>
      <c r="ED6" s="509"/>
      <c r="EE6" s="509"/>
      <c r="EF6" s="509"/>
      <c r="EG6" s="509"/>
      <c r="EH6" s="509"/>
      <c r="EI6" s="509"/>
      <c r="EJ6" s="509"/>
      <c r="EK6" s="509"/>
      <c r="EL6" s="509"/>
      <c r="EM6" s="509"/>
      <c r="EN6" s="509"/>
      <c r="EO6" s="509"/>
      <c r="EP6" s="509"/>
      <c r="EQ6" s="509"/>
      <c r="ER6" s="509"/>
      <c r="ES6" s="509"/>
      <c r="ET6" s="509"/>
      <c r="EU6" s="509"/>
      <c r="EV6" s="509"/>
      <c r="EW6" s="509"/>
      <c r="EX6" s="509"/>
      <c r="EY6" s="509"/>
      <c r="EZ6" s="509"/>
      <c r="FA6" s="509"/>
      <c r="FB6" s="509"/>
      <c r="FC6" s="509"/>
      <c r="FD6" s="509"/>
      <c r="FE6" s="509"/>
      <c r="FF6" s="509"/>
      <c r="FG6" s="509"/>
      <c r="FH6" s="509"/>
      <c r="FI6" s="509"/>
      <c r="FJ6" s="509"/>
      <c r="FK6" s="509"/>
      <c r="FL6" s="509"/>
      <c r="FM6" s="509"/>
      <c r="FN6" s="509"/>
      <c r="FO6" s="509"/>
      <c r="FP6" s="509"/>
      <c r="FQ6" s="509"/>
      <c r="FR6" s="509"/>
      <c r="FS6" s="509"/>
      <c r="FT6" s="509"/>
      <c r="FU6" s="509"/>
      <c r="FV6" s="509"/>
      <c r="FW6" s="509"/>
      <c r="FX6" s="509"/>
      <c r="FY6" s="509"/>
      <c r="FZ6" s="509"/>
      <c r="GA6" s="509"/>
      <c r="GB6" s="509"/>
      <c r="GC6" s="509"/>
      <c r="GD6" s="509"/>
      <c r="GE6" s="509"/>
      <c r="GF6" s="509"/>
      <c r="GG6" s="509"/>
      <c r="GH6" s="509"/>
      <c r="GI6" s="509"/>
      <c r="GJ6" s="509"/>
      <c r="GK6" s="509"/>
      <c r="GL6" s="509"/>
      <c r="GM6" s="509"/>
      <c r="GN6" s="509"/>
      <c r="GO6" s="509"/>
      <c r="GP6" s="509"/>
      <c r="GQ6" s="509"/>
      <c r="GR6" s="509"/>
      <c r="GS6" s="509"/>
      <c r="GT6" s="509"/>
      <c r="GU6" s="509"/>
      <c r="GV6" s="509"/>
      <c r="GW6" s="509"/>
      <c r="GX6" s="509"/>
      <c r="GY6" s="509"/>
      <c r="GZ6" s="509"/>
      <c r="HA6" s="509"/>
      <c r="HB6" s="509"/>
      <c r="HC6" s="509"/>
      <c r="HD6" s="509"/>
      <c r="HE6" s="509"/>
      <c r="HF6" s="509"/>
      <c r="HG6" s="509"/>
      <c r="HH6" s="509"/>
      <c r="HI6" s="509"/>
      <c r="HJ6" s="509"/>
      <c r="HK6" s="509"/>
      <c r="HL6" s="509"/>
      <c r="HM6" s="509"/>
      <c r="HN6" s="509"/>
      <c r="HO6" s="509"/>
      <c r="HP6" s="509"/>
      <c r="HQ6" s="509"/>
      <c r="HR6" s="509"/>
      <c r="HS6" s="509"/>
      <c r="HT6" s="509"/>
      <c r="HU6" s="509"/>
      <c r="HV6" s="509"/>
      <c r="HW6" s="509"/>
      <c r="HX6" s="509"/>
      <c r="HY6" s="509"/>
      <c r="HZ6" s="509"/>
      <c r="IA6" s="509"/>
      <c r="IB6" s="509"/>
      <c r="IC6" s="509"/>
      <c r="ID6" s="509"/>
      <c r="IE6" s="509"/>
      <c r="IF6" s="509"/>
      <c r="IG6" s="509"/>
      <c r="IH6" s="509"/>
      <c r="II6" s="509"/>
      <c r="IJ6" s="509"/>
      <c r="IK6" s="509"/>
      <c r="IL6" s="509"/>
      <c r="IM6" s="509"/>
      <c r="IN6" s="509"/>
      <c r="IO6" s="509"/>
      <c r="IP6" s="509"/>
      <c r="IQ6" s="509"/>
      <c r="IR6" s="509"/>
      <c r="IS6" s="509"/>
      <c r="IT6" s="510"/>
    </row>
    <row r="7" ht="15" spans="1:254">
      <c r="A7" s="164">
        <v>1</v>
      </c>
      <c r="B7" s="511" t="s">
        <v>56</v>
      </c>
      <c r="C7" s="512" t="s">
        <v>57</v>
      </c>
      <c r="D7" s="513" t="s">
        <v>58</v>
      </c>
      <c r="E7" s="513" t="s">
        <v>59</v>
      </c>
      <c r="F7" s="404" t="s">
        <v>60</v>
      </c>
      <c r="G7" s="514" t="s">
        <v>61</v>
      </c>
      <c r="H7" s="513" t="s">
        <v>62</v>
      </c>
      <c r="I7" s="513" t="s">
        <v>63</v>
      </c>
      <c r="J7" s="515">
        <v>5</v>
      </c>
      <c r="K7" s="516">
        <v>44.6</v>
      </c>
      <c r="L7" s="513" t="s">
        <v>64</v>
      </c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512" t="s">
        <v>65</v>
      </c>
      <c r="AA7" s="200">
        <f>(K7-Z7)/K7*100</f>
        <v>0.224215246636774</v>
      </c>
      <c r="AB7" s="512" t="s">
        <v>66</v>
      </c>
      <c r="AC7" s="202">
        <f>(AB7-Z7)*VLOOKUP(AE7,公斤水的体积!A:B,2,)</f>
        <v>40.119248</v>
      </c>
      <c r="AD7" s="517">
        <f>(AC7-L7)/L7*100</f>
        <v>0.298119999999997</v>
      </c>
      <c r="AE7" s="518">
        <v>12</v>
      </c>
      <c r="AF7" s="403">
        <v>2.6</v>
      </c>
      <c r="AG7" s="375">
        <v>168.7</v>
      </c>
      <c r="AH7" s="403">
        <v>2.6</v>
      </c>
      <c r="AI7" s="375">
        <v>168.7</v>
      </c>
      <c r="AJ7" s="517">
        <f>AH7/AI7*100</f>
        <v>1.5411973918198</v>
      </c>
      <c r="AL7" s="208" t="s">
        <v>67</v>
      </c>
      <c r="AM7" s="208" t="s">
        <v>67</v>
      </c>
      <c r="AN7" s="208" t="s">
        <v>67</v>
      </c>
      <c r="AO7" s="208" t="s">
        <v>67</v>
      </c>
      <c r="AP7" s="208" t="s">
        <v>67</v>
      </c>
      <c r="AQ7" s="208" t="s">
        <v>67</v>
      </c>
      <c r="AR7" s="519" t="str">
        <f>IF(AND(AD7&lt;10,AD7&gt;=-1.5,AA7&lt;5,AA7&gt;-1,AJ7&lt;6,AJ7&gt;=0),"合格","不合格")</f>
        <v>合格</v>
      </c>
      <c r="AS7" s="79" t="s">
        <v>68</v>
      </c>
      <c r="AT7" s="197" t="s">
        <v>57</v>
      </c>
      <c r="AU7" s="163" t="s">
        <v>69</v>
      </c>
    </row>
    <row r="8" ht="15" spans="1:254">
      <c r="A8" s="164">
        <v>2</v>
      </c>
      <c r="B8" s="511" t="s">
        <v>56</v>
      </c>
      <c r="C8" s="512" t="s">
        <v>57</v>
      </c>
      <c r="D8" s="513" t="s">
        <v>58</v>
      </c>
      <c r="E8" s="513" t="s">
        <v>70</v>
      </c>
      <c r="F8" s="404" t="s">
        <v>71</v>
      </c>
      <c r="G8" s="514" t="s">
        <v>72</v>
      </c>
      <c r="H8" s="513" t="s">
        <v>73</v>
      </c>
      <c r="I8" s="513" t="s">
        <v>74</v>
      </c>
      <c r="J8" s="518">
        <v>5.7</v>
      </c>
      <c r="K8" s="516">
        <v>56.9</v>
      </c>
      <c r="L8" s="513" t="s">
        <v>75</v>
      </c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512" t="s">
        <v>76</v>
      </c>
      <c r="AA8" s="200">
        <f>(K8-Z8)/K8*100</f>
        <v>0.175746924428825</v>
      </c>
      <c r="AB8" s="512" t="s">
        <v>77</v>
      </c>
      <c r="AC8" s="202">
        <f>(AB8-Z8)*VLOOKUP(AE8,公斤水的体积!A:B,2,)</f>
        <v>40.419392</v>
      </c>
      <c r="AD8" s="517">
        <f>(AC8-L8)/L8*100</f>
        <v>0.296258064516159</v>
      </c>
      <c r="AE8" s="518">
        <v>12</v>
      </c>
      <c r="AF8" s="403">
        <v>2.2</v>
      </c>
      <c r="AG8" s="375">
        <v>130.5</v>
      </c>
      <c r="AH8" s="403">
        <v>2.2</v>
      </c>
      <c r="AI8" s="375">
        <v>130.5</v>
      </c>
      <c r="AJ8" s="517">
        <f>AH8/AI8*100</f>
        <v>1.68582375478927</v>
      </c>
      <c r="AL8" s="208" t="s">
        <v>67</v>
      </c>
      <c r="AM8" s="208" t="s">
        <v>67</v>
      </c>
      <c r="AN8" s="208" t="s">
        <v>67</v>
      </c>
      <c r="AO8" s="208" t="s">
        <v>67</v>
      </c>
      <c r="AP8" s="208" t="s">
        <v>67</v>
      </c>
      <c r="AQ8" s="208" t="s">
        <v>67</v>
      </c>
      <c r="AR8" s="519" t="str">
        <f>IF(AND(AD8&lt;10,AD8&gt;=-1.5,AA8&lt;5,AA8&gt;-1,AJ8&lt;6,AJ8&gt;=0),"合格","不合格")</f>
        <v>合格</v>
      </c>
      <c r="AS8" s="79" t="s">
        <v>68</v>
      </c>
      <c r="AT8" s="197" t="s">
        <v>57</v>
      </c>
      <c r="AU8" s="163" t="s">
        <v>69</v>
      </c>
    </row>
    <row r="9" ht="15" spans="1:254">
      <c r="A9" s="164">
        <v>3</v>
      </c>
      <c r="B9" s="511" t="s">
        <v>56</v>
      </c>
      <c r="C9" s="512" t="s">
        <v>57</v>
      </c>
      <c r="D9" s="513" t="s">
        <v>58</v>
      </c>
      <c r="E9" s="513" t="s">
        <v>78</v>
      </c>
      <c r="F9" s="404" t="s">
        <v>79</v>
      </c>
      <c r="G9" s="514" t="s">
        <v>80</v>
      </c>
      <c r="H9" s="513" t="s">
        <v>81</v>
      </c>
      <c r="I9" s="513" t="s">
        <v>63</v>
      </c>
      <c r="J9" s="518">
        <v>5.7</v>
      </c>
      <c r="K9" s="516">
        <v>56</v>
      </c>
      <c r="L9" s="513" t="s">
        <v>82</v>
      </c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512" t="s">
        <v>83</v>
      </c>
      <c r="AA9" s="200">
        <f>(K9-Z9)/K9*100</f>
        <v>0.178571428571431</v>
      </c>
      <c r="AB9" s="512" t="s">
        <v>84</v>
      </c>
      <c r="AC9" s="202">
        <f>(AB9-Z9)*VLOOKUP(AE9,公斤水的体积!A:B,2,)</f>
        <v>40.919632</v>
      </c>
      <c r="AD9" s="517">
        <f>(AC9-L9)/L9*100</f>
        <v>0.293215686274517</v>
      </c>
      <c r="AE9" s="518">
        <v>12</v>
      </c>
      <c r="AF9" s="403">
        <v>2.8</v>
      </c>
      <c r="AG9" s="375">
        <v>137.5</v>
      </c>
      <c r="AH9" s="403">
        <v>2.8</v>
      </c>
      <c r="AI9" s="375">
        <v>137.5</v>
      </c>
      <c r="AJ9" s="517">
        <f>AH9/AI9*100</f>
        <v>2.03636363636364</v>
      </c>
      <c r="AL9" s="208" t="s">
        <v>67</v>
      </c>
      <c r="AM9" s="208" t="s">
        <v>67</v>
      </c>
      <c r="AN9" s="208" t="s">
        <v>67</v>
      </c>
      <c r="AO9" s="208" t="s">
        <v>67</v>
      </c>
      <c r="AP9" s="208" t="s">
        <v>67</v>
      </c>
      <c r="AQ9" s="208" t="s">
        <v>67</v>
      </c>
      <c r="AR9" s="519" t="str">
        <f>IF(AND(AD9&lt;10,AD9&gt;=-1.5,AA9&lt;5,AA9&gt;-1,AJ9&lt;6,AJ9&gt;=0),"合格","不合格")</f>
        <v>合格</v>
      </c>
      <c r="AS9" s="79" t="s">
        <v>68</v>
      </c>
      <c r="AT9" s="197" t="s">
        <v>57</v>
      </c>
      <c r="AU9" s="163" t="s">
        <v>69</v>
      </c>
    </row>
    <row r="10" ht="15" spans="1:254">
      <c r="A10" s="164">
        <v>4</v>
      </c>
      <c r="B10" s="511" t="s">
        <v>56</v>
      </c>
      <c r="C10" s="512" t="s">
        <v>57</v>
      </c>
      <c r="D10" s="513" t="s">
        <v>58</v>
      </c>
      <c r="E10" s="513" t="s">
        <v>85</v>
      </c>
      <c r="F10" s="404" t="s">
        <v>86</v>
      </c>
      <c r="G10" s="514" t="s">
        <v>87</v>
      </c>
      <c r="H10" s="513" t="s">
        <v>88</v>
      </c>
      <c r="I10" s="513" t="s">
        <v>89</v>
      </c>
      <c r="J10" s="518">
        <v>5.7</v>
      </c>
      <c r="K10" s="516">
        <v>57.2</v>
      </c>
      <c r="L10" s="513" t="s">
        <v>90</v>
      </c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512" t="s">
        <v>91</v>
      </c>
      <c r="AA10" s="200">
        <f>(K10-Z10)/K10*100</f>
        <v>0.174825174825177</v>
      </c>
      <c r="AB10" s="512" t="s">
        <v>92</v>
      </c>
      <c r="AC10" s="202">
        <f>(AB10-Z10)*VLOOKUP(AE10,公斤水的体积!A:B,2,)</f>
        <v>40.719536</v>
      </c>
      <c r="AD10" s="517">
        <f>(AC10-L10)/L10*100</f>
        <v>0.294423645320188</v>
      </c>
      <c r="AE10" s="518">
        <v>12</v>
      </c>
      <c r="AF10" s="403">
        <v>0.6</v>
      </c>
      <c r="AG10" s="375">
        <v>136.8</v>
      </c>
      <c r="AH10" s="403">
        <v>0.6</v>
      </c>
      <c r="AI10" s="375">
        <v>136.8</v>
      </c>
      <c r="AJ10" s="517">
        <f>AH10/AI10*100</f>
        <v>0.43859649122807</v>
      </c>
      <c r="AL10" s="208" t="s">
        <v>67</v>
      </c>
      <c r="AM10" s="208" t="s">
        <v>67</v>
      </c>
      <c r="AN10" s="208" t="s">
        <v>67</v>
      </c>
      <c r="AO10" s="208" t="s">
        <v>67</v>
      </c>
      <c r="AP10" s="208" t="s">
        <v>67</v>
      </c>
      <c r="AQ10" s="208" t="s">
        <v>67</v>
      </c>
      <c r="AR10" s="519" t="str">
        <f>IF(AND(AD10&lt;10,AD10&gt;=-1.5,AA10&lt;5,AA10&gt;-1,AJ10&lt;6,AJ10&gt;=0),"合格","不合格")</f>
        <v>合格</v>
      </c>
      <c r="AS10" s="79" t="s">
        <v>68</v>
      </c>
      <c r="AT10" s="197" t="s">
        <v>57</v>
      </c>
      <c r="AU10" s="163" t="s">
        <v>69</v>
      </c>
    </row>
    <row r="11" ht="15" spans="1:254">
      <c r="A11" s="164">
        <v>5</v>
      </c>
      <c r="B11" s="511" t="s">
        <v>56</v>
      </c>
      <c r="C11" s="512" t="s">
        <v>57</v>
      </c>
      <c r="D11" s="513" t="s">
        <v>58</v>
      </c>
      <c r="E11" s="513" t="s">
        <v>93</v>
      </c>
      <c r="F11" s="404" t="s">
        <v>94</v>
      </c>
      <c r="G11" s="514" t="s">
        <v>87</v>
      </c>
      <c r="H11" s="513" t="s">
        <v>95</v>
      </c>
      <c r="I11" s="513" t="s">
        <v>63</v>
      </c>
      <c r="J11" s="518">
        <v>5.7</v>
      </c>
      <c r="K11" s="516">
        <v>51.6</v>
      </c>
      <c r="L11" s="513" t="s">
        <v>64</v>
      </c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512" t="s">
        <v>96</v>
      </c>
      <c r="AA11" s="200">
        <f>(K11-Z11)/K11*100</f>
        <v>0.193798449612406</v>
      </c>
      <c r="AB11" s="512" t="s">
        <v>97</v>
      </c>
      <c r="AC11" s="202">
        <f>(AB11-Z11)*VLOOKUP(AE11,公斤水的体积!A:B,2,)</f>
        <v>40.119248</v>
      </c>
      <c r="AD11" s="517">
        <f>(AC11-L11)/L11*100</f>
        <v>0.298119999999997</v>
      </c>
      <c r="AE11" s="518">
        <v>12</v>
      </c>
      <c r="AF11" s="403">
        <v>1.6</v>
      </c>
      <c r="AG11" s="375">
        <v>144.6</v>
      </c>
      <c r="AH11" s="403">
        <v>1.6</v>
      </c>
      <c r="AI11" s="375">
        <v>144.6</v>
      </c>
      <c r="AJ11" s="517">
        <f>AH11/AI11*100</f>
        <v>1.10650069156293</v>
      </c>
      <c r="AL11" s="208" t="s">
        <v>67</v>
      </c>
      <c r="AM11" s="208" t="s">
        <v>67</v>
      </c>
      <c r="AN11" s="208" t="s">
        <v>67</v>
      </c>
      <c r="AO11" s="208" t="s">
        <v>67</v>
      </c>
      <c r="AP11" s="208" t="s">
        <v>67</v>
      </c>
      <c r="AQ11" s="208" t="s">
        <v>67</v>
      </c>
      <c r="AR11" s="519" t="str">
        <f>IF(AND(AD11&lt;10,AD11&gt;=-1.5,AA11&lt;5,AA11&gt;-1,AJ11&lt;6,AJ11&gt;=0),"合格","不合格")</f>
        <v>合格</v>
      </c>
      <c r="AS11" s="79" t="s">
        <v>68</v>
      </c>
      <c r="AT11" s="197" t="s">
        <v>57</v>
      </c>
      <c r="AU11" s="163" t="s">
        <v>69</v>
      </c>
    </row>
    <row r="12" ht="15" spans="1:254">
      <c r="A12" s="164">
        <v>6</v>
      </c>
      <c r="B12" s="520" t="s">
        <v>56</v>
      </c>
      <c r="C12" s="308" t="s">
        <v>98</v>
      </c>
      <c r="D12" s="197" t="s">
        <v>58</v>
      </c>
      <c r="E12" s="501" t="s">
        <v>99</v>
      </c>
      <c r="F12" s="190" t="s">
        <v>100</v>
      </c>
      <c r="G12" s="502" t="s">
        <v>61</v>
      </c>
      <c r="H12" s="197" t="s">
        <v>101</v>
      </c>
      <c r="I12" s="197" t="s">
        <v>63</v>
      </c>
      <c r="J12" s="198">
        <v>5.7</v>
      </c>
      <c r="K12" s="197" t="s">
        <v>102</v>
      </c>
      <c r="L12" s="197" t="s">
        <v>103</v>
      </c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197" t="s">
        <v>104</v>
      </c>
      <c r="AA12" s="200">
        <f t="shared" ref="AA12:AA36" si="0">(K12-Z12)/K12*100</f>
        <v>0.215982721382277</v>
      </c>
      <c r="AB12" s="197" t="s">
        <v>105</v>
      </c>
      <c r="AC12" s="202">
        <f>(AB12-Z12)*VLOOKUP(AE12,公斤水的体积!A:B,2,)</f>
        <v>39.919152</v>
      </c>
      <c r="AD12" s="517">
        <f t="shared" ref="AD12:AD36" si="1">(AC12-L12)/L12*100</f>
        <v>0.299376884422092</v>
      </c>
      <c r="AE12" s="196">
        <v>12</v>
      </c>
      <c r="AF12" s="94"/>
      <c r="AG12" s="94"/>
      <c r="AH12" s="95" t="s">
        <v>106</v>
      </c>
      <c r="AI12" s="506">
        <v>156.7</v>
      </c>
      <c r="AJ12" s="517">
        <f t="shared" ref="AJ12:AJ36" si="2">AH12/AI12*100</f>
        <v>1.3401403956605</v>
      </c>
      <c r="AL12" s="208" t="s">
        <v>67</v>
      </c>
      <c r="AM12" s="208" t="s">
        <v>67</v>
      </c>
      <c r="AN12" s="208" t="s">
        <v>67</v>
      </c>
      <c r="AO12" s="208" t="s">
        <v>67</v>
      </c>
      <c r="AP12" s="208" t="s">
        <v>67</v>
      </c>
      <c r="AQ12" s="208" t="s">
        <v>67</v>
      </c>
      <c r="AR12" s="519" t="str">
        <f t="shared" ref="AR12:AR36" si="3">IF(AND(AD12&lt;10,AD12&gt;=-1.5,AA12&lt;5,AA12&gt;-1,AJ12&lt;6,AJ12&gt;=0),"合格","不合格")</f>
        <v>合格</v>
      </c>
      <c r="AS12" s="79" t="s">
        <v>68</v>
      </c>
      <c r="AT12" s="197" t="s">
        <v>98</v>
      </c>
      <c r="AU12" s="163" t="s">
        <v>69</v>
      </c>
    </row>
    <row r="13" ht="15" spans="1:254">
      <c r="A13" s="164">
        <v>7</v>
      </c>
      <c r="B13" s="520" t="s">
        <v>56</v>
      </c>
      <c r="C13" s="308" t="s">
        <v>98</v>
      </c>
      <c r="D13" s="197" t="s">
        <v>58</v>
      </c>
      <c r="E13" s="501" t="s">
        <v>107</v>
      </c>
      <c r="F13" s="190" t="s">
        <v>108</v>
      </c>
      <c r="G13" s="502" t="s">
        <v>61</v>
      </c>
      <c r="H13" s="197" t="s">
        <v>109</v>
      </c>
      <c r="I13" s="197" t="s">
        <v>110</v>
      </c>
      <c r="J13" s="223">
        <v>5</v>
      </c>
      <c r="K13" s="197" t="s">
        <v>111</v>
      </c>
      <c r="L13" s="197" t="s">
        <v>64</v>
      </c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197" t="s">
        <v>112</v>
      </c>
      <c r="AA13" s="200">
        <f t="shared" si="0"/>
        <v>0.216919739696315</v>
      </c>
      <c r="AB13" s="197" t="s">
        <v>105</v>
      </c>
      <c r="AC13" s="202">
        <f>(AB13-Z13)*VLOOKUP(AE13,公斤水的体积!A:B,2,)</f>
        <v>40.119248</v>
      </c>
      <c r="AD13" s="517">
        <f t="shared" si="1"/>
        <v>0.298119999999997</v>
      </c>
      <c r="AE13" s="196">
        <v>12</v>
      </c>
      <c r="AF13" s="94"/>
      <c r="AG13" s="94"/>
      <c r="AH13" s="95" t="s">
        <v>113</v>
      </c>
      <c r="AI13" s="506">
        <v>161.4</v>
      </c>
      <c r="AJ13" s="517">
        <f t="shared" si="2"/>
        <v>1.98265179677819</v>
      </c>
      <c r="AL13" s="208" t="s">
        <v>67</v>
      </c>
      <c r="AM13" s="208" t="s">
        <v>67</v>
      </c>
      <c r="AN13" s="208" t="s">
        <v>67</v>
      </c>
      <c r="AO13" s="208" t="s">
        <v>67</v>
      </c>
      <c r="AP13" s="208" t="s">
        <v>67</v>
      </c>
      <c r="AQ13" s="208" t="s">
        <v>67</v>
      </c>
      <c r="AR13" s="519" t="str">
        <f t="shared" si="3"/>
        <v>合格</v>
      </c>
      <c r="AS13" s="79" t="s">
        <v>68</v>
      </c>
      <c r="AT13" s="197" t="s">
        <v>98</v>
      </c>
      <c r="AU13" s="163" t="s">
        <v>69</v>
      </c>
    </row>
    <row r="14" ht="15" spans="1:254">
      <c r="A14" s="164">
        <v>8</v>
      </c>
      <c r="B14" s="520" t="s">
        <v>56</v>
      </c>
      <c r="C14" s="308" t="s">
        <v>98</v>
      </c>
      <c r="D14" s="197" t="s">
        <v>58</v>
      </c>
      <c r="E14" s="501" t="s">
        <v>114</v>
      </c>
      <c r="F14" s="190" t="s">
        <v>115</v>
      </c>
      <c r="G14" s="502" t="s">
        <v>61</v>
      </c>
      <c r="H14" s="197" t="s">
        <v>116</v>
      </c>
      <c r="I14" s="197" t="s">
        <v>117</v>
      </c>
      <c r="J14" s="223">
        <v>5</v>
      </c>
      <c r="K14" s="197" t="s">
        <v>118</v>
      </c>
      <c r="L14" s="197" t="s">
        <v>64</v>
      </c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197" t="s">
        <v>119</v>
      </c>
      <c r="AA14" s="200">
        <f t="shared" si="0"/>
        <v>0.238095238095241</v>
      </c>
      <c r="AB14" s="197" t="s">
        <v>120</v>
      </c>
      <c r="AC14" s="202">
        <f>(AB14-Z14)*VLOOKUP(AE14,公斤水的体积!A:B,2,)</f>
        <v>40.119248</v>
      </c>
      <c r="AD14" s="517">
        <f t="shared" si="1"/>
        <v>0.298120000000015</v>
      </c>
      <c r="AE14" s="196">
        <v>12</v>
      </c>
      <c r="AF14" s="94"/>
      <c r="AG14" s="94"/>
      <c r="AH14" s="95" t="s">
        <v>121</v>
      </c>
      <c r="AI14" s="506">
        <v>145.1</v>
      </c>
      <c r="AJ14" s="517">
        <f t="shared" si="2"/>
        <v>0.62026188835286</v>
      </c>
      <c r="AL14" s="208" t="s">
        <v>67</v>
      </c>
      <c r="AM14" s="208" t="s">
        <v>67</v>
      </c>
      <c r="AN14" s="208" t="s">
        <v>67</v>
      </c>
      <c r="AO14" s="208" t="s">
        <v>67</v>
      </c>
      <c r="AP14" s="208" t="s">
        <v>67</v>
      </c>
      <c r="AQ14" s="208" t="s">
        <v>67</v>
      </c>
      <c r="AR14" s="519" t="str">
        <f t="shared" si="3"/>
        <v>合格</v>
      </c>
      <c r="AS14" s="79" t="s">
        <v>68</v>
      </c>
      <c r="AT14" s="197" t="s">
        <v>98</v>
      </c>
      <c r="AU14" s="163" t="s">
        <v>69</v>
      </c>
    </row>
    <row r="15" ht="15" spans="1:254">
      <c r="A15" s="164">
        <v>9</v>
      </c>
      <c r="B15" s="520" t="s">
        <v>56</v>
      </c>
      <c r="C15" s="308" t="s">
        <v>98</v>
      </c>
      <c r="D15" s="197" t="s">
        <v>58</v>
      </c>
      <c r="E15" s="501" t="s">
        <v>122</v>
      </c>
      <c r="F15" s="190" t="s">
        <v>123</v>
      </c>
      <c r="G15" s="502" t="s">
        <v>124</v>
      </c>
      <c r="H15" s="197" t="s">
        <v>81</v>
      </c>
      <c r="I15" s="197" t="s">
        <v>63</v>
      </c>
      <c r="J15" s="198">
        <v>5.7</v>
      </c>
      <c r="K15" s="197" t="s">
        <v>125</v>
      </c>
      <c r="L15" s="197" t="s">
        <v>64</v>
      </c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197" t="s">
        <v>126</v>
      </c>
      <c r="AA15" s="200">
        <f t="shared" si="0"/>
        <v>0.200803212851394</v>
      </c>
      <c r="AB15" s="197" t="s">
        <v>127</v>
      </c>
      <c r="AC15" s="202">
        <f>(AB15-Z15)*VLOOKUP(AE15,公斤水的体积!A:B,2,)</f>
        <v>40.119248</v>
      </c>
      <c r="AD15" s="517">
        <f t="shared" si="1"/>
        <v>0.298119999999997</v>
      </c>
      <c r="AE15" s="196">
        <v>12</v>
      </c>
      <c r="AF15" s="94"/>
      <c r="AG15" s="94"/>
      <c r="AH15" s="95" t="s">
        <v>128</v>
      </c>
      <c r="AI15" s="506">
        <v>147.1</v>
      </c>
      <c r="AJ15" s="517">
        <f t="shared" si="2"/>
        <v>0.815771583956492</v>
      </c>
      <c r="AL15" s="208" t="s">
        <v>67</v>
      </c>
      <c r="AM15" s="208" t="s">
        <v>67</v>
      </c>
      <c r="AN15" s="208" t="s">
        <v>67</v>
      </c>
      <c r="AO15" s="208" t="s">
        <v>67</v>
      </c>
      <c r="AP15" s="208" t="s">
        <v>67</v>
      </c>
      <c r="AQ15" s="208" t="s">
        <v>67</v>
      </c>
      <c r="AR15" s="519" t="str">
        <f t="shared" si="3"/>
        <v>合格</v>
      </c>
      <c r="AS15" s="79" t="s">
        <v>68</v>
      </c>
      <c r="AT15" s="197" t="s">
        <v>98</v>
      </c>
      <c r="AU15" s="163" t="s">
        <v>69</v>
      </c>
    </row>
    <row r="16" ht="15" spans="1:254">
      <c r="A16" s="164">
        <v>10</v>
      </c>
      <c r="B16" s="520" t="s">
        <v>56</v>
      </c>
      <c r="C16" s="308" t="s">
        <v>98</v>
      </c>
      <c r="D16" s="197" t="s">
        <v>58</v>
      </c>
      <c r="E16" s="501" t="s">
        <v>129</v>
      </c>
      <c r="F16" s="190" t="s">
        <v>130</v>
      </c>
      <c r="G16" s="502" t="s">
        <v>124</v>
      </c>
      <c r="H16" s="197" t="s">
        <v>131</v>
      </c>
      <c r="I16" s="197" t="s">
        <v>63</v>
      </c>
      <c r="J16" s="198">
        <v>5.7</v>
      </c>
      <c r="K16" s="197" t="s">
        <v>132</v>
      </c>
      <c r="L16" s="197" t="s">
        <v>64</v>
      </c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197" t="s">
        <v>133</v>
      </c>
      <c r="AA16" s="200">
        <f t="shared" si="0"/>
        <v>0.206185567010312</v>
      </c>
      <c r="AB16" s="197" t="s">
        <v>134</v>
      </c>
      <c r="AC16" s="202">
        <f>(AB16-Z16)*VLOOKUP(AE16,公斤水的体积!A:B,2,)</f>
        <v>40.119248</v>
      </c>
      <c r="AD16" s="517">
        <f t="shared" si="1"/>
        <v>0.298120000000015</v>
      </c>
      <c r="AE16" s="196">
        <v>12</v>
      </c>
      <c r="AF16" s="94"/>
      <c r="AG16" s="94"/>
      <c r="AH16" s="95" t="s">
        <v>135</v>
      </c>
      <c r="AI16" s="506">
        <v>160.3</v>
      </c>
      <c r="AJ16" s="517">
        <f t="shared" si="2"/>
        <v>2.18340611353712</v>
      </c>
      <c r="AL16" s="208" t="s">
        <v>67</v>
      </c>
      <c r="AM16" s="208" t="s">
        <v>67</v>
      </c>
      <c r="AN16" s="208" t="s">
        <v>67</v>
      </c>
      <c r="AO16" s="208" t="s">
        <v>67</v>
      </c>
      <c r="AP16" s="208" t="s">
        <v>67</v>
      </c>
      <c r="AQ16" s="208" t="s">
        <v>67</v>
      </c>
      <c r="AR16" s="519" t="str">
        <f t="shared" si="3"/>
        <v>合格</v>
      </c>
      <c r="AS16" s="79" t="s">
        <v>68</v>
      </c>
      <c r="AT16" s="197" t="s">
        <v>98</v>
      </c>
      <c r="AU16" s="163" t="s">
        <v>69</v>
      </c>
    </row>
    <row r="17" ht="15" spans="1:47">
      <c r="A17" s="164">
        <v>11</v>
      </c>
      <c r="B17" s="520" t="s">
        <v>56</v>
      </c>
      <c r="C17" s="308" t="s">
        <v>98</v>
      </c>
      <c r="D17" s="197" t="s">
        <v>58</v>
      </c>
      <c r="E17" s="501" t="s">
        <v>136</v>
      </c>
      <c r="F17" s="190" t="s">
        <v>137</v>
      </c>
      <c r="G17" s="502" t="s">
        <v>138</v>
      </c>
      <c r="H17" s="197" t="s">
        <v>139</v>
      </c>
      <c r="I17" s="197" t="s">
        <v>140</v>
      </c>
      <c r="J17" s="198">
        <v>5.7</v>
      </c>
      <c r="K17" s="197" t="s">
        <v>141</v>
      </c>
      <c r="L17" s="197" t="s">
        <v>142</v>
      </c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197" t="s">
        <v>143</v>
      </c>
      <c r="AA17" s="200">
        <f t="shared" si="0"/>
        <v>0.210970464135024</v>
      </c>
      <c r="AB17" s="197" t="s">
        <v>144</v>
      </c>
      <c r="AC17" s="202">
        <f>(AB17-Z17)*VLOOKUP(AE17,公斤水的体积!A:B,2,)</f>
        <v>40.219296</v>
      </c>
      <c r="AD17" s="517">
        <f t="shared" si="1"/>
        <v>0.297496259351635</v>
      </c>
      <c r="AE17" s="196">
        <v>12</v>
      </c>
      <c r="AF17" s="94"/>
      <c r="AG17" s="94"/>
      <c r="AH17" s="95" t="s">
        <v>145</v>
      </c>
      <c r="AI17" s="506">
        <v>168.2</v>
      </c>
      <c r="AJ17" s="517">
        <f t="shared" si="2"/>
        <v>3.26991676575505</v>
      </c>
      <c r="AL17" s="208" t="s">
        <v>67</v>
      </c>
      <c r="AM17" s="208" t="s">
        <v>67</v>
      </c>
      <c r="AN17" s="208" t="s">
        <v>67</v>
      </c>
      <c r="AO17" s="208" t="s">
        <v>67</v>
      </c>
      <c r="AP17" s="208" t="s">
        <v>67</v>
      </c>
      <c r="AQ17" s="208" t="s">
        <v>67</v>
      </c>
      <c r="AR17" s="519" t="str">
        <f t="shared" si="3"/>
        <v>合格</v>
      </c>
      <c r="AS17" s="79" t="s">
        <v>68</v>
      </c>
      <c r="AT17" s="197" t="s">
        <v>98</v>
      </c>
      <c r="AU17" s="163" t="s">
        <v>69</v>
      </c>
    </row>
    <row r="18" ht="15" spans="1:47">
      <c r="A18" s="164">
        <v>12</v>
      </c>
      <c r="B18" s="520" t="s">
        <v>56</v>
      </c>
      <c r="C18" s="308" t="s">
        <v>98</v>
      </c>
      <c r="D18" s="197" t="s">
        <v>58</v>
      </c>
      <c r="E18" s="501" t="s">
        <v>146</v>
      </c>
      <c r="F18" s="190" t="s">
        <v>147</v>
      </c>
      <c r="G18" s="502" t="s">
        <v>138</v>
      </c>
      <c r="H18" s="197" t="s">
        <v>148</v>
      </c>
      <c r="I18" s="197" t="s">
        <v>110</v>
      </c>
      <c r="J18" s="198">
        <v>5.7</v>
      </c>
      <c r="K18" s="197" t="s">
        <v>149</v>
      </c>
      <c r="L18" s="197" t="s">
        <v>142</v>
      </c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197" t="s">
        <v>150</v>
      </c>
      <c r="AA18" s="200">
        <f t="shared" si="0"/>
        <v>0.212765957446812</v>
      </c>
      <c r="AB18" s="197" t="s">
        <v>151</v>
      </c>
      <c r="AC18" s="202">
        <f>(AB18-Z18)*VLOOKUP(AE18,公斤水的体积!A:B,2,)</f>
        <v>40.219296</v>
      </c>
      <c r="AD18" s="517">
        <f t="shared" si="1"/>
        <v>0.297496259351617</v>
      </c>
      <c r="AE18" s="196">
        <v>12</v>
      </c>
      <c r="AF18" s="94"/>
      <c r="AG18" s="94"/>
      <c r="AH18" s="95" t="s">
        <v>152</v>
      </c>
      <c r="AI18" s="506">
        <v>151.1</v>
      </c>
      <c r="AJ18" s="517">
        <f t="shared" si="2"/>
        <v>1.32362673726009</v>
      </c>
      <c r="AL18" s="208" t="s">
        <v>67</v>
      </c>
      <c r="AM18" s="208" t="s">
        <v>67</v>
      </c>
      <c r="AN18" s="208" t="s">
        <v>67</v>
      </c>
      <c r="AO18" s="208" t="s">
        <v>67</v>
      </c>
      <c r="AP18" s="208" t="s">
        <v>67</v>
      </c>
      <c r="AQ18" s="208" t="s">
        <v>67</v>
      </c>
      <c r="AR18" s="519" t="str">
        <f t="shared" si="3"/>
        <v>合格</v>
      </c>
      <c r="AS18" s="79" t="s">
        <v>68</v>
      </c>
      <c r="AT18" s="197" t="s">
        <v>98</v>
      </c>
      <c r="AU18" s="163" t="s">
        <v>69</v>
      </c>
    </row>
    <row r="19" ht="15" spans="1:47">
      <c r="A19" s="164">
        <v>13</v>
      </c>
      <c r="B19" s="520" t="s">
        <v>56</v>
      </c>
      <c r="C19" s="308" t="s">
        <v>98</v>
      </c>
      <c r="D19" s="197" t="s">
        <v>58</v>
      </c>
      <c r="E19" s="501" t="s">
        <v>153</v>
      </c>
      <c r="F19" s="190" t="s">
        <v>154</v>
      </c>
      <c r="G19" s="502" t="s">
        <v>61</v>
      </c>
      <c r="H19" s="197" t="s">
        <v>155</v>
      </c>
      <c r="I19" s="197" t="s">
        <v>156</v>
      </c>
      <c r="J19" s="198">
        <v>5.7</v>
      </c>
      <c r="K19" s="197" t="s">
        <v>157</v>
      </c>
      <c r="L19" s="197" t="s">
        <v>158</v>
      </c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197" t="s">
        <v>159</v>
      </c>
      <c r="AA19" s="200">
        <f t="shared" si="0"/>
        <v>0.208333333333336</v>
      </c>
      <c r="AB19" s="197" t="s">
        <v>160</v>
      </c>
      <c r="AC19" s="202">
        <f>(AB19-Z19)*VLOOKUP(AE19,公斤水的体积!A:B,2,)</f>
        <v>40.319344</v>
      </c>
      <c r="AD19" s="517">
        <f t="shared" si="1"/>
        <v>0.29687562189056</v>
      </c>
      <c r="AE19" s="196">
        <v>12</v>
      </c>
      <c r="AF19" s="94"/>
      <c r="AG19" s="94"/>
      <c r="AH19" s="95" t="s">
        <v>152</v>
      </c>
      <c r="AI19" s="506">
        <v>140.7</v>
      </c>
      <c r="AJ19" s="517">
        <f t="shared" si="2"/>
        <v>1.42146410803127</v>
      </c>
      <c r="AL19" s="208" t="s">
        <v>67</v>
      </c>
      <c r="AM19" s="208" t="s">
        <v>67</v>
      </c>
      <c r="AN19" s="208" t="s">
        <v>67</v>
      </c>
      <c r="AO19" s="208" t="s">
        <v>67</v>
      </c>
      <c r="AP19" s="208" t="s">
        <v>67</v>
      </c>
      <c r="AQ19" s="208" t="s">
        <v>67</v>
      </c>
      <c r="AR19" s="519" t="str">
        <f t="shared" si="3"/>
        <v>合格</v>
      </c>
      <c r="AS19" s="79" t="s">
        <v>68</v>
      </c>
      <c r="AT19" s="197" t="s">
        <v>98</v>
      </c>
      <c r="AU19" s="163" t="s">
        <v>69</v>
      </c>
    </row>
    <row r="20" ht="15" spans="1:47">
      <c r="A20" s="164">
        <v>14</v>
      </c>
      <c r="B20" s="520" t="s">
        <v>56</v>
      </c>
      <c r="C20" s="308" t="s">
        <v>98</v>
      </c>
      <c r="D20" s="197" t="s">
        <v>58</v>
      </c>
      <c r="E20" s="501" t="s">
        <v>161</v>
      </c>
      <c r="F20" s="190" t="s">
        <v>162</v>
      </c>
      <c r="G20" s="502" t="s">
        <v>87</v>
      </c>
      <c r="H20" s="197" t="s">
        <v>163</v>
      </c>
      <c r="I20" s="197" t="s">
        <v>89</v>
      </c>
      <c r="J20" s="198">
        <v>5.7</v>
      </c>
      <c r="K20" s="197" t="s">
        <v>164</v>
      </c>
      <c r="L20" s="197" t="s">
        <v>142</v>
      </c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197" t="s">
        <v>165</v>
      </c>
      <c r="AA20" s="200">
        <f t="shared" si="0"/>
        <v>0.185873605947945</v>
      </c>
      <c r="AB20" s="197" t="s">
        <v>166</v>
      </c>
      <c r="AC20" s="202">
        <f>(AB20-Z20)*VLOOKUP(AE20,公斤水的体积!A:B,2,)</f>
        <v>40.219296</v>
      </c>
      <c r="AD20" s="517">
        <f t="shared" si="1"/>
        <v>0.297496259351635</v>
      </c>
      <c r="AE20" s="196">
        <v>12</v>
      </c>
      <c r="AF20" s="94"/>
      <c r="AG20" s="94"/>
      <c r="AH20" s="95" t="s">
        <v>167</v>
      </c>
      <c r="AI20" s="506">
        <v>161.7</v>
      </c>
      <c r="AJ20" s="517">
        <f t="shared" si="2"/>
        <v>1.5460729746444</v>
      </c>
      <c r="AL20" s="208" t="s">
        <v>67</v>
      </c>
      <c r="AM20" s="208" t="s">
        <v>67</v>
      </c>
      <c r="AN20" s="208" t="s">
        <v>67</v>
      </c>
      <c r="AO20" s="208" t="s">
        <v>67</v>
      </c>
      <c r="AP20" s="208" t="s">
        <v>67</v>
      </c>
      <c r="AQ20" s="208" t="s">
        <v>67</v>
      </c>
      <c r="AR20" s="519" t="str">
        <f t="shared" si="3"/>
        <v>合格</v>
      </c>
      <c r="AS20" s="79" t="s">
        <v>68</v>
      </c>
      <c r="AT20" s="197" t="s">
        <v>98</v>
      </c>
      <c r="AU20" s="163" t="s">
        <v>69</v>
      </c>
    </row>
    <row r="21" ht="15" spans="1:47">
      <c r="A21" s="164">
        <v>15</v>
      </c>
      <c r="B21" s="520" t="s">
        <v>56</v>
      </c>
      <c r="C21" s="308" t="s">
        <v>98</v>
      </c>
      <c r="D21" s="197" t="s">
        <v>58</v>
      </c>
      <c r="E21" s="501" t="s">
        <v>168</v>
      </c>
      <c r="F21" s="190" t="s">
        <v>169</v>
      </c>
      <c r="G21" s="502" t="s">
        <v>61</v>
      </c>
      <c r="H21" s="197" t="s">
        <v>109</v>
      </c>
      <c r="I21" s="197" t="s">
        <v>156</v>
      </c>
      <c r="J21" s="223">
        <v>5</v>
      </c>
      <c r="K21" s="197" t="s">
        <v>104</v>
      </c>
      <c r="L21" s="197" t="s">
        <v>64</v>
      </c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197" t="s">
        <v>111</v>
      </c>
      <c r="AA21" s="200">
        <f t="shared" si="0"/>
        <v>0.21645021645022</v>
      </c>
      <c r="AB21" s="197" t="s">
        <v>170</v>
      </c>
      <c r="AC21" s="202">
        <f>(AB21-Z21)*VLOOKUP(AE21,公斤水的体积!A:B,2,)</f>
        <v>40.119248</v>
      </c>
      <c r="AD21" s="517">
        <f t="shared" si="1"/>
        <v>0.298120000000015</v>
      </c>
      <c r="AE21" s="196">
        <v>12</v>
      </c>
      <c r="AF21" s="94"/>
      <c r="AG21" s="94"/>
      <c r="AH21" s="95" t="s">
        <v>171</v>
      </c>
      <c r="AI21" s="506">
        <v>149.3</v>
      </c>
      <c r="AJ21" s="517">
        <f t="shared" si="2"/>
        <v>1.4735432016075</v>
      </c>
      <c r="AL21" s="208" t="s">
        <v>67</v>
      </c>
      <c r="AM21" s="208" t="s">
        <v>67</v>
      </c>
      <c r="AN21" s="208" t="s">
        <v>67</v>
      </c>
      <c r="AO21" s="208" t="s">
        <v>67</v>
      </c>
      <c r="AP21" s="208" t="s">
        <v>67</v>
      </c>
      <c r="AQ21" s="208" t="s">
        <v>67</v>
      </c>
      <c r="AR21" s="519" t="str">
        <f t="shared" si="3"/>
        <v>合格</v>
      </c>
      <c r="AS21" s="79" t="s">
        <v>68</v>
      </c>
      <c r="AT21" s="197" t="s">
        <v>98</v>
      </c>
      <c r="AU21" s="163" t="s">
        <v>69</v>
      </c>
    </row>
    <row r="22" ht="15" spans="1:47">
      <c r="A22" s="164">
        <v>16</v>
      </c>
      <c r="B22" s="520" t="s">
        <v>56</v>
      </c>
      <c r="C22" s="308" t="s">
        <v>98</v>
      </c>
      <c r="D22" s="197" t="s">
        <v>58</v>
      </c>
      <c r="E22" s="501" t="s">
        <v>172</v>
      </c>
      <c r="F22" s="190" t="s">
        <v>173</v>
      </c>
      <c r="G22" s="502" t="s">
        <v>61</v>
      </c>
      <c r="H22" s="197" t="s">
        <v>174</v>
      </c>
      <c r="I22" s="197" t="s">
        <v>175</v>
      </c>
      <c r="J22" s="198">
        <v>5.7</v>
      </c>
      <c r="K22" s="197" t="s">
        <v>176</v>
      </c>
      <c r="L22" s="197" t="s">
        <v>64</v>
      </c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197" t="s">
        <v>177</v>
      </c>
      <c r="AA22" s="200">
        <f t="shared" si="0"/>
        <v>0.205338809034911</v>
      </c>
      <c r="AB22" s="197" t="s">
        <v>178</v>
      </c>
      <c r="AC22" s="202">
        <f>(AB22-Z22)*VLOOKUP(AE22,公斤水的体积!A:B,2,)</f>
        <v>40.119248</v>
      </c>
      <c r="AD22" s="517">
        <f t="shared" si="1"/>
        <v>0.298120000000015</v>
      </c>
      <c r="AE22" s="196">
        <v>12</v>
      </c>
      <c r="AF22" s="94"/>
      <c r="AG22" s="94"/>
      <c r="AH22" s="95" t="s">
        <v>179</v>
      </c>
      <c r="AI22" s="506">
        <v>143.5</v>
      </c>
      <c r="AJ22" s="517">
        <f t="shared" si="2"/>
        <v>1.81184668989547</v>
      </c>
      <c r="AL22" s="208" t="s">
        <v>67</v>
      </c>
      <c r="AM22" s="208" t="s">
        <v>67</v>
      </c>
      <c r="AN22" s="208" t="s">
        <v>67</v>
      </c>
      <c r="AO22" s="208" t="s">
        <v>67</v>
      </c>
      <c r="AP22" s="208" t="s">
        <v>67</v>
      </c>
      <c r="AQ22" s="208" t="s">
        <v>67</v>
      </c>
      <c r="AR22" s="519" t="str">
        <f t="shared" si="3"/>
        <v>合格</v>
      </c>
      <c r="AS22" s="79" t="s">
        <v>68</v>
      </c>
      <c r="AT22" s="197" t="s">
        <v>98</v>
      </c>
      <c r="AU22" s="163" t="s">
        <v>69</v>
      </c>
    </row>
    <row r="23" ht="15" spans="1:47">
      <c r="A23" s="164">
        <v>17</v>
      </c>
      <c r="B23" s="520" t="s">
        <v>56</v>
      </c>
      <c r="C23" s="308" t="s">
        <v>98</v>
      </c>
      <c r="D23" s="197" t="s">
        <v>58</v>
      </c>
      <c r="E23" s="501" t="s">
        <v>180</v>
      </c>
      <c r="F23" s="190" t="s">
        <v>181</v>
      </c>
      <c r="G23" s="502" t="s">
        <v>87</v>
      </c>
      <c r="H23" s="197" t="s">
        <v>182</v>
      </c>
      <c r="I23" s="197" t="s">
        <v>117</v>
      </c>
      <c r="J23" s="198">
        <v>5.7</v>
      </c>
      <c r="K23" s="197" t="s">
        <v>183</v>
      </c>
      <c r="L23" s="197" t="s">
        <v>184</v>
      </c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197" t="s">
        <v>185</v>
      </c>
      <c r="AA23" s="200">
        <f t="shared" si="0"/>
        <v>0.179856115107916</v>
      </c>
      <c r="AB23" s="197" t="s">
        <v>186</v>
      </c>
      <c r="AC23" s="202">
        <f>(AB23-Z23)*VLOOKUP(AE23,公斤水的体积!A:B,2,)</f>
        <v>40.51944</v>
      </c>
      <c r="AD23" s="517">
        <f t="shared" si="1"/>
        <v>0.295643564356447</v>
      </c>
      <c r="AE23" s="196">
        <v>12</v>
      </c>
      <c r="AF23" s="94"/>
      <c r="AG23" s="94"/>
      <c r="AH23" s="95" t="s">
        <v>187</v>
      </c>
      <c r="AI23" s="506">
        <v>139.4</v>
      </c>
      <c r="AJ23" s="517">
        <f t="shared" si="2"/>
        <v>1.64992826398852</v>
      </c>
      <c r="AL23" s="208" t="s">
        <v>67</v>
      </c>
      <c r="AM23" s="208" t="s">
        <v>67</v>
      </c>
      <c r="AN23" s="208" t="s">
        <v>67</v>
      </c>
      <c r="AO23" s="208" t="s">
        <v>67</v>
      </c>
      <c r="AP23" s="208" t="s">
        <v>67</v>
      </c>
      <c r="AQ23" s="208" t="s">
        <v>67</v>
      </c>
      <c r="AR23" s="519" t="str">
        <f t="shared" si="3"/>
        <v>合格</v>
      </c>
      <c r="AS23" s="79" t="s">
        <v>68</v>
      </c>
      <c r="AT23" s="197" t="s">
        <v>98</v>
      </c>
      <c r="AU23" s="163" t="s">
        <v>69</v>
      </c>
    </row>
    <row r="24" ht="15" spans="1:47">
      <c r="A24" s="164">
        <v>18</v>
      </c>
      <c r="B24" s="520" t="s">
        <v>56</v>
      </c>
      <c r="C24" s="308" t="s">
        <v>98</v>
      </c>
      <c r="D24" s="197" t="s">
        <v>58</v>
      </c>
      <c r="E24" s="501" t="s">
        <v>188</v>
      </c>
      <c r="F24" s="190" t="s">
        <v>189</v>
      </c>
      <c r="G24" s="502" t="s">
        <v>87</v>
      </c>
      <c r="H24" s="197" t="s">
        <v>95</v>
      </c>
      <c r="I24" s="197" t="s">
        <v>63</v>
      </c>
      <c r="J24" s="198">
        <v>5.7</v>
      </c>
      <c r="K24" s="197" t="s">
        <v>190</v>
      </c>
      <c r="L24" s="197" t="s">
        <v>158</v>
      </c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197" t="s">
        <v>191</v>
      </c>
      <c r="AA24" s="200">
        <f t="shared" si="0"/>
        <v>0.191570881226056</v>
      </c>
      <c r="AB24" s="197" t="s">
        <v>192</v>
      </c>
      <c r="AC24" s="202">
        <f>(AB24-Z24)*VLOOKUP(AE24,公斤水的体积!A:B,2,)</f>
        <v>40.319344</v>
      </c>
      <c r="AD24" s="517">
        <f t="shared" si="1"/>
        <v>0.29687562189056</v>
      </c>
      <c r="AE24" s="196">
        <v>12</v>
      </c>
      <c r="AF24" s="94"/>
      <c r="AG24" s="94"/>
      <c r="AH24" s="95" t="s">
        <v>193</v>
      </c>
      <c r="AI24" s="506">
        <v>138.9</v>
      </c>
      <c r="AJ24" s="517">
        <f t="shared" si="2"/>
        <v>1.15190784737221</v>
      </c>
      <c r="AL24" s="208" t="s">
        <v>67</v>
      </c>
      <c r="AM24" s="208" t="s">
        <v>67</v>
      </c>
      <c r="AN24" s="208" t="s">
        <v>67</v>
      </c>
      <c r="AO24" s="208" t="s">
        <v>67</v>
      </c>
      <c r="AP24" s="208" t="s">
        <v>67</v>
      </c>
      <c r="AQ24" s="208" t="s">
        <v>67</v>
      </c>
      <c r="AR24" s="519" t="str">
        <f t="shared" si="3"/>
        <v>合格</v>
      </c>
      <c r="AS24" s="79" t="s">
        <v>68</v>
      </c>
      <c r="AT24" s="197" t="s">
        <v>98</v>
      </c>
      <c r="AU24" s="163" t="s">
        <v>69</v>
      </c>
    </row>
    <row r="25" ht="15" spans="1:47">
      <c r="A25" s="164">
        <v>19</v>
      </c>
      <c r="B25" s="520" t="s">
        <v>56</v>
      </c>
      <c r="C25" s="308" t="s">
        <v>98</v>
      </c>
      <c r="D25" s="197" t="s">
        <v>58</v>
      </c>
      <c r="E25" s="501" t="s">
        <v>194</v>
      </c>
      <c r="F25" s="190" t="s">
        <v>195</v>
      </c>
      <c r="G25" s="502" t="s">
        <v>87</v>
      </c>
      <c r="H25" s="197" t="s">
        <v>196</v>
      </c>
      <c r="I25" s="197" t="s">
        <v>63</v>
      </c>
      <c r="J25" s="198">
        <v>5.7</v>
      </c>
      <c r="K25" s="197" t="s">
        <v>197</v>
      </c>
      <c r="L25" s="197" t="s">
        <v>184</v>
      </c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197" t="s">
        <v>198</v>
      </c>
      <c r="AA25" s="200">
        <f t="shared" si="0"/>
        <v>0.180505415162457</v>
      </c>
      <c r="AB25" s="197" t="s">
        <v>199</v>
      </c>
      <c r="AC25" s="202">
        <f>(AB25-Z25)*VLOOKUP(AE25,公斤水的体积!A:B,2,)</f>
        <v>40.51944</v>
      </c>
      <c r="AD25" s="517">
        <f t="shared" si="1"/>
        <v>0.295643564356447</v>
      </c>
      <c r="AE25" s="196">
        <v>12</v>
      </c>
      <c r="AF25" s="94"/>
      <c r="AG25" s="94"/>
      <c r="AH25" s="95" t="s">
        <v>200</v>
      </c>
      <c r="AI25" s="506">
        <v>134.8</v>
      </c>
      <c r="AJ25" s="517">
        <f t="shared" si="2"/>
        <v>0.741839762611276</v>
      </c>
      <c r="AL25" s="208" t="s">
        <v>67</v>
      </c>
      <c r="AM25" s="208" t="s">
        <v>67</v>
      </c>
      <c r="AN25" s="208" t="s">
        <v>67</v>
      </c>
      <c r="AO25" s="208" t="s">
        <v>67</v>
      </c>
      <c r="AP25" s="208" t="s">
        <v>67</v>
      </c>
      <c r="AQ25" s="208" t="s">
        <v>67</v>
      </c>
      <c r="AR25" s="519" t="str">
        <f t="shared" si="3"/>
        <v>合格</v>
      </c>
      <c r="AS25" s="79" t="s">
        <v>68</v>
      </c>
      <c r="AT25" s="197" t="s">
        <v>98</v>
      </c>
      <c r="AU25" s="163" t="s">
        <v>69</v>
      </c>
    </row>
    <row r="26" ht="15" spans="1:47">
      <c r="A26" s="164">
        <v>20</v>
      </c>
      <c r="B26" s="520" t="s">
        <v>56</v>
      </c>
      <c r="C26" s="308" t="s">
        <v>98</v>
      </c>
      <c r="D26" s="197" t="s">
        <v>58</v>
      </c>
      <c r="E26" s="501" t="s">
        <v>201</v>
      </c>
      <c r="F26" s="190" t="s">
        <v>202</v>
      </c>
      <c r="G26" s="502" t="s">
        <v>72</v>
      </c>
      <c r="H26" s="197" t="s">
        <v>203</v>
      </c>
      <c r="I26" s="197" t="s">
        <v>63</v>
      </c>
      <c r="J26" s="198">
        <v>5.7</v>
      </c>
      <c r="K26" s="197" t="s">
        <v>204</v>
      </c>
      <c r="L26" s="197" t="s">
        <v>205</v>
      </c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197" t="s">
        <v>206</v>
      </c>
      <c r="AA26" s="200">
        <f t="shared" si="0"/>
        <v>0.192307692307695</v>
      </c>
      <c r="AB26" s="197" t="s">
        <v>207</v>
      </c>
      <c r="AC26" s="202">
        <f>(AB26-Z26)*VLOOKUP(AE26,公斤水的体积!A:B,2,)</f>
        <v>38.118288</v>
      </c>
      <c r="AD26" s="517">
        <f t="shared" si="1"/>
        <v>0.311284210526315</v>
      </c>
      <c r="AE26" s="196">
        <v>12</v>
      </c>
      <c r="AF26" s="94"/>
      <c r="AG26" s="94"/>
      <c r="AH26" s="95" t="s">
        <v>200</v>
      </c>
      <c r="AI26" s="506">
        <v>126.1</v>
      </c>
      <c r="AJ26" s="517">
        <f t="shared" si="2"/>
        <v>0.793021411578113</v>
      </c>
      <c r="AL26" s="208" t="s">
        <v>67</v>
      </c>
      <c r="AM26" s="208" t="s">
        <v>67</v>
      </c>
      <c r="AN26" s="208" t="s">
        <v>67</v>
      </c>
      <c r="AO26" s="208" t="s">
        <v>67</v>
      </c>
      <c r="AP26" s="208" t="s">
        <v>67</v>
      </c>
      <c r="AQ26" s="208" t="s">
        <v>67</v>
      </c>
      <c r="AR26" s="519" t="str">
        <f t="shared" si="3"/>
        <v>合格</v>
      </c>
      <c r="AS26" s="79" t="s">
        <v>68</v>
      </c>
      <c r="AT26" s="197" t="s">
        <v>98</v>
      </c>
      <c r="AU26" s="163" t="s">
        <v>69</v>
      </c>
    </row>
    <row r="27" ht="15" spans="1:47">
      <c r="A27" s="164">
        <v>21</v>
      </c>
      <c r="B27" s="520" t="s">
        <v>56</v>
      </c>
      <c r="C27" s="308" t="s">
        <v>98</v>
      </c>
      <c r="D27" s="197" t="s">
        <v>58</v>
      </c>
      <c r="E27" s="501" t="s">
        <v>208</v>
      </c>
      <c r="F27" s="190" t="s">
        <v>209</v>
      </c>
      <c r="G27" s="502" t="s">
        <v>80</v>
      </c>
      <c r="H27" s="197" t="s">
        <v>210</v>
      </c>
      <c r="I27" s="197" t="s">
        <v>63</v>
      </c>
      <c r="J27" s="198">
        <v>5.7</v>
      </c>
      <c r="K27" s="197" t="s">
        <v>211</v>
      </c>
      <c r="L27" s="197" t="s">
        <v>184</v>
      </c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197" t="s">
        <v>164</v>
      </c>
      <c r="AA27" s="200">
        <f t="shared" si="0"/>
        <v>0.185528756957331</v>
      </c>
      <c r="AB27" s="197" t="s">
        <v>212</v>
      </c>
      <c r="AC27" s="202">
        <f>(AB27-Z27)*VLOOKUP(AE27,公斤水的体积!A:B,2,)</f>
        <v>40.51944</v>
      </c>
      <c r="AD27" s="517">
        <f t="shared" si="1"/>
        <v>0.295643564356447</v>
      </c>
      <c r="AE27" s="196">
        <v>12</v>
      </c>
      <c r="AF27" s="94"/>
      <c r="AG27" s="94"/>
      <c r="AH27" s="95" t="s">
        <v>179</v>
      </c>
      <c r="AI27" s="506">
        <v>141.1</v>
      </c>
      <c r="AJ27" s="517">
        <f t="shared" si="2"/>
        <v>1.84266477675408</v>
      </c>
      <c r="AL27" s="208" t="s">
        <v>67</v>
      </c>
      <c r="AM27" s="208" t="s">
        <v>67</v>
      </c>
      <c r="AN27" s="208" t="s">
        <v>67</v>
      </c>
      <c r="AO27" s="208" t="s">
        <v>67</v>
      </c>
      <c r="AP27" s="208" t="s">
        <v>67</v>
      </c>
      <c r="AQ27" s="208" t="s">
        <v>67</v>
      </c>
      <c r="AR27" s="519" t="str">
        <f t="shared" si="3"/>
        <v>合格</v>
      </c>
      <c r="AS27" s="79" t="s">
        <v>68</v>
      </c>
      <c r="AT27" s="197" t="s">
        <v>98</v>
      </c>
      <c r="AU27" s="163" t="s">
        <v>69</v>
      </c>
    </row>
    <row r="28" ht="15" spans="1:47">
      <c r="A28" s="164">
        <v>22</v>
      </c>
      <c r="B28" s="520" t="s">
        <v>56</v>
      </c>
      <c r="C28" s="308" t="s">
        <v>98</v>
      </c>
      <c r="D28" s="197" t="s">
        <v>58</v>
      </c>
      <c r="E28" s="501" t="s">
        <v>213</v>
      </c>
      <c r="F28" s="190" t="s">
        <v>214</v>
      </c>
      <c r="G28" s="502" t="s">
        <v>80</v>
      </c>
      <c r="H28" s="197" t="s">
        <v>196</v>
      </c>
      <c r="I28" s="197" t="s">
        <v>63</v>
      </c>
      <c r="J28" s="198">
        <v>5.7</v>
      </c>
      <c r="K28" s="197" t="s">
        <v>215</v>
      </c>
      <c r="L28" s="197" t="s">
        <v>216</v>
      </c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197" t="s">
        <v>217</v>
      </c>
      <c r="AA28" s="200">
        <f t="shared" si="0"/>
        <v>0.184842883548986</v>
      </c>
      <c r="AB28" s="197" t="s">
        <v>218</v>
      </c>
      <c r="AC28" s="202">
        <f>(AB28-Z28)*VLOOKUP(AE28,公斤水的体积!A:B,2,)</f>
        <v>41.119728</v>
      </c>
      <c r="AD28" s="517">
        <f t="shared" si="1"/>
        <v>0.29201951219511</v>
      </c>
      <c r="AE28" s="196">
        <v>12</v>
      </c>
      <c r="AF28" s="94"/>
      <c r="AG28" s="94"/>
      <c r="AH28" s="95" t="s">
        <v>219</v>
      </c>
      <c r="AI28" s="506">
        <v>139.5</v>
      </c>
      <c r="AJ28" s="517">
        <f t="shared" si="2"/>
        <v>1.93548387096774</v>
      </c>
      <c r="AL28" s="208" t="s">
        <v>67</v>
      </c>
      <c r="AM28" s="208" t="s">
        <v>67</v>
      </c>
      <c r="AN28" s="208" t="s">
        <v>67</v>
      </c>
      <c r="AO28" s="208" t="s">
        <v>67</v>
      </c>
      <c r="AP28" s="208" t="s">
        <v>67</v>
      </c>
      <c r="AQ28" s="208" t="s">
        <v>67</v>
      </c>
      <c r="AR28" s="519" t="str">
        <f t="shared" si="3"/>
        <v>合格</v>
      </c>
      <c r="AS28" s="79" t="s">
        <v>68</v>
      </c>
      <c r="AT28" s="197" t="s">
        <v>98</v>
      </c>
      <c r="AU28" s="163" t="s">
        <v>69</v>
      </c>
    </row>
    <row r="29" ht="15" spans="1:47">
      <c r="A29" s="164">
        <v>23</v>
      </c>
      <c r="B29" s="520" t="s">
        <v>56</v>
      </c>
      <c r="C29" s="308" t="s">
        <v>98</v>
      </c>
      <c r="D29" s="197" t="s">
        <v>58</v>
      </c>
      <c r="E29" s="501" t="s">
        <v>220</v>
      </c>
      <c r="F29" s="190" t="s">
        <v>221</v>
      </c>
      <c r="G29" s="502" t="s">
        <v>61</v>
      </c>
      <c r="H29" s="197" t="s">
        <v>109</v>
      </c>
      <c r="I29" s="197" t="s">
        <v>175</v>
      </c>
      <c r="J29" s="223">
        <v>5</v>
      </c>
      <c r="K29" s="197" t="s">
        <v>104</v>
      </c>
      <c r="L29" s="197" t="s">
        <v>64</v>
      </c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197" t="s">
        <v>111</v>
      </c>
      <c r="AA29" s="200">
        <f t="shared" si="0"/>
        <v>0.21645021645022</v>
      </c>
      <c r="AB29" s="197" t="s">
        <v>170</v>
      </c>
      <c r="AC29" s="202">
        <f>(AB29-Z29)*VLOOKUP(AE29,公斤水的体积!A:B,2,)</f>
        <v>40.119248</v>
      </c>
      <c r="AD29" s="517">
        <f t="shared" si="1"/>
        <v>0.298120000000015</v>
      </c>
      <c r="AE29" s="196">
        <v>12</v>
      </c>
      <c r="AF29" s="94"/>
      <c r="AG29" s="94"/>
      <c r="AH29" s="95" t="s">
        <v>222</v>
      </c>
      <c r="AI29" s="506">
        <v>156.8</v>
      </c>
      <c r="AJ29" s="517">
        <f t="shared" si="2"/>
        <v>1.84948979591837</v>
      </c>
      <c r="AL29" s="208" t="s">
        <v>67</v>
      </c>
      <c r="AM29" s="208" t="s">
        <v>67</v>
      </c>
      <c r="AN29" s="208" t="s">
        <v>67</v>
      </c>
      <c r="AO29" s="208" t="s">
        <v>67</v>
      </c>
      <c r="AP29" s="208" t="s">
        <v>67</v>
      </c>
      <c r="AQ29" s="208" t="s">
        <v>67</v>
      </c>
      <c r="AR29" s="519" t="str">
        <f t="shared" si="3"/>
        <v>合格</v>
      </c>
      <c r="AS29" s="79" t="s">
        <v>68</v>
      </c>
      <c r="AT29" s="197" t="s">
        <v>98</v>
      </c>
      <c r="AU29" s="163" t="s">
        <v>69</v>
      </c>
    </row>
    <row r="30" ht="15" spans="1:47">
      <c r="A30" s="164">
        <v>24</v>
      </c>
      <c r="B30" s="520" t="s">
        <v>56</v>
      </c>
      <c r="C30" s="308" t="s">
        <v>98</v>
      </c>
      <c r="D30" s="197" t="s">
        <v>58</v>
      </c>
      <c r="E30" s="501" t="s">
        <v>223</v>
      </c>
      <c r="F30" s="190" t="s">
        <v>224</v>
      </c>
      <c r="G30" s="502" t="s">
        <v>61</v>
      </c>
      <c r="H30" s="197" t="s">
        <v>225</v>
      </c>
      <c r="I30" s="197" t="s">
        <v>156</v>
      </c>
      <c r="J30" s="198">
        <v>5.7</v>
      </c>
      <c r="K30" s="197" t="s">
        <v>133</v>
      </c>
      <c r="L30" s="197" t="s">
        <v>142</v>
      </c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197" t="s">
        <v>226</v>
      </c>
      <c r="AA30" s="200">
        <f t="shared" si="0"/>
        <v>0.206611570247937</v>
      </c>
      <c r="AB30" s="197" t="s">
        <v>134</v>
      </c>
      <c r="AC30" s="202">
        <f>(AB30-Z30)*VLOOKUP(AE30,公斤水的体积!A:B,2,)</f>
        <v>40.219296</v>
      </c>
      <c r="AD30" s="517">
        <f t="shared" si="1"/>
        <v>0.297496259351635</v>
      </c>
      <c r="AE30" s="196">
        <v>12</v>
      </c>
      <c r="AF30" s="94"/>
      <c r="AG30" s="94"/>
      <c r="AH30" s="95" t="s">
        <v>227</v>
      </c>
      <c r="AI30" s="506">
        <v>150</v>
      </c>
      <c r="AJ30" s="517">
        <f t="shared" si="2"/>
        <v>3.26666666666667</v>
      </c>
      <c r="AL30" s="208" t="s">
        <v>67</v>
      </c>
      <c r="AM30" s="208" t="s">
        <v>67</v>
      </c>
      <c r="AN30" s="208" t="s">
        <v>67</v>
      </c>
      <c r="AO30" s="208" t="s">
        <v>67</v>
      </c>
      <c r="AP30" s="208" t="s">
        <v>67</v>
      </c>
      <c r="AQ30" s="208" t="s">
        <v>67</v>
      </c>
      <c r="AR30" s="519" t="str">
        <f t="shared" si="3"/>
        <v>合格</v>
      </c>
      <c r="AS30" s="79" t="s">
        <v>68</v>
      </c>
      <c r="AT30" s="197" t="s">
        <v>98</v>
      </c>
      <c r="AU30" s="163" t="s">
        <v>69</v>
      </c>
    </row>
    <row r="31" ht="15" spans="1:47">
      <c r="A31" s="164">
        <v>25</v>
      </c>
      <c r="B31" s="520" t="s">
        <v>56</v>
      </c>
      <c r="C31" s="308" t="s">
        <v>98</v>
      </c>
      <c r="D31" s="197" t="s">
        <v>58</v>
      </c>
      <c r="E31" s="501" t="s">
        <v>228</v>
      </c>
      <c r="F31" s="190" t="s">
        <v>229</v>
      </c>
      <c r="G31" s="502" t="s">
        <v>61</v>
      </c>
      <c r="H31" s="197" t="s">
        <v>230</v>
      </c>
      <c r="I31" s="197" t="s">
        <v>117</v>
      </c>
      <c r="J31" s="198">
        <v>5.7</v>
      </c>
      <c r="K31" s="197" t="s">
        <v>231</v>
      </c>
      <c r="L31" s="197" t="s">
        <v>75</v>
      </c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197" t="s">
        <v>232</v>
      </c>
      <c r="AA31" s="200">
        <f t="shared" si="0"/>
        <v>0.215053763440863</v>
      </c>
      <c r="AB31" s="197" t="s">
        <v>233</v>
      </c>
      <c r="AC31" s="202">
        <f>(AB31-Z31)*VLOOKUP(AE31,公斤水的体积!A:B,2,)</f>
        <v>40.419392</v>
      </c>
      <c r="AD31" s="517">
        <f t="shared" si="1"/>
        <v>0.296258064516141</v>
      </c>
      <c r="AE31" s="196">
        <v>12</v>
      </c>
      <c r="AF31" s="94"/>
      <c r="AG31" s="94"/>
      <c r="AH31" s="95" t="s">
        <v>234</v>
      </c>
      <c r="AI31" s="506">
        <v>155.5</v>
      </c>
      <c r="AJ31" s="517">
        <f t="shared" si="2"/>
        <v>0.514469453376206</v>
      </c>
      <c r="AL31" s="208" t="s">
        <v>67</v>
      </c>
      <c r="AM31" s="208" t="s">
        <v>67</v>
      </c>
      <c r="AN31" s="208" t="s">
        <v>67</v>
      </c>
      <c r="AO31" s="208" t="s">
        <v>67</v>
      </c>
      <c r="AP31" s="208" t="s">
        <v>67</v>
      </c>
      <c r="AQ31" s="208" t="s">
        <v>67</v>
      </c>
      <c r="AR31" s="519" t="str">
        <f t="shared" si="3"/>
        <v>合格</v>
      </c>
      <c r="AS31" s="79" t="s">
        <v>68</v>
      </c>
      <c r="AT31" s="197" t="s">
        <v>98</v>
      </c>
      <c r="AU31" s="163" t="s">
        <v>69</v>
      </c>
    </row>
    <row r="32" ht="15" spans="1:47">
      <c r="A32" s="164">
        <v>26</v>
      </c>
      <c r="B32" s="520" t="s">
        <v>56</v>
      </c>
      <c r="C32" s="308" t="s">
        <v>98</v>
      </c>
      <c r="D32" s="197" t="s">
        <v>58</v>
      </c>
      <c r="E32" s="501" t="s">
        <v>235</v>
      </c>
      <c r="F32" s="190" t="s">
        <v>236</v>
      </c>
      <c r="G32" s="502" t="s">
        <v>87</v>
      </c>
      <c r="H32" s="197" t="s">
        <v>237</v>
      </c>
      <c r="I32" s="197" t="s">
        <v>117</v>
      </c>
      <c r="J32" s="223">
        <v>5</v>
      </c>
      <c r="K32" s="197" t="s">
        <v>238</v>
      </c>
      <c r="L32" s="197" t="s">
        <v>158</v>
      </c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197" t="s">
        <v>239</v>
      </c>
      <c r="AA32" s="200">
        <f t="shared" si="0"/>
        <v>0.204498977505115</v>
      </c>
      <c r="AB32" s="197" t="s">
        <v>240</v>
      </c>
      <c r="AC32" s="202">
        <f>(AB32-Z32)*VLOOKUP(AE32,公斤水的体积!A:B,2,)</f>
        <v>40.319344</v>
      </c>
      <c r="AD32" s="517">
        <f t="shared" si="1"/>
        <v>0.296875621890543</v>
      </c>
      <c r="AE32" s="196">
        <v>12</v>
      </c>
      <c r="AF32" s="94"/>
      <c r="AG32" s="94"/>
      <c r="AH32" s="95" t="s">
        <v>200</v>
      </c>
      <c r="AI32" s="506">
        <v>147.4</v>
      </c>
      <c r="AJ32" s="517">
        <f t="shared" si="2"/>
        <v>0.67842605156038</v>
      </c>
      <c r="AL32" s="208" t="s">
        <v>67</v>
      </c>
      <c r="AM32" s="208" t="s">
        <v>67</v>
      </c>
      <c r="AN32" s="208" t="s">
        <v>67</v>
      </c>
      <c r="AO32" s="208" t="s">
        <v>67</v>
      </c>
      <c r="AP32" s="208" t="s">
        <v>67</v>
      </c>
      <c r="AQ32" s="208" t="s">
        <v>67</v>
      </c>
      <c r="AR32" s="519" t="str">
        <f t="shared" si="3"/>
        <v>合格</v>
      </c>
      <c r="AS32" s="79" t="s">
        <v>68</v>
      </c>
      <c r="AT32" s="197" t="s">
        <v>98</v>
      </c>
      <c r="AU32" s="163" t="s">
        <v>69</v>
      </c>
    </row>
    <row r="33" ht="15" spans="1:47">
      <c r="A33" s="164">
        <v>27</v>
      </c>
      <c r="B33" s="520" t="s">
        <v>56</v>
      </c>
      <c r="C33" s="308" t="s">
        <v>98</v>
      </c>
      <c r="D33" s="197" t="s">
        <v>58</v>
      </c>
      <c r="E33" s="501" t="s">
        <v>241</v>
      </c>
      <c r="F33" s="190" t="s">
        <v>242</v>
      </c>
      <c r="G33" s="502" t="s">
        <v>124</v>
      </c>
      <c r="H33" s="197" t="s">
        <v>243</v>
      </c>
      <c r="I33" s="197" t="s">
        <v>244</v>
      </c>
      <c r="J33" s="198">
        <v>5.7</v>
      </c>
      <c r="K33" s="197" t="s">
        <v>245</v>
      </c>
      <c r="L33" s="197" t="s">
        <v>64</v>
      </c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197" t="s">
        <v>246</v>
      </c>
      <c r="AA33" s="200">
        <f t="shared" si="0"/>
        <v>0.199600798403196</v>
      </c>
      <c r="AB33" s="197" t="s">
        <v>247</v>
      </c>
      <c r="AC33" s="202">
        <f>(AB33-Z33)*VLOOKUP(AE33,公斤水的体积!A:B,2,)</f>
        <v>40.119248</v>
      </c>
      <c r="AD33" s="517">
        <f t="shared" si="1"/>
        <v>0.298119999999997</v>
      </c>
      <c r="AE33" s="196">
        <v>12</v>
      </c>
      <c r="AF33" s="94"/>
      <c r="AG33" s="94"/>
      <c r="AH33" s="95" t="s">
        <v>179</v>
      </c>
      <c r="AI33" s="506">
        <v>143.5</v>
      </c>
      <c r="AJ33" s="517">
        <f t="shared" si="2"/>
        <v>1.81184668989547</v>
      </c>
      <c r="AL33" s="208" t="s">
        <v>67</v>
      </c>
      <c r="AM33" s="208" t="s">
        <v>67</v>
      </c>
      <c r="AN33" s="208" t="s">
        <v>67</v>
      </c>
      <c r="AO33" s="208" t="s">
        <v>67</v>
      </c>
      <c r="AP33" s="208" t="s">
        <v>67</v>
      </c>
      <c r="AQ33" s="208" t="s">
        <v>67</v>
      </c>
      <c r="AR33" s="519" t="str">
        <f t="shared" si="3"/>
        <v>合格</v>
      </c>
      <c r="AS33" s="79" t="s">
        <v>68</v>
      </c>
      <c r="AT33" s="197" t="s">
        <v>98</v>
      </c>
      <c r="AU33" s="163" t="s">
        <v>69</v>
      </c>
    </row>
    <row r="34" ht="15" spans="1:47">
      <c r="A34" s="164">
        <v>28</v>
      </c>
      <c r="B34" s="520" t="s">
        <v>56</v>
      </c>
      <c r="C34" s="308" t="s">
        <v>98</v>
      </c>
      <c r="D34" s="197" t="s">
        <v>58</v>
      </c>
      <c r="E34" s="501" t="s">
        <v>248</v>
      </c>
      <c r="F34" s="190" t="s">
        <v>249</v>
      </c>
      <c r="G34" s="502" t="s">
        <v>72</v>
      </c>
      <c r="H34" s="197" t="s">
        <v>250</v>
      </c>
      <c r="I34" s="197" t="s">
        <v>89</v>
      </c>
      <c r="J34" s="198">
        <v>5.7</v>
      </c>
      <c r="K34" s="197" t="s">
        <v>251</v>
      </c>
      <c r="L34" s="197" t="s">
        <v>252</v>
      </c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197" t="s">
        <v>253</v>
      </c>
      <c r="AA34" s="200">
        <f t="shared" si="0"/>
        <v>0.184162062615091</v>
      </c>
      <c r="AB34" s="197" t="s">
        <v>166</v>
      </c>
      <c r="AC34" s="202">
        <f>(AB34-Z34)*VLOOKUP(AE34,公斤水的体积!A:B,2,)</f>
        <v>39.719056</v>
      </c>
      <c r="AD34" s="517">
        <f t="shared" si="1"/>
        <v>0.300646464646466</v>
      </c>
      <c r="AE34" s="196">
        <v>12</v>
      </c>
      <c r="AF34" s="94"/>
      <c r="AG34" s="94"/>
      <c r="AH34" s="95" t="s">
        <v>254</v>
      </c>
      <c r="AI34" s="506">
        <v>127.5</v>
      </c>
      <c r="AJ34" s="517">
        <f t="shared" si="2"/>
        <v>0.470588235294118</v>
      </c>
      <c r="AL34" s="208" t="s">
        <v>67</v>
      </c>
      <c r="AM34" s="208" t="s">
        <v>67</v>
      </c>
      <c r="AN34" s="208" t="s">
        <v>67</v>
      </c>
      <c r="AO34" s="208" t="s">
        <v>67</v>
      </c>
      <c r="AP34" s="208" t="s">
        <v>67</v>
      </c>
      <c r="AQ34" s="208" t="s">
        <v>67</v>
      </c>
      <c r="AR34" s="519" t="str">
        <f t="shared" si="3"/>
        <v>合格</v>
      </c>
      <c r="AS34" s="79" t="s">
        <v>68</v>
      </c>
      <c r="AT34" s="197" t="s">
        <v>98</v>
      </c>
      <c r="AU34" s="163" t="s">
        <v>69</v>
      </c>
    </row>
    <row r="35" ht="15" spans="1:47">
      <c r="A35" s="164">
        <v>29</v>
      </c>
      <c r="B35" s="520" t="s">
        <v>56</v>
      </c>
      <c r="C35" s="308" t="s">
        <v>98</v>
      </c>
      <c r="D35" s="197" t="s">
        <v>58</v>
      </c>
      <c r="E35" s="501" t="s">
        <v>255</v>
      </c>
      <c r="F35" s="190" t="s">
        <v>256</v>
      </c>
      <c r="G35" s="502" t="s">
        <v>61</v>
      </c>
      <c r="H35" s="197" t="s">
        <v>257</v>
      </c>
      <c r="I35" s="197" t="s">
        <v>63</v>
      </c>
      <c r="J35" s="198">
        <v>5.7</v>
      </c>
      <c r="K35" s="197" t="s">
        <v>258</v>
      </c>
      <c r="L35" s="197" t="s">
        <v>64</v>
      </c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197" t="s">
        <v>259</v>
      </c>
      <c r="AA35" s="200">
        <f t="shared" si="0"/>
        <v>0.211864406779664</v>
      </c>
      <c r="AB35" s="197" t="s">
        <v>260</v>
      </c>
      <c r="AC35" s="202">
        <f>(AB35-Z35)*VLOOKUP(AE35,公斤水的体积!A:B,2,)</f>
        <v>40.119248</v>
      </c>
      <c r="AD35" s="517">
        <f t="shared" si="1"/>
        <v>0.298120000000015</v>
      </c>
      <c r="AE35" s="196">
        <v>12</v>
      </c>
      <c r="AF35" s="94"/>
      <c r="AG35" s="94"/>
      <c r="AH35" s="95" t="s">
        <v>261</v>
      </c>
      <c r="AI35" s="506">
        <v>151.6</v>
      </c>
      <c r="AJ35" s="517">
        <f t="shared" si="2"/>
        <v>1.2532981530343</v>
      </c>
      <c r="AL35" s="208" t="s">
        <v>67</v>
      </c>
      <c r="AM35" s="208" t="s">
        <v>67</v>
      </c>
      <c r="AN35" s="208" t="s">
        <v>67</v>
      </c>
      <c r="AO35" s="208" t="s">
        <v>67</v>
      </c>
      <c r="AP35" s="208" t="s">
        <v>67</v>
      </c>
      <c r="AQ35" s="208" t="s">
        <v>67</v>
      </c>
      <c r="AR35" s="519" t="str">
        <f t="shared" si="3"/>
        <v>合格</v>
      </c>
      <c r="AS35" s="79" t="s">
        <v>68</v>
      </c>
      <c r="AT35" s="197" t="s">
        <v>98</v>
      </c>
      <c r="AU35" s="163" t="s">
        <v>69</v>
      </c>
    </row>
    <row r="36" ht="15" spans="1:47">
      <c r="A36" s="164">
        <v>30</v>
      </c>
      <c r="B36" s="520" t="s">
        <v>56</v>
      </c>
      <c r="C36" s="308" t="s">
        <v>98</v>
      </c>
      <c r="D36" s="197" t="s">
        <v>58</v>
      </c>
      <c r="E36" s="501" t="s">
        <v>262</v>
      </c>
      <c r="F36" s="190" t="s">
        <v>263</v>
      </c>
      <c r="G36" s="502" t="s">
        <v>72</v>
      </c>
      <c r="H36" s="197" t="s">
        <v>264</v>
      </c>
      <c r="I36" s="197" t="s">
        <v>110</v>
      </c>
      <c r="J36" s="198">
        <v>5.7</v>
      </c>
      <c r="K36" s="197" t="s">
        <v>197</v>
      </c>
      <c r="L36" s="197" t="s">
        <v>216</v>
      </c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197" t="s">
        <v>198</v>
      </c>
      <c r="AA36" s="200">
        <f t="shared" si="0"/>
        <v>0.180505415162457</v>
      </c>
      <c r="AB36" s="197" t="s">
        <v>265</v>
      </c>
      <c r="AC36" s="202">
        <f>(AB36-Z36)*VLOOKUP(AE36,公斤水的体积!A:B,2,)</f>
        <v>41.119728</v>
      </c>
      <c r="AD36" s="517">
        <f t="shared" si="1"/>
        <v>0.292019512195144</v>
      </c>
      <c r="AE36" s="196">
        <v>12</v>
      </c>
      <c r="AF36" s="94"/>
      <c r="AG36" s="94"/>
      <c r="AH36" s="95" t="s">
        <v>261</v>
      </c>
      <c r="AI36" s="506">
        <v>137.1</v>
      </c>
      <c r="AJ36" s="517">
        <f t="shared" si="2"/>
        <v>1.38584974471189</v>
      </c>
      <c r="AL36" s="208" t="s">
        <v>67</v>
      </c>
      <c r="AM36" s="208" t="s">
        <v>67</v>
      </c>
      <c r="AN36" s="208" t="s">
        <v>67</v>
      </c>
      <c r="AO36" s="208" t="s">
        <v>67</v>
      </c>
      <c r="AP36" s="208" t="s">
        <v>67</v>
      </c>
      <c r="AQ36" s="208" t="s">
        <v>67</v>
      </c>
      <c r="AR36" s="519" t="str">
        <f t="shared" si="3"/>
        <v>合格</v>
      </c>
      <c r="AS36" s="79" t="s">
        <v>68</v>
      </c>
      <c r="AT36" s="197" t="s">
        <v>98</v>
      </c>
      <c r="AU36" s="163" t="s">
        <v>69</v>
      </c>
    </row>
    <row r="37" ht="15" spans="1:47">
      <c r="A37" s="164">
        <v>31</v>
      </c>
      <c r="B37" s="224" t="s">
        <v>56</v>
      </c>
      <c r="C37" s="225" t="s">
        <v>98</v>
      </c>
      <c r="D37" s="94" t="s">
        <v>58</v>
      </c>
      <c r="E37" s="94" t="s">
        <v>266</v>
      </c>
      <c r="F37" s="95" t="s">
        <v>267</v>
      </c>
      <c r="G37" s="521" t="s">
        <v>61</v>
      </c>
      <c r="H37" s="94" t="s">
        <v>268</v>
      </c>
      <c r="I37" s="94" t="s">
        <v>140</v>
      </c>
      <c r="J37" s="93">
        <v>5.7</v>
      </c>
      <c r="K37" s="438">
        <v>46.9</v>
      </c>
      <c r="L37" s="94" t="s">
        <v>75</v>
      </c>
      <c r="M37" s="225" t="s">
        <v>269</v>
      </c>
      <c r="N37" s="98">
        <f t="shared" ref="N37:N42" si="4">(K37-M37)/K37*100</f>
        <v>0.213219616204694</v>
      </c>
      <c r="O37" s="225" t="s">
        <v>260</v>
      </c>
      <c r="P37" s="98">
        <f>(O37-M37)*VLOOKUP(R37,[1]公斤水的体积!A:B,2,)</f>
        <v>40.419392</v>
      </c>
      <c r="Q37" s="522">
        <f t="shared" ref="Q37:Q42" si="5">(P37-L37)/L37*100</f>
        <v>0.296258064516159</v>
      </c>
      <c r="R37" s="93">
        <v>12</v>
      </c>
      <c r="S37" s="176">
        <v>1.4</v>
      </c>
      <c r="T37" s="54">
        <v>153.2</v>
      </c>
      <c r="U37" s="523"/>
      <c r="V37" s="523"/>
      <c r="W37" s="523"/>
      <c r="X37" s="523"/>
      <c r="Y37" s="523"/>
      <c r="Z37" s="225" t="s">
        <v>269</v>
      </c>
      <c r="AA37" s="200">
        <f t="shared" ref="AA37:AA44" si="6">(K37-Z37)/K37*100</f>
        <v>0.213219616204694</v>
      </c>
      <c r="AB37" s="225" t="s">
        <v>260</v>
      </c>
      <c r="AC37" s="202">
        <f>(AB37-Z37)*VLOOKUP(AE37,公斤水的体积!A:B,2,)</f>
        <v>40.419392</v>
      </c>
      <c r="AD37" s="517">
        <f t="shared" ref="AD37:AD43" si="7">(AC37-L37)/L37*100</f>
        <v>0.296258064516159</v>
      </c>
      <c r="AE37" s="196">
        <v>12</v>
      </c>
      <c r="AF37" s="94"/>
      <c r="AG37" s="94"/>
      <c r="AH37" s="176">
        <v>1.4</v>
      </c>
      <c r="AI37" s="54">
        <v>153.2</v>
      </c>
      <c r="AJ37" s="517">
        <f t="shared" ref="AJ37:AJ42" si="8">AH37/AI37*100</f>
        <v>0.913838120104439</v>
      </c>
      <c r="AL37" s="208" t="s">
        <v>67</v>
      </c>
      <c r="AM37" s="208" t="s">
        <v>67</v>
      </c>
      <c r="AN37" s="208" t="s">
        <v>67</v>
      </c>
      <c r="AO37" s="208" t="s">
        <v>67</v>
      </c>
      <c r="AP37" s="208" t="s">
        <v>67</v>
      </c>
      <c r="AQ37" s="208" t="s">
        <v>67</v>
      </c>
      <c r="AR37" s="519" t="str">
        <f t="shared" ref="AR37:AR42" si="9">IF(AND(AD37&lt;10,AD37&gt;=-1.5,AA37&lt;5,AA37&gt;-1,AJ37&lt;6,AJ37&gt;=0),"合格","不合格")</f>
        <v>合格</v>
      </c>
      <c r="AS37" s="79" t="s">
        <v>68</v>
      </c>
      <c r="AT37" s="197" t="s">
        <v>98</v>
      </c>
      <c r="AU37" s="163" t="s">
        <v>69</v>
      </c>
    </row>
    <row r="38" ht="15" spans="1:47">
      <c r="A38" s="164">
        <v>32</v>
      </c>
      <c r="B38" s="224" t="s">
        <v>56</v>
      </c>
      <c r="C38" s="225" t="s">
        <v>98</v>
      </c>
      <c r="D38" s="94" t="s">
        <v>58</v>
      </c>
      <c r="E38" s="94" t="s">
        <v>270</v>
      </c>
      <c r="F38" s="95" t="s">
        <v>271</v>
      </c>
      <c r="G38" s="521" t="s">
        <v>72</v>
      </c>
      <c r="H38" s="94" t="s">
        <v>272</v>
      </c>
      <c r="I38" s="94" t="s">
        <v>273</v>
      </c>
      <c r="J38" s="93">
        <v>5.7</v>
      </c>
      <c r="K38" s="438">
        <v>57.4</v>
      </c>
      <c r="L38" s="94" t="s">
        <v>274</v>
      </c>
      <c r="M38" s="225" t="s">
        <v>275</v>
      </c>
      <c r="N38" s="98">
        <f t="shared" si="4"/>
        <v>0.174216027874567</v>
      </c>
      <c r="O38" s="225" t="s">
        <v>276</v>
      </c>
      <c r="P38" s="98">
        <f>(O38-M38)*VLOOKUP(R38,[1]公斤水的体积!A:B,2,)</f>
        <v>41.319824</v>
      </c>
      <c r="Q38" s="522">
        <f t="shared" si="5"/>
        <v>0.290834951456297</v>
      </c>
      <c r="R38" s="93">
        <v>12</v>
      </c>
      <c r="S38" s="176">
        <v>3</v>
      </c>
      <c r="T38" s="54">
        <v>131.8</v>
      </c>
      <c r="U38" s="523"/>
      <c r="V38" s="523"/>
      <c r="W38" s="523"/>
      <c r="X38" s="523"/>
      <c r="Y38" s="523"/>
      <c r="Z38" s="225" t="s">
        <v>275</v>
      </c>
      <c r="AA38" s="200">
        <f t="shared" si="6"/>
        <v>0.174216027874567</v>
      </c>
      <c r="AB38" s="225" t="s">
        <v>276</v>
      </c>
      <c r="AC38" s="202">
        <f>(AB38-Z38)*VLOOKUP(AE38,公斤水的体积!A:B,2,)</f>
        <v>41.319824</v>
      </c>
      <c r="AD38" s="517">
        <f t="shared" si="7"/>
        <v>0.290834951456297</v>
      </c>
      <c r="AE38" s="196">
        <v>12</v>
      </c>
      <c r="AF38" s="94"/>
      <c r="AG38" s="94"/>
      <c r="AH38" s="176">
        <v>3</v>
      </c>
      <c r="AI38" s="54">
        <v>131.8</v>
      </c>
      <c r="AJ38" s="517">
        <f t="shared" si="8"/>
        <v>2.27617602427921</v>
      </c>
      <c r="AL38" s="208" t="s">
        <v>67</v>
      </c>
      <c r="AM38" s="208" t="s">
        <v>67</v>
      </c>
      <c r="AN38" s="208" t="s">
        <v>67</v>
      </c>
      <c r="AO38" s="208" t="s">
        <v>67</v>
      </c>
      <c r="AP38" s="208" t="s">
        <v>67</v>
      </c>
      <c r="AQ38" s="208" t="s">
        <v>67</v>
      </c>
      <c r="AR38" s="519" t="str">
        <f t="shared" si="9"/>
        <v>合格</v>
      </c>
      <c r="AS38" s="79" t="s">
        <v>68</v>
      </c>
      <c r="AT38" s="197" t="s">
        <v>98</v>
      </c>
      <c r="AU38" s="163" t="s">
        <v>69</v>
      </c>
    </row>
    <row r="39" ht="15" spans="1:47">
      <c r="A39" s="164">
        <v>33</v>
      </c>
      <c r="B39" s="224" t="s">
        <v>56</v>
      </c>
      <c r="C39" s="225" t="s">
        <v>98</v>
      </c>
      <c r="D39" s="94" t="s">
        <v>58</v>
      </c>
      <c r="E39" s="94" t="s">
        <v>277</v>
      </c>
      <c r="F39" s="95" t="s">
        <v>278</v>
      </c>
      <c r="G39" s="521" t="s">
        <v>61</v>
      </c>
      <c r="H39" s="94" t="s">
        <v>109</v>
      </c>
      <c r="I39" s="94" t="s">
        <v>175</v>
      </c>
      <c r="J39" s="229">
        <v>5</v>
      </c>
      <c r="K39" s="438">
        <v>46.4</v>
      </c>
      <c r="L39" s="94" t="s">
        <v>64</v>
      </c>
      <c r="M39" s="225" t="s">
        <v>102</v>
      </c>
      <c r="N39" s="98">
        <f t="shared" si="4"/>
        <v>0.215517241379313</v>
      </c>
      <c r="O39" s="225" t="s">
        <v>279</v>
      </c>
      <c r="P39" s="98">
        <f>(O39-M39)*VLOOKUP(R39,[1]公斤水的体积!A:B,2,)</f>
        <v>40.119248</v>
      </c>
      <c r="Q39" s="522">
        <f t="shared" si="5"/>
        <v>0.298120000000033</v>
      </c>
      <c r="R39" s="93">
        <v>12</v>
      </c>
      <c r="S39" s="176">
        <v>1.6</v>
      </c>
      <c r="T39" s="54">
        <v>159.9</v>
      </c>
      <c r="U39" s="523"/>
      <c r="V39" s="523"/>
      <c r="W39" s="523"/>
      <c r="X39" s="523"/>
      <c r="Y39" s="523"/>
      <c r="Z39" s="225" t="s">
        <v>102</v>
      </c>
      <c r="AA39" s="200">
        <f t="shared" si="6"/>
        <v>0.215517241379313</v>
      </c>
      <c r="AB39" s="225" t="s">
        <v>279</v>
      </c>
      <c r="AC39" s="202">
        <f>(AB39-Z39)*VLOOKUP(AE39,公斤水的体积!A:B,2,)</f>
        <v>40.119248</v>
      </c>
      <c r="AD39" s="517">
        <f t="shared" si="7"/>
        <v>0.298120000000033</v>
      </c>
      <c r="AE39" s="196">
        <v>12</v>
      </c>
      <c r="AF39" s="94"/>
      <c r="AG39" s="94"/>
      <c r="AH39" s="176">
        <v>1.6</v>
      </c>
      <c r="AI39" s="54">
        <v>159.9</v>
      </c>
      <c r="AJ39" s="517">
        <f t="shared" si="8"/>
        <v>1.00062539086929</v>
      </c>
      <c r="AL39" s="208" t="s">
        <v>67</v>
      </c>
      <c r="AM39" s="208" t="s">
        <v>67</v>
      </c>
      <c r="AN39" s="208" t="s">
        <v>67</v>
      </c>
      <c r="AO39" s="208" t="s">
        <v>67</v>
      </c>
      <c r="AP39" s="208" t="s">
        <v>67</v>
      </c>
      <c r="AQ39" s="208" t="s">
        <v>67</v>
      </c>
      <c r="AR39" s="519" t="str">
        <f t="shared" si="9"/>
        <v>合格</v>
      </c>
      <c r="AS39" s="79" t="s">
        <v>68</v>
      </c>
      <c r="AT39" s="197" t="s">
        <v>98</v>
      </c>
      <c r="AU39" s="163" t="s">
        <v>69</v>
      </c>
    </row>
    <row r="40" ht="15" spans="1:47">
      <c r="A40" s="164">
        <v>34</v>
      </c>
      <c r="B40" s="224" t="s">
        <v>56</v>
      </c>
      <c r="C40" s="225" t="s">
        <v>98</v>
      </c>
      <c r="D40" s="94" t="s">
        <v>58</v>
      </c>
      <c r="E40" s="94" t="s">
        <v>280</v>
      </c>
      <c r="F40" s="95" t="s">
        <v>281</v>
      </c>
      <c r="G40" s="521" t="s">
        <v>87</v>
      </c>
      <c r="H40" s="94" t="s">
        <v>196</v>
      </c>
      <c r="I40" s="94" t="s">
        <v>282</v>
      </c>
      <c r="J40" s="93">
        <v>5.7</v>
      </c>
      <c r="K40" s="438">
        <v>55</v>
      </c>
      <c r="L40" s="94" t="s">
        <v>184</v>
      </c>
      <c r="M40" s="225" t="s">
        <v>283</v>
      </c>
      <c r="N40" s="98">
        <f t="shared" si="4"/>
        <v>0.181818181818184</v>
      </c>
      <c r="O40" s="225" t="s">
        <v>284</v>
      </c>
      <c r="P40" s="98">
        <f>(O40-M40)*VLOOKUP(R40,[1]公斤水的体积!A:B,2,)</f>
        <v>40.51944</v>
      </c>
      <c r="Q40" s="522">
        <f t="shared" si="5"/>
        <v>0.295643564356464</v>
      </c>
      <c r="R40" s="93">
        <v>12</v>
      </c>
      <c r="S40" s="176">
        <v>2.1</v>
      </c>
      <c r="T40" s="54">
        <v>137.5</v>
      </c>
      <c r="U40" s="523"/>
      <c r="V40" s="523"/>
      <c r="W40" s="523"/>
      <c r="X40" s="523"/>
      <c r="Y40" s="523"/>
      <c r="Z40" s="225" t="s">
        <v>283</v>
      </c>
      <c r="AA40" s="200">
        <f t="shared" si="6"/>
        <v>0.181818181818184</v>
      </c>
      <c r="AB40" s="225" t="s">
        <v>284</v>
      </c>
      <c r="AC40" s="202">
        <f>(AB40-Z40)*VLOOKUP(AE40,公斤水的体积!A:B,2,)</f>
        <v>40.51944</v>
      </c>
      <c r="AD40" s="517">
        <f t="shared" si="7"/>
        <v>0.295643564356464</v>
      </c>
      <c r="AE40" s="196">
        <v>12</v>
      </c>
      <c r="AF40" s="94"/>
      <c r="AG40" s="94"/>
      <c r="AH40" s="176">
        <v>2.1</v>
      </c>
      <c r="AI40" s="54">
        <v>137.5</v>
      </c>
      <c r="AJ40" s="517">
        <f t="shared" si="8"/>
        <v>1.52727272727273</v>
      </c>
      <c r="AL40" s="208" t="s">
        <v>67</v>
      </c>
      <c r="AM40" s="208" t="s">
        <v>67</v>
      </c>
      <c r="AN40" s="208" t="s">
        <v>67</v>
      </c>
      <c r="AO40" s="208" t="s">
        <v>67</v>
      </c>
      <c r="AP40" s="208" t="s">
        <v>67</v>
      </c>
      <c r="AQ40" s="208" t="s">
        <v>67</v>
      </c>
      <c r="AR40" s="519" t="str">
        <f t="shared" si="9"/>
        <v>合格</v>
      </c>
      <c r="AS40" s="79" t="s">
        <v>68</v>
      </c>
      <c r="AT40" s="197" t="s">
        <v>98</v>
      </c>
      <c r="AU40" s="163" t="s">
        <v>69</v>
      </c>
    </row>
    <row r="41" ht="15" spans="1:47">
      <c r="A41" s="164">
        <v>35</v>
      </c>
      <c r="B41" s="224" t="s">
        <v>56</v>
      </c>
      <c r="C41" s="225" t="s">
        <v>98</v>
      </c>
      <c r="D41" s="94" t="s">
        <v>58</v>
      </c>
      <c r="E41" s="94" t="s">
        <v>285</v>
      </c>
      <c r="F41" s="95" t="s">
        <v>286</v>
      </c>
      <c r="G41" s="521" t="s">
        <v>72</v>
      </c>
      <c r="H41" s="94" t="s">
        <v>196</v>
      </c>
      <c r="I41" s="94" t="s">
        <v>287</v>
      </c>
      <c r="J41" s="93">
        <v>5.7</v>
      </c>
      <c r="K41" s="438">
        <v>57.8</v>
      </c>
      <c r="L41" s="94" t="s">
        <v>288</v>
      </c>
      <c r="M41" s="225" t="s">
        <v>289</v>
      </c>
      <c r="N41" s="98">
        <f t="shared" si="4"/>
        <v>0.173010380622828</v>
      </c>
      <c r="O41" s="225" t="s">
        <v>290</v>
      </c>
      <c r="P41" s="98">
        <f>(O41-M41)*VLOOKUP(R41,[1]公斤水的体积!A:B,2,)</f>
        <v>41.419872</v>
      </c>
      <c r="Q41" s="522">
        <f t="shared" si="5"/>
        <v>0.290246973365602</v>
      </c>
      <c r="R41" s="93">
        <v>12</v>
      </c>
      <c r="S41" s="176">
        <v>2.5</v>
      </c>
      <c r="T41" s="54">
        <v>132.7</v>
      </c>
      <c r="U41" s="523"/>
      <c r="V41" s="523"/>
      <c r="W41" s="523"/>
      <c r="X41" s="523"/>
      <c r="Y41" s="523"/>
      <c r="Z41" s="225" t="s">
        <v>289</v>
      </c>
      <c r="AA41" s="200">
        <f t="shared" si="6"/>
        <v>0.173010380622828</v>
      </c>
      <c r="AB41" s="225" t="s">
        <v>290</v>
      </c>
      <c r="AC41" s="202">
        <f>(AB41-Z41)*VLOOKUP(AE41,公斤水的体积!A:B,2,)</f>
        <v>41.419872</v>
      </c>
      <c r="AD41" s="517">
        <f t="shared" si="7"/>
        <v>0.290246973365602</v>
      </c>
      <c r="AE41" s="196">
        <v>12</v>
      </c>
      <c r="AF41" s="94"/>
      <c r="AG41" s="94"/>
      <c r="AH41" s="176">
        <v>2.5</v>
      </c>
      <c r="AI41" s="54">
        <v>132.7</v>
      </c>
      <c r="AJ41" s="517">
        <f t="shared" si="8"/>
        <v>1.88394875659382</v>
      </c>
      <c r="AL41" s="208" t="s">
        <v>67</v>
      </c>
      <c r="AM41" s="208" t="s">
        <v>67</v>
      </c>
      <c r="AN41" s="208" t="s">
        <v>67</v>
      </c>
      <c r="AO41" s="208" t="s">
        <v>67</v>
      </c>
      <c r="AP41" s="208" t="s">
        <v>67</v>
      </c>
      <c r="AQ41" s="208" t="s">
        <v>67</v>
      </c>
      <c r="AR41" s="519" t="str">
        <f t="shared" si="9"/>
        <v>合格</v>
      </c>
      <c r="AS41" s="79" t="s">
        <v>68</v>
      </c>
      <c r="AT41" s="197" t="s">
        <v>98</v>
      </c>
      <c r="AU41" s="163" t="s">
        <v>69</v>
      </c>
    </row>
    <row r="42" ht="15" spans="1:47">
      <c r="A42" s="164">
        <v>36</v>
      </c>
      <c r="B42" s="224" t="s">
        <v>56</v>
      </c>
      <c r="C42" s="225" t="s">
        <v>98</v>
      </c>
      <c r="D42" s="94" t="s">
        <v>58</v>
      </c>
      <c r="E42" s="94" t="s">
        <v>291</v>
      </c>
      <c r="F42" s="95" t="s">
        <v>292</v>
      </c>
      <c r="G42" s="521" t="s">
        <v>61</v>
      </c>
      <c r="H42" s="94" t="s">
        <v>293</v>
      </c>
      <c r="I42" s="94" t="s">
        <v>63</v>
      </c>
      <c r="J42" s="93">
        <v>5.7</v>
      </c>
      <c r="K42" s="438">
        <v>48</v>
      </c>
      <c r="L42" s="94" t="s">
        <v>294</v>
      </c>
      <c r="M42" s="225" t="s">
        <v>159</v>
      </c>
      <c r="N42" s="98">
        <f t="shared" si="4"/>
        <v>0.208333333333336</v>
      </c>
      <c r="O42" s="225" t="s">
        <v>134</v>
      </c>
      <c r="P42" s="98">
        <f>(O42-M42)*VLOOKUP(R42,[1]公斤水的体积!A:B,2,)</f>
        <v>40.619488</v>
      </c>
      <c r="Q42" s="522">
        <f t="shared" si="5"/>
        <v>0.295032098765442</v>
      </c>
      <c r="R42" s="93">
        <v>12</v>
      </c>
      <c r="S42" s="176">
        <v>0.9</v>
      </c>
      <c r="T42" s="54">
        <v>153.5</v>
      </c>
      <c r="U42" s="523"/>
      <c r="V42" s="523"/>
      <c r="W42" s="523"/>
      <c r="X42" s="523"/>
      <c r="Y42" s="523"/>
      <c r="Z42" s="225" t="s">
        <v>159</v>
      </c>
      <c r="AA42" s="200">
        <f t="shared" si="6"/>
        <v>0.208333333333336</v>
      </c>
      <c r="AB42" s="225" t="s">
        <v>134</v>
      </c>
      <c r="AC42" s="202">
        <f>(AB42-Z42)*VLOOKUP(AE42,公斤水的体积!A:B,2,)</f>
        <v>40.619488</v>
      </c>
      <c r="AD42" s="517">
        <f t="shared" si="7"/>
        <v>0.295032098765442</v>
      </c>
      <c r="AE42" s="196">
        <v>12</v>
      </c>
      <c r="AF42" s="94"/>
      <c r="AG42" s="94"/>
      <c r="AH42" s="176">
        <v>0.9</v>
      </c>
      <c r="AI42" s="54">
        <v>153.5</v>
      </c>
      <c r="AJ42" s="517">
        <f t="shared" si="8"/>
        <v>0.586319218241042</v>
      </c>
      <c r="AL42" s="208" t="s">
        <v>67</v>
      </c>
      <c r="AM42" s="208" t="s">
        <v>67</v>
      </c>
      <c r="AN42" s="208" t="s">
        <v>67</v>
      </c>
      <c r="AO42" s="208" t="s">
        <v>67</v>
      </c>
      <c r="AP42" s="208" t="s">
        <v>67</v>
      </c>
      <c r="AQ42" s="208" t="s">
        <v>67</v>
      </c>
      <c r="AR42" s="519" t="str">
        <f t="shared" si="9"/>
        <v>合格</v>
      </c>
      <c r="AS42" s="79" t="s">
        <v>68</v>
      </c>
      <c r="AT42" s="197" t="s">
        <v>98</v>
      </c>
      <c r="AU42" s="163" t="s">
        <v>69</v>
      </c>
    </row>
    <row r="43" ht="15" spans="1:47">
      <c r="A43" s="164">
        <v>37</v>
      </c>
      <c r="B43" s="520" t="s">
        <v>56</v>
      </c>
      <c r="C43" s="308" t="s">
        <v>295</v>
      </c>
      <c r="D43" s="197" t="s">
        <v>58</v>
      </c>
      <c r="E43" s="501" t="s">
        <v>296</v>
      </c>
      <c r="F43" s="190" t="s">
        <v>297</v>
      </c>
      <c r="G43" s="502" t="s">
        <v>87</v>
      </c>
      <c r="H43" s="197" t="s">
        <v>298</v>
      </c>
      <c r="I43" s="197" t="s">
        <v>299</v>
      </c>
      <c r="J43" s="198">
        <v>5.7</v>
      </c>
      <c r="K43" s="197" t="s">
        <v>204</v>
      </c>
      <c r="L43" s="197" t="s">
        <v>158</v>
      </c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197" t="s">
        <v>206</v>
      </c>
      <c r="AA43" s="200">
        <f t="shared" si="6"/>
        <v>0.192307692307695</v>
      </c>
      <c r="AB43" s="197" t="s">
        <v>300</v>
      </c>
      <c r="AC43" s="202">
        <f>(AB43-Z43)*VLOOKUP(AE43,公斤水的体积!A:B,2,)</f>
        <v>40.314911</v>
      </c>
      <c r="AD43" s="517">
        <f t="shared" ref="AD43:AD62" si="10">(AC43-L43)/L43*100</f>
        <v>0.285848258706466</v>
      </c>
      <c r="AE43" s="196">
        <v>11</v>
      </c>
      <c r="AF43" s="94"/>
      <c r="AG43" s="94"/>
      <c r="AH43" s="95" t="s">
        <v>301</v>
      </c>
      <c r="AI43" s="524">
        <v>128.6</v>
      </c>
      <c r="AJ43" s="517">
        <f t="shared" ref="AJ43:AJ62" si="11">AH43/AI43*100</f>
        <v>1.16640746500778</v>
      </c>
      <c r="AL43" s="208" t="s">
        <v>67</v>
      </c>
      <c r="AM43" s="208" t="s">
        <v>67</v>
      </c>
      <c r="AN43" s="208" t="s">
        <v>67</v>
      </c>
      <c r="AO43" s="208" t="s">
        <v>67</v>
      </c>
      <c r="AP43" s="208" t="s">
        <v>67</v>
      </c>
      <c r="AQ43" s="208" t="s">
        <v>67</v>
      </c>
      <c r="AR43" s="519" t="str">
        <f t="shared" ref="AR43:AR62" si="12">IF(AND(AD43&lt;10,AD43&gt;=-1.5,AA43&lt;5,AA43&gt;-1,AJ43&lt;6,AJ43&gt;=0),"合格","不合格")</f>
        <v>合格</v>
      </c>
      <c r="AS43" s="79" t="s">
        <v>68</v>
      </c>
      <c r="AT43" s="197" t="s">
        <v>295</v>
      </c>
      <c r="AU43" s="163" t="s">
        <v>69</v>
      </c>
    </row>
    <row r="44" ht="15" spans="1:47">
      <c r="A44" s="164">
        <v>38</v>
      </c>
      <c r="B44" s="520" t="s">
        <v>56</v>
      </c>
      <c r="C44" s="308" t="s">
        <v>295</v>
      </c>
      <c r="D44" s="197" t="s">
        <v>58</v>
      </c>
      <c r="E44" s="501" t="s">
        <v>302</v>
      </c>
      <c r="F44" s="190" t="s">
        <v>303</v>
      </c>
      <c r="G44" s="502" t="s">
        <v>87</v>
      </c>
      <c r="H44" s="197" t="s">
        <v>304</v>
      </c>
      <c r="I44" s="197" t="s">
        <v>305</v>
      </c>
      <c r="J44" s="198">
        <v>5.7</v>
      </c>
      <c r="K44" s="197" t="s">
        <v>306</v>
      </c>
      <c r="L44" s="197" t="s">
        <v>184</v>
      </c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197" t="s">
        <v>251</v>
      </c>
      <c r="AA44" s="200">
        <f t="shared" ref="AA43:AA62" si="13">(K44-Z44)/K44*100</f>
        <v>0.183823529411767</v>
      </c>
      <c r="AB44" s="197" t="s">
        <v>307</v>
      </c>
      <c r="AC44" s="202">
        <f>(AB44-Z44)*VLOOKUP(AE44,公斤水的体积!A:B,2,)</f>
        <v>40.514985</v>
      </c>
      <c r="AD44" s="517">
        <f t="shared" si="10"/>
        <v>0.284616336633657</v>
      </c>
      <c r="AE44" s="196">
        <v>11</v>
      </c>
      <c r="AF44" s="94"/>
      <c r="AG44" s="94"/>
      <c r="AH44" s="95" t="s">
        <v>308</v>
      </c>
      <c r="AI44" s="506">
        <v>130.7</v>
      </c>
      <c r="AJ44" s="517">
        <f t="shared" si="11"/>
        <v>1.37719969395562</v>
      </c>
      <c r="AL44" s="208" t="s">
        <v>67</v>
      </c>
      <c r="AM44" s="208" t="s">
        <v>67</v>
      </c>
      <c r="AN44" s="208" t="s">
        <v>67</v>
      </c>
      <c r="AO44" s="208" t="s">
        <v>67</v>
      </c>
      <c r="AP44" s="208" t="s">
        <v>67</v>
      </c>
      <c r="AQ44" s="208" t="s">
        <v>67</v>
      </c>
      <c r="AR44" s="519" t="str">
        <f t="shared" si="12"/>
        <v>合格</v>
      </c>
      <c r="AS44" s="79" t="s">
        <v>68</v>
      </c>
      <c r="AT44" s="197" t="s">
        <v>295</v>
      </c>
      <c r="AU44" s="163" t="s">
        <v>69</v>
      </c>
    </row>
    <row r="45" ht="15" spans="1:47">
      <c r="A45" s="164">
        <v>39</v>
      </c>
      <c r="B45" s="520" t="s">
        <v>56</v>
      </c>
      <c r="C45" s="308" t="s">
        <v>295</v>
      </c>
      <c r="D45" s="197" t="s">
        <v>58</v>
      </c>
      <c r="E45" s="501" t="s">
        <v>309</v>
      </c>
      <c r="F45" s="190" t="s">
        <v>310</v>
      </c>
      <c r="G45" s="502" t="s">
        <v>124</v>
      </c>
      <c r="H45" s="197" t="s">
        <v>311</v>
      </c>
      <c r="I45" s="197" t="s">
        <v>299</v>
      </c>
      <c r="J45" s="198">
        <v>5.7</v>
      </c>
      <c r="K45" s="197" t="s">
        <v>312</v>
      </c>
      <c r="L45" s="197" t="s">
        <v>64</v>
      </c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197" t="s">
        <v>313</v>
      </c>
      <c r="AA45" s="200">
        <f t="shared" si="13"/>
        <v>0.207468879668053</v>
      </c>
      <c r="AB45" s="197" t="s">
        <v>160</v>
      </c>
      <c r="AC45" s="202">
        <f>(AB45-Z45)*VLOOKUP(AE45,公斤水的体积!A:B,2,)</f>
        <v>40.114837</v>
      </c>
      <c r="AD45" s="517">
        <f t="shared" si="10"/>
        <v>0.287092500000004</v>
      </c>
      <c r="AE45" s="196">
        <v>11</v>
      </c>
      <c r="AF45" s="94"/>
      <c r="AG45" s="94"/>
      <c r="AH45" s="95" t="s">
        <v>314</v>
      </c>
      <c r="AI45" s="506">
        <v>143.7</v>
      </c>
      <c r="AJ45" s="517">
        <f t="shared" si="11"/>
        <v>1.67014613778706</v>
      </c>
      <c r="AL45" s="208" t="s">
        <v>67</v>
      </c>
      <c r="AM45" s="208" t="s">
        <v>67</v>
      </c>
      <c r="AN45" s="208" t="s">
        <v>67</v>
      </c>
      <c r="AO45" s="208" t="s">
        <v>67</v>
      </c>
      <c r="AP45" s="208" t="s">
        <v>67</v>
      </c>
      <c r="AQ45" s="208" t="s">
        <v>67</v>
      </c>
      <c r="AR45" s="519" t="str">
        <f t="shared" si="12"/>
        <v>合格</v>
      </c>
      <c r="AS45" s="79" t="s">
        <v>68</v>
      </c>
      <c r="AT45" s="197" t="s">
        <v>295</v>
      </c>
      <c r="AU45" s="163" t="s">
        <v>69</v>
      </c>
    </row>
    <row r="46" ht="15" spans="1:47">
      <c r="A46" s="164">
        <v>40</v>
      </c>
      <c r="B46" s="520" t="s">
        <v>56</v>
      </c>
      <c r="C46" s="308" t="s">
        <v>295</v>
      </c>
      <c r="D46" s="197" t="s">
        <v>58</v>
      </c>
      <c r="E46" s="501" t="s">
        <v>315</v>
      </c>
      <c r="F46" s="190" t="s">
        <v>316</v>
      </c>
      <c r="G46" s="502" t="s">
        <v>317</v>
      </c>
      <c r="H46" s="197" t="s">
        <v>257</v>
      </c>
      <c r="I46" s="197" t="s">
        <v>299</v>
      </c>
      <c r="J46" s="198">
        <v>5.7</v>
      </c>
      <c r="K46" s="197" t="s">
        <v>226</v>
      </c>
      <c r="L46" s="197" t="s">
        <v>64</v>
      </c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197" t="s">
        <v>312</v>
      </c>
      <c r="AA46" s="200">
        <f t="shared" si="13"/>
        <v>0.207039337474108</v>
      </c>
      <c r="AB46" s="197" t="s">
        <v>318</v>
      </c>
      <c r="AC46" s="202">
        <f>(AB46-Z46)*VLOOKUP(AE46,公斤水的体积!A:B,2,)</f>
        <v>40.114837</v>
      </c>
      <c r="AD46" s="517">
        <f t="shared" si="10"/>
        <v>0.287092499999986</v>
      </c>
      <c r="AE46" s="196">
        <v>11</v>
      </c>
      <c r="AF46" s="94"/>
      <c r="AG46" s="94"/>
      <c r="AH46" s="95" t="s">
        <v>319</v>
      </c>
      <c r="AI46" s="506">
        <v>154.8</v>
      </c>
      <c r="AJ46" s="517">
        <f t="shared" si="11"/>
        <v>3.68217054263566</v>
      </c>
      <c r="AL46" s="208" t="s">
        <v>67</v>
      </c>
      <c r="AM46" s="208" t="s">
        <v>67</v>
      </c>
      <c r="AN46" s="208" t="s">
        <v>67</v>
      </c>
      <c r="AO46" s="208" t="s">
        <v>67</v>
      </c>
      <c r="AP46" s="208" t="s">
        <v>67</v>
      </c>
      <c r="AQ46" s="208" t="s">
        <v>67</v>
      </c>
      <c r="AR46" s="519" t="str">
        <f t="shared" si="12"/>
        <v>合格</v>
      </c>
      <c r="AS46" s="79" t="s">
        <v>68</v>
      </c>
      <c r="AT46" s="197" t="s">
        <v>295</v>
      </c>
      <c r="AU46" s="163" t="s">
        <v>69</v>
      </c>
    </row>
    <row r="47" ht="15" spans="1:47">
      <c r="A47" s="164">
        <v>41</v>
      </c>
      <c r="B47" s="520" t="s">
        <v>56</v>
      </c>
      <c r="C47" s="308" t="s">
        <v>295</v>
      </c>
      <c r="D47" s="197" t="s">
        <v>58</v>
      </c>
      <c r="E47" s="501" t="s">
        <v>320</v>
      </c>
      <c r="F47" s="190" t="s">
        <v>321</v>
      </c>
      <c r="G47" s="502" t="s">
        <v>124</v>
      </c>
      <c r="H47" s="197" t="s">
        <v>322</v>
      </c>
      <c r="I47" s="197" t="s">
        <v>323</v>
      </c>
      <c r="J47" s="198">
        <v>5.7</v>
      </c>
      <c r="K47" s="197" t="s">
        <v>159</v>
      </c>
      <c r="L47" s="197" t="s">
        <v>64</v>
      </c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197" t="s">
        <v>324</v>
      </c>
      <c r="AA47" s="200">
        <f t="shared" si="13"/>
        <v>0.208768267223385</v>
      </c>
      <c r="AB47" s="197" t="s">
        <v>325</v>
      </c>
      <c r="AC47" s="202">
        <f>(AB47-Z47)*VLOOKUP(AE47,公斤水的体积!A:B,2,)</f>
        <v>40.114837</v>
      </c>
      <c r="AD47" s="517">
        <f t="shared" si="10"/>
        <v>0.287092500000021</v>
      </c>
      <c r="AE47" s="196">
        <v>11</v>
      </c>
      <c r="AF47" s="94"/>
      <c r="AG47" s="94"/>
      <c r="AH47" s="95" t="s">
        <v>326</v>
      </c>
      <c r="AI47" s="506">
        <v>148</v>
      </c>
      <c r="AJ47" s="517">
        <f t="shared" si="11"/>
        <v>1.89189189189189</v>
      </c>
      <c r="AL47" s="208" t="s">
        <v>67</v>
      </c>
      <c r="AM47" s="208" t="s">
        <v>67</v>
      </c>
      <c r="AN47" s="208" t="s">
        <v>67</v>
      </c>
      <c r="AO47" s="208" t="s">
        <v>67</v>
      </c>
      <c r="AP47" s="208" t="s">
        <v>67</v>
      </c>
      <c r="AQ47" s="208" t="s">
        <v>67</v>
      </c>
      <c r="AR47" s="519" t="str">
        <f t="shared" si="12"/>
        <v>合格</v>
      </c>
      <c r="AS47" s="79" t="s">
        <v>68</v>
      </c>
      <c r="AT47" s="197" t="s">
        <v>295</v>
      </c>
      <c r="AU47" s="163" t="s">
        <v>69</v>
      </c>
    </row>
    <row r="48" ht="15" spans="1:47">
      <c r="A48" s="164">
        <v>42</v>
      </c>
      <c r="B48" s="520" t="s">
        <v>56</v>
      </c>
      <c r="C48" s="308" t="s">
        <v>295</v>
      </c>
      <c r="D48" s="197" t="s">
        <v>58</v>
      </c>
      <c r="E48" s="501" t="s">
        <v>327</v>
      </c>
      <c r="F48" s="190" t="s">
        <v>328</v>
      </c>
      <c r="G48" s="502" t="s">
        <v>61</v>
      </c>
      <c r="H48" s="197" t="s">
        <v>293</v>
      </c>
      <c r="I48" s="197" t="s">
        <v>230</v>
      </c>
      <c r="J48" s="198">
        <v>5.7</v>
      </c>
      <c r="K48" s="197" t="s">
        <v>329</v>
      </c>
      <c r="L48" s="197" t="s">
        <v>90</v>
      </c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197" t="s">
        <v>330</v>
      </c>
      <c r="AA48" s="200">
        <f t="shared" si="13"/>
        <v>0.209643605870024</v>
      </c>
      <c r="AB48" s="197" t="s">
        <v>318</v>
      </c>
      <c r="AC48" s="202">
        <f>(AB48-Z48)*VLOOKUP(AE48,公斤水的体积!A:B,2,)</f>
        <v>40.715059</v>
      </c>
      <c r="AD48" s="517">
        <f t="shared" si="10"/>
        <v>0.283396551724126</v>
      </c>
      <c r="AE48" s="196">
        <v>11</v>
      </c>
      <c r="AF48" s="94"/>
      <c r="AG48" s="94"/>
      <c r="AH48" s="95" t="s">
        <v>106</v>
      </c>
      <c r="AI48" s="506">
        <v>155.1</v>
      </c>
      <c r="AJ48" s="517">
        <f t="shared" si="11"/>
        <v>1.35396518375242</v>
      </c>
      <c r="AL48" s="208" t="s">
        <v>67</v>
      </c>
      <c r="AM48" s="208" t="s">
        <v>67</v>
      </c>
      <c r="AN48" s="208" t="s">
        <v>67</v>
      </c>
      <c r="AO48" s="208" t="s">
        <v>67</v>
      </c>
      <c r="AP48" s="208" t="s">
        <v>67</v>
      </c>
      <c r="AQ48" s="208" t="s">
        <v>67</v>
      </c>
      <c r="AR48" s="519" t="str">
        <f t="shared" si="12"/>
        <v>合格</v>
      </c>
      <c r="AS48" s="79" t="s">
        <v>68</v>
      </c>
      <c r="AT48" s="197" t="s">
        <v>295</v>
      </c>
      <c r="AU48" s="163" t="s">
        <v>69</v>
      </c>
    </row>
    <row r="49" ht="15" spans="1:47">
      <c r="A49" s="164">
        <v>43</v>
      </c>
      <c r="B49" s="520" t="s">
        <v>56</v>
      </c>
      <c r="C49" s="308" t="s">
        <v>295</v>
      </c>
      <c r="D49" s="197" t="s">
        <v>58</v>
      </c>
      <c r="E49" s="501" t="s">
        <v>331</v>
      </c>
      <c r="F49" s="190" t="s">
        <v>332</v>
      </c>
      <c r="G49" s="502" t="s">
        <v>124</v>
      </c>
      <c r="H49" s="197" t="s">
        <v>333</v>
      </c>
      <c r="I49" s="197" t="s">
        <v>287</v>
      </c>
      <c r="J49" s="198">
        <v>5.7</v>
      </c>
      <c r="K49" s="197" t="s">
        <v>141</v>
      </c>
      <c r="L49" s="197" t="s">
        <v>64</v>
      </c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197" t="s">
        <v>143</v>
      </c>
      <c r="AA49" s="200">
        <f t="shared" si="13"/>
        <v>0.210970464135024</v>
      </c>
      <c r="AB49" s="197" t="s">
        <v>334</v>
      </c>
      <c r="AC49" s="202">
        <f>(AB49-Z49)*VLOOKUP(AE49,公斤水的体积!A:B,2,)</f>
        <v>40.114837</v>
      </c>
      <c r="AD49" s="517">
        <f t="shared" si="10"/>
        <v>0.287092500000021</v>
      </c>
      <c r="AE49" s="196">
        <v>11</v>
      </c>
      <c r="AF49" s="94"/>
      <c r="AG49" s="94"/>
      <c r="AH49" s="95" t="s">
        <v>335</v>
      </c>
      <c r="AI49" s="506">
        <v>154.9</v>
      </c>
      <c r="AJ49" s="517">
        <f t="shared" si="11"/>
        <v>2.51775338928341</v>
      </c>
      <c r="AL49" s="208" t="s">
        <v>67</v>
      </c>
      <c r="AM49" s="208" t="s">
        <v>67</v>
      </c>
      <c r="AN49" s="208" t="s">
        <v>67</v>
      </c>
      <c r="AO49" s="208" t="s">
        <v>67</v>
      </c>
      <c r="AP49" s="208" t="s">
        <v>67</v>
      </c>
      <c r="AQ49" s="208" t="s">
        <v>67</v>
      </c>
      <c r="AR49" s="519" t="str">
        <f t="shared" si="12"/>
        <v>合格</v>
      </c>
      <c r="AS49" s="79" t="s">
        <v>68</v>
      </c>
      <c r="AT49" s="197" t="s">
        <v>295</v>
      </c>
      <c r="AU49" s="163" t="s">
        <v>69</v>
      </c>
    </row>
    <row r="50" ht="15" spans="1:47">
      <c r="A50" s="164">
        <v>44</v>
      </c>
      <c r="B50" s="520" t="s">
        <v>56</v>
      </c>
      <c r="C50" s="308" t="s">
        <v>295</v>
      </c>
      <c r="D50" s="197" t="s">
        <v>58</v>
      </c>
      <c r="E50" s="501" t="s">
        <v>336</v>
      </c>
      <c r="F50" s="190" t="s">
        <v>337</v>
      </c>
      <c r="G50" s="502" t="s">
        <v>317</v>
      </c>
      <c r="H50" s="197" t="s">
        <v>293</v>
      </c>
      <c r="I50" s="197" t="s">
        <v>338</v>
      </c>
      <c r="J50" s="198">
        <v>5.7</v>
      </c>
      <c r="K50" s="197" t="s">
        <v>133</v>
      </c>
      <c r="L50" s="197" t="s">
        <v>64</v>
      </c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197" t="s">
        <v>226</v>
      </c>
      <c r="AA50" s="200">
        <f t="shared" si="13"/>
        <v>0.206611570247937</v>
      </c>
      <c r="AB50" s="197" t="s">
        <v>339</v>
      </c>
      <c r="AC50" s="202">
        <f>(AB50-Z50)*VLOOKUP(AE50,公斤水的体积!A:B,2,)</f>
        <v>40.114837</v>
      </c>
      <c r="AD50" s="517">
        <f t="shared" si="10"/>
        <v>0.287092500000021</v>
      </c>
      <c r="AE50" s="196">
        <v>11</v>
      </c>
      <c r="AF50" s="94"/>
      <c r="AG50" s="94"/>
      <c r="AH50" s="95" t="s">
        <v>261</v>
      </c>
      <c r="AI50" s="506">
        <v>159.8</v>
      </c>
      <c r="AJ50" s="517">
        <f t="shared" si="11"/>
        <v>1.18898623279099</v>
      </c>
      <c r="AL50" s="208" t="s">
        <v>67</v>
      </c>
      <c r="AM50" s="208" t="s">
        <v>67</v>
      </c>
      <c r="AN50" s="208" t="s">
        <v>67</v>
      </c>
      <c r="AO50" s="208" t="s">
        <v>67</v>
      </c>
      <c r="AP50" s="208" t="s">
        <v>67</v>
      </c>
      <c r="AQ50" s="208" t="s">
        <v>67</v>
      </c>
      <c r="AR50" s="519" t="str">
        <f t="shared" si="12"/>
        <v>合格</v>
      </c>
      <c r="AS50" s="79" t="s">
        <v>68</v>
      </c>
      <c r="AT50" s="197" t="s">
        <v>295</v>
      </c>
      <c r="AU50" s="163" t="s">
        <v>69</v>
      </c>
    </row>
    <row r="51" ht="15" spans="1:47">
      <c r="A51" s="164">
        <v>45</v>
      </c>
      <c r="B51" s="520" t="s">
        <v>56</v>
      </c>
      <c r="C51" s="308" t="s">
        <v>295</v>
      </c>
      <c r="D51" s="197" t="s">
        <v>58</v>
      </c>
      <c r="E51" s="501" t="s">
        <v>340</v>
      </c>
      <c r="F51" s="190" t="s">
        <v>341</v>
      </c>
      <c r="G51" s="502" t="s">
        <v>72</v>
      </c>
      <c r="H51" s="197" t="s">
        <v>342</v>
      </c>
      <c r="I51" s="197" t="s">
        <v>110</v>
      </c>
      <c r="J51" s="198">
        <v>5.7</v>
      </c>
      <c r="K51" s="197" t="s">
        <v>343</v>
      </c>
      <c r="L51" s="197" t="s">
        <v>64</v>
      </c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197" t="s">
        <v>344</v>
      </c>
      <c r="AA51" s="200">
        <f t="shared" si="13"/>
        <v>0.178253119429593</v>
      </c>
      <c r="AB51" s="197" t="s">
        <v>345</v>
      </c>
      <c r="AC51" s="202">
        <f>(AB51-Z51)*VLOOKUP(AE51,公斤水的体积!A:B,2,)</f>
        <v>40.114837</v>
      </c>
      <c r="AD51" s="517">
        <f t="shared" si="10"/>
        <v>0.287092499999986</v>
      </c>
      <c r="AE51" s="196">
        <v>11</v>
      </c>
      <c r="AF51" s="94"/>
      <c r="AG51" s="94"/>
      <c r="AH51" s="95" t="s">
        <v>222</v>
      </c>
      <c r="AI51" s="506">
        <v>129.2</v>
      </c>
      <c r="AJ51" s="517">
        <f t="shared" si="11"/>
        <v>2.24458204334365</v>
      </c>
      <c r="AL51" s="208" t="s">
        <v>67</v>
      </c>
      <c r="AM51" s="208" t="s">
        <v>67</v>
      </c>
      <c r="AN51" s="208" t="s">
        <v>67</v>
      </c>
      <c r="AO51" s="208" t="s">
        <v>67</v>
      </c>
      <c r="AP51" s="208" t="s">
        <v>67</v>
      </c>
      <c r="AQ51" s="208" t="s">
        <v>67</v>
      </c>
      <c r="AR51" s="519" t="str">
        <f t="shared" si="12"/>
        <v>合格</v>
      </c>
      <c r="AS51" s="79" t="s">
        <v>68</v>
      </c>
      <c r="AT51" s="197" t="s">
        <v>295</v>
      </c>
      <c r="AU51" s="163" t="s">
        <v>69</v>
      </c>
    </row>
    <row r="52" ht="15" spans="1:47">
      <c r="A52" s="164">
        <v>46</v>
      </c>
      <c r="B52" s="520" t="s">
        <v>56</v>
      </c>
      <c r="C52" s="308" t="s">
        <v>295</v>
      </c>
      <c r="D52" s="197" t="s">
        <v>58</v>
      </c>
      <c r="E52" s="501" t="s">
        <v>346</v>
      </c>
      <c r="F52" s="190" t="s">
        <v>347</v>
      </c>
      <c r="G52" s="502" t="s">
        <v>124</v>
      </c>
      <c r="H52" s="197" t="s">
        <v>348</v>
      </c>
      <c r="I52" s="197" t="s">
        <v>349</v>
      </c>
      <c r="J52" s="198">
        <v>5.7</v>
      </c>
      <c r="K52" s="197" t="s">
        <v>176</v>
      </c>
      <c r="L52" s="197" t="s">
        <v>184</v>
      </c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197" t="s">
        <v>177</v>
      </c>
      <c r="AA52" s="200">
        <f t="shared" si="13"/>
        <v>0.205338809034911</v>
      </c>
      <c r="AB52" s="197" t="s">
        <v>240</v>
      </c>
      <c r="AC52" s="202">
        <f>(AB52-Z52)*VLOOKUP(AE52,公斤水的体积!A:B,2,)</f>
        <v>40.514985</v>
      </c>
      <c r="AD52" s="517">
        <f t="shared" si="10"/>
        <v>0.284616336633639</v>
      </c>
      <c r="AE52" s="196">
        <v>11</v>
      </c>
      <c r="AF52" s="94"/>
      <c r="AG52" s="94"/>
      <c r="AH52" s="95" t="s">
        <v>187</v>
      </c>
      <c r="AI52" s="506">
        <v>149.5</v>
      </c>
      <c r="AJ52" s="517">
        <f t="shared" si="11"/>
        <v>1.53846153846154</v>
      </c>
      <c r="AL52" s="208" t="s">
        <v>67</v>
      </c>
      <c r="AM52" s="208" t="s">
        <v>67</v>
      </c>
      <c r="AN52" s="208" t="s">
        <v>67</v>
      </c>
      <c r="AO52" s="208" t="s">
        <v>67</v>
      </c>
      <c r="AP52" s="208" t="s">
        <v>67</v>
      </c>
      <c r="AQ52" s="208" t="s">
        <v>67</v>
      </c>
      <c r="AR52" s="519" t="str">
        <f t="shared" si="12"/>
        <v>合格</v>
      </c>
      <c r="AS52" s="79" t="s">
        <v>68</v>
      </c>
      <c r="AT52" s="197" t="s">
        <v>295</v>
      </c>
      <c r="AU52" s="163" t="s">
        <v>69</v>
      </c>
    </row>
    <row r="53" ht="15" spans="1:47">
      <c r="A53" s="164">
        <v>47</v>
      </c>
      <c r="B53" s="520" t="s">
        <v>56</v>
      </c>
      <c r="C53" s="308" t="s">
        <v>295</v>
      </c>
      <c r="D53" s="197" t="s">
        <v>58</v>
      </c>
      <c r="E53" s="501" t="s">
        <v>350</v>
      </c>
      <c r="F53" s="190" t="s">
        <v>351</v>
      </c>
      <c r="G53" s="502" t="s">
        <v>61</v>
      </c>
      <c r="H53" s="197" t="s">
        <v>352</v>
      </c>
      <c r="I53" s="197" t="s">
        <v>273</v>
      </c>
      <c r="J53" s="198">
        <v>5.7</v>
      </c>
      <c r="K53" s="197" t="s">
        <v>353</v>
      </c>
      <c r="L53" s="197" t="s">
        <v>158</v>
      </c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197" t="s">
        <v>354</v>
      </c>
      <c r="AA53" s="200">
        <f t="shared" si="13"/>
        <v>0.202020202020205</v>
      </c>
      <c r="AB53" s="197" t="s">
        <v>355</v>
      </c>
      <c r="AC53" s="202">
        <f>(AB53-Z53)*VLOOKUP(AE53,公斤水的体积!A:B,2,)</f>
        <v>40.314911</v>
      </c>
      <c r="AD53" s="517">
        <f t="shared" si="10"/>
        <v>0.285848258706466</v>
      </c>
      <c r="AE53" s="196">
        <v>11</v>
      </c>
      <c r="AF53" s="94"/>
      <c r="AG53" s="94"/>
      <c r="AH53" s="95" t="s">
        <v>261</v>
      </c>
      <c r="AI53" s="506">
        <v>147</v>
      </c>
      <c r="AJ53" s="517">
        <f t="shared" si="11"/>
        <v>1.29251700680272</v>
      </c>
      <c r="AL53" s="208" t="s">
        <v>67</v>
      </c>
      <c r="AM53" s="208" t="s">
        <v>67</v>
      </c>
      <c r="AN53" s="208" t="s">
        <v>67</v>
      </c>
      <c r="AO53" s="208" t="s">
        <v>67</v>
      </c>
      <c r="AP53" s="208" t="s">
        <v>67</v>
      </c>
      <c r="AQ53" s="208" t="s">
        <v>67</v>
      </c>
      <c r="AR53" s="519" t="str">
        <f t="shared" si="12"/>
        <v>合格</v>
      </c>
      <c r="AS53" s="79" t="s">
        <v>68</v>
      </c>
      <c r="AT53" s="197" t="s">
        <v>295</v>
      </c>
      <c r="AU53" s="163" t="s">
        <v>69</v>
      </c>
    </row>
    <row r="54" ht="15" spans="1:47">
      <c r="A54" s="164">
        <v>48</v>
      </c>
      <c r="B54" s="520" t="s">
        <v>56</v>
      </c>
      <c r="C54" s="308" t="s">
        <v>295</v>
      </c>
      <c r="D54" s="197" t="s">
        <v>58</v>
      </c>
      <c r="E54" s="501" t="s">
        <v>356</v>
      </c>
      <c r="F54" s="190" t="s">
        <v>357</v>
      </c>
      <c r="G54" s="502" t="s">
        <v>72</v>
      </c>
      <c r="H54" s="197" t="s">
        <v>358</v>
      </c>
      <c r="I54" s="197" t="s">
        <v>89</v>
      </c>
      <c r="J54" s="198">
        <v>5.7</v>
      </c>
      <c r="K54" s="197" t="s">
        <v>359</v>
      </c>
      <c r="L54" s="197" t="s">
        <v>288</v>
      </c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197" t="s">
        <v>360</v>
      </c>
      <c r="AA54" s="200">
        <f t="shared" si="13"/>
        <v>0.18148820326679</v>
      </c>
      <c r="AB54" s="197" t="s">
        <v>265</v>
      </c>
      <c r="AC54" s="202">
        <f>(AB54-Z54)*VLOOKUP(AE54,公斤水的体积!A:B,2,)</f>
        <v>41.415318</v>
      </c>
      <c r="AD54" s="517">
        <f t="shared" si="10"/>
        <v>0.279220338983073</v>
      </c>
      <c r="AE54" s="196">
        <v>11</v>
      </c>
      <c r="AF54" s="94"/>
      <c r="AG54" s="94"/>
      <c r="AH54" s="95" t="s">
        <v>219</v>
      </c>
      <c r="AI54" s="506">
        <v>142.3</v>
      </c>
      <c r="AJ54" s="517">
        <f t="shared" si="11"/>
        <v>1.89739985945186</v>
      </c>
      <c r="AL54" s="208" t="s">
        <v>67</v>
      </c>
      <c r="AM54" s="208" t="s">
        <v>67</v>
      </c>
      <c r="AN54" s="208" t="s">
        <v>67</v>
      </c>
      <c r="AO54" s="208" t="s">
        <v>67</v>
      </c>
      <c r="AP54" s="208" t="s">
        <v>67</v>
      </c>
      <c r="AQ54" s="208" t="s">
        <v>67</v>
      </c>
      <c r="AR54" s="519" t="str">
        <f t="shared" si="12"/>
        <v>合格</v>
      </c>
      <c r="AS54" s="79" t="s">
        <v>68</v>
      </c>
      <c r="AT54" s="197" t="s">
        <v>295</v>
      </c>
      <c r="AU54" s="163" t="s">
        <v>69</v>
      </c>
    </row>
    <row r="55" ht="15" spans="1:47">
      <c r="A55" s="164">
        <v>49</v>
      </c>
      <c r="B55" s="520" t="s">
        <v>56</v>
      </c>
      <c r="C55" s="308" t="s">
        <v>295</v>
      </c>
      <c r="D55" s="197" t="s">
        <v>58</v>
      </c>
      <c r="E55" s="501" t="s">
        <v>361</v>
      </c>
      <c r="F55" s="190" t="s">
        <v>362</v>
      </c>
      <c r="G55" s="502" t="s">
        <v>124</v>
      </c>
      <c r="H55" s="197" t="s">
        <v>363</v>
      </c>
      <c r="I55" s="197"/>
      <c r="J55" s="198">
        <v>5.7</v>
      </c>
      <c r="K55" s="197" t="s">
        <v>177</v>
      </c>
      <c r="L55" s="197" t="s">
        <v>158</v>
      </c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197" t="s">
        <v>132</v>
      </c>
      <c r="AA55" s="200">
        <f t="shared" si="13"/>
        <v>0.205761316872431</v>
      </c>
      <c r="AB55" s="197" t="s">
        <v>364</v>
      </c>
      <c r="AC55" s="202">
        <f>(AB55-Z55)*VLOOKUP(AE55,公斤水的体积!A:B,2,)</f>
        <v>40.314911</v>
      </c>
      <c r="AD55" s="517">
        <f t="shared" si="10"/>
        <v>0.285848258706448</v>
      </c>
      <c r="AE55" s="196">
        <v>11</v>
      </c>
      <c r="AF55" s="94"/>
      <c r="AG55" s="94"/>
      <c r="AH55" s="95" t="s">
        <v>193</v>
      </c>
      <c r="AI55" s="506">
        <v>149.3</v>
      </c>
      <c r="AJ55" s="517">
        <f t="shared" si="11"/>
        <v>1.07166778298727</v>
      </c>
      <c r="AL55" s="208" t="s">
        <v>67</v>
      </c>
      <c r="AM55" s="208" t="s">
        <v>67</v>
      </c>
      <c r="AN55" s="208" t="s">
        <v>67</v>
      </c>
      <c r="AO55" s="208" t="s">
        <v>67</v>
      </c>
      <c r="AP55" s="208" t="s">
        <v>67</v>
      </c>
      <c r="AQ55" s="208" t="s">
        <v>67</v>
      </c>
      <c r="AR55" s="519" t="str">
        <f t="shared" si="12"/>
        <v>合格</v>
      </c>
      <c r="AS55" s="79" t="s">
        <v>68</v>
      </c>
      <c r="AT55" s="197" t="s">
        <v>295</v>
      </c>
      <c r="AU55" s="163" t="s">
        <v>69</v>
      </c>
    </row>
    <row r="56" ht="15" spans="1:47">
      <c r="A56" s="164">
        <v>50</v>
      </c>
      <c r="B56" s="520" t="s">
        <v>56</v>
      </c>
      <c r="C56" s="308" t="s">
        <v>295</v>
      </c>
      <c r="D56" s="197" t="s">
        <v>58</v>
      </c>
      <c r="E56" s="501" t="s">
        <v>365</v>
      </c>
      <c r="F56" s="190" t="s">
        <v>366</v>
      </c>
      <c r="G56" s="502" t="s">
        <v>124</v>
      </c>
      <c r="H56" s="197" t="s">
        <v>203</v>
      </c>
      <c r="I56" s="197" t="s">
        <v>299</v>
      </c>
      <c r="J56" s="198">
        <v>5.8</v>
      </c>
      <c r="K56" s="197" t="s">
        <v>83</v>
      </c>
      <c r="L56" s="197" t="s">
        <v>367</v>
      </c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197" t="s">
        <v>368</v>
      </c>
      <c r="AA56" s="200">
        <f t="shared" si="13"/>
        <v>0.178890876565298</v>
      </c>
      <c r="AB56" s="197" t="s">
        <v>84</v>
      </c>
      <c r="AC56" s="202">
        <f>(AB56-Z56)*VLOOKUP(AE56,公斤水的体积!A:B,2,)</f>
        <v>41.01517</v>
      </c>
      <c r="AD56" s="517">
        <f t="shared" si="10"/>
        <v>0.281589242053788</v>
      </c>
      <c r="AE56" s="196">
        <v>11</v>
      </c>
      <c r="AF56" s="94"/>
      <c r="AG56" s="94"/>
      <c r="AH56" s="95" t="s">
        <v>193</v>
      </c>
      <c r="AI56" s="506">
        <v>138.1</v>
      </c>
      <c r="AJ56" s="517">
        <f t="shared" si="11"/>
        <v>1.15858073859522</v>
      </c>
      <c r="AL56" s="208" t="s">
        <v>67</v>
      </c>
      <c r="AM56" s="208" t="s">
        <v>67</v>
      </c>
      <c r="AN56" s="208" t="s">
        <v>67</v>
      </c>
      <c r="AO56" s="208" t="s">
        <v>67</v>
      </c>
      <c r="AP56" s="208" t="s">
        <v>67</v>
      </c>
      <c r="AQ56" s="208" t="s">
        <v>67</v>
      </c>
      <c r="AR56" s="519" t="str">
        <f t="shared" si="12"/>
        <v>合格</v>
      </c>
      <c r="AS56" s="79" t="s">
        <v>68</v>
      </c>
      <c r="AT56" s="197" t="s">
        <v>295</v>
      </c>
      <c r="AU56" s="163" t="s">
        <v>69</v>
      </c>
    </row>
    <row r="57" ht="15" spans="1:47">
      <c r="A57" s="164">
        <v>51</v>
      </c>
      <c r="B57" s="520" t="s">
        <v>56</v>
      </c>
      <c r="C57" s="308" t="s">
        <v>295</v>
      </c>
      <c r="D57" s="197" t="s">
        <v>58</v>
      </c>
      <c r="E57" s="501" t="s">
        <v>369</v>
      </c>
      <c r="F57" s="190" t="s">
        <v>370</v>
      </c>
      <c r="G57" s="502" t="s">
        <v>61</v>
      </c>
      <c r="H57" s="197" t="s">
        <v>371</v>
      </c>
      <c r="I57" s="197" t="s">
        <v>156</v>
      </c>
      <c r="J57" s="198">
        <v>5.7</v>
      </c>
      <c r="K57" s="197" t="s">
        <v>372</v>
      </c>
      <c r="L57" s="197" t="s">
        <v>75</v>
      </c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197" t="s">
        <v>141</v>
      </c>
      <c r="AA57" s="200">
        <f t="shared" si="13"/>
        <v>0.210526315789477</v>
      </c>
      <c r="AB57" s="197" t="s">
        <v>373</v>
      </c>
      <c r="AC57" s="202">
        <f>(AB57-Z57)*VLOOKUP(AE57,公斤水的体积!A:B,2,)</f>
        <v>40.414948</v>
      </c>
      <c r="AD57" s="517">
        <f t="shared" si="10"/>
        <v>0.285230769230765</v>
      </c>
      <c r="AE57" s="196">
        <v>11</v>
      </c>
      <c r="AF57" s="94"/>
      <c r="AG57" s="94"/>
      <c r="AH57" s="95" t="s">
        <v>374</v>
      </c>
      <c r="AI57" s="506">
        <v>156.2</v>
      </c>
      <c r="AJ57" s="517">
        <f t="shared" si="11"/>
        <v>1.98463508322663</v>
      </c>
      <c r="AL57" s="208" t="s">
        <v>67</v>
      </c>
      <c r="AM57" s="208" t="s">
        <v>67</v>
      </c>
      <c r="AN57" s="208" t="s">
        <v>67</v>
      </c>
      <c r="AO57" s="208" t="s">
        <v>67</v>
      </c>
      <c r="AP57" s="208" t="s">
        <v>67</v>
      </c>
      <c r="AQ57" s="208" t="s">
        <v>67</v>
      </c>
      <c r="AR57" s="519" t="str">
        <f t="shared" si="12"/>
        <v>合格</v>
      </c>
      <c r="AS57" s="79" t="s">
        <v>68</v>
      </c>
      <c r="AT57" s="197" t="s">
        <v>295</v>
      </c>
      <c r="AU57" s="163" t="s">
        <v>69</v>
      </c>
    </row>
    <row r="58" ht="15" spans="1:47">
      <c r="A58" s="164">
        <v>52</v>
      </c>
      <c r="B58" s="520" t="s">
        <v>56</v>
      </c>
      <c r="C58" s="308" t="s">
        <v>295</v>
      </c>
      <c r="D58" s="197" t="s">
        <v>58</v>
      </c>
      <c r="E58" s="501" t="s">
        <v>375</v>
      </c>
      <c r="F58" s="190" t="s">
        <v>376</v>
      </c>
      <c r="G58" s="502" t="s">
        <v>61</v>
      </c>
      <c r="H58" s="197" t="s">
        <v>363</v>
      </c>
      <c r="I58" s="197" t="s">
        <v>140</v>
      </c>
      <c r="J58" s="198">
        <v>5.7</v>
      </c>
      <c r="K58" s="197" t="s">
        <v>259</v>
      </c>
      <c r="L58" s="197" t="s">
        <v>75</v>
      </c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197" t="s">
        <v>149</v>
      </c>
      <c r="AA58" s="200">
        <f t="shared" si="13"/>
        <v>0.212314225053082</v>
      </c>
      <c r="AB58" s="197" t="s">
        <v>334</v>
      </c>
      <c r="AC58" s="202">
        <f>(AB58-Z58)*VLOOKUP(AE58,公斤水的体积!A:B,2,)</f>
        <v>40.414948</v>
      </c>
      <c r="AD58" s="517">
        <f t="shared" si="10"/>
        <v>0.285230769230783</v>
      </c>
      <c r="AE58" s="196">
        <v>11</v>
      </c>
      <c r="AF58" s="94"/>
      <c r="AG58" s="94"/>
      <c r="AH58" s="95" t="s">
        <v>193</v>
      </c>
      <c r="AI58" s="506">
        <v>154.3</v>
      </c>
      <c r="AJ58" s="517">
        <f t="shared" si="11"/>
        <v>1.03694102397926</v>
      </c>
      <c r="AL58" s="208" t="s">
        <v>67</v>
      </c>
      <c r="AM58" s="208" t="s">
        <v>67</v>
      </c>
      <c r="AN58" s="208" t="s">
        <v>67</v>
      </c>
      <c r="AO58" s="208" t="s">
        <v>67</v>
      </c>
      <c r="AP58" s="208" t="s">
        <v>67</v>
      </c>
      <c r="AQ58" s="208" t="s">
        <v>67</v>
      </c>
      <c r="AR58" s="519" t="str">
        <f t="shared" si="12"/>
        <v>合格</v>
      </c>
      <c r="AS58" s="79" t="s">
        <v>68</v>
      </c>
      <c r="AT58" s="197" t="s">
        <v>295</v>
      </c>
      <c r="AU58" s="163" t="s">
        <v>69</v>
      </c>
    </row>
    <row r="59" ht="15" spans="1:47">
      <c r="A59" s="164">
        <v>53</v>
      </c>
      <c r="B59" s="520" t="s">
        <v>56</v>
      </c>
      <c r="C59" s="308" t="s">
        <v>295</v>
      </c>
      <c r="D59" s="197" t="s">
        <v>58</v>
      </c>
      <c r="E59" s="501" t="s">
        <v>377</v>
      </c>
      <c r="F59" s="190" t="s">
        <v>378</v>
      </c>
      <c r="G59" s="502" t="s">
        <v>124</v>
      </c>
      <c r="H59" s="197" t="s">
        <v>379</v>
      </c>
      <c r="I59" s="197" t="s">
        <v>338</v>
      </c>
      <c r="J59" s="198">
        <v>5.7</v>
      </c>
      <c r="K59" s="197" t="s">
        <v>258</v>
      </c>
      <c r="L59" s="197" t="s">
        <v>380</v>
      </c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197" t="s">
        <v>259</v>
      </c>
      <c r="AA59" s="200">
        <f t="shared" si="13"/>
        <v>0.211864406779664</v>
      </c>
      <c r="AB59" s="197" t="s">
        <v>260</v>
      </c>
      <c r="AC59" s="202">
        <f>(AB59-Z59)*VLOOKUP(AE59,公斤水的体积!A:B,2,)</f>
        <v>40.114837</v>
      </c>
      <c r="AD59" s="517">
        <f t="shared" si="10"/>
        <v>0.287092500000004</v>
      </c>
      <c r="AE59" s="196">
        <v>11</v>
      </c>
      <c r="AF59" s="94"/>
      <c r="AG59" s="94"/>
      <c r="AH59" s="95" t="s">
        <v>193</v>
      </c>
      <c r="AI59" s="506">
        <v>156.7</v>
      </c>
      <c r="AJ59" s="517">
        <f t="shared" si="11"/>
        <v>1.02105934907467</v>
      </c>
      <c r="AL59" s="208" t="s">
        <v>67</v>
      </c>
      <c r="AM59" s="208" t="s">
        <v>67</v>
      </c>
      <c r="AN59" s="208" t="s">
        <v>67</v>
      </c>
      <c r="AO59" s="208" t="s">
        <v>67</v>
      </c>
      <c r="AP59" s="208" t="s">
        <v>67</v>
      </c>
      <c r="AQ59" s="208" t="s">
        <v>67</v>
      </c>
      <c r="AR59" s="519" t="str">
        <f t="shared" si="12"/>
        <v>合格</v>
      </c>
      <c r="AS59" s="79" t="s">
        <v>68</v>
      </c>
      <c r="AT59" s="197" t="s">
        <v>295</v>
      </c>
      <c r="AU59" s="163" t="s">
        <v>69</v>
      </c>
    </row>
    <row r="60" ht="15" spans="1:47">
      <c r="A60" s="164">
        <v>54</v>
      </c>
      <c r="B60" s="520" t="s">
        <v>56</v>
      </c>
      <c r="C60" s="308" t="s">
        <v>295</v>
      </c>
      <c r="D60" s="197" t="s">
        <v>58</v>
      </c>
      <c r="E60" s="501" t="s">
        <v>381</v>
      </c>
      <c r="F60" s="190" t="s">
        <v>382</v>
      </c>
      <c r="G60" s="502" t="s">
        <v>61</v>
      </c>
      <c r="H60" s="197" t="s">
        <v>383</v>
      </c>
      <c r="I60" s="197" t="s">
        <v>89</v>
      </c>
      <c r="J60" s="198">
        <v>5.7</v>
      </c>
      <c r="K60" s="197" t="s">
        <v>384</v>
      </c>
      <c r="L60" s="197" t="s">
        <v>64</v>
      </c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197" t="s">
        <v>231</v>
      </c>
      <c r="AA60" s="200">
        <f t="shared" si="13"/>
        <v>0.214592274678115</v>
      </c>
      <c r="AB60" s="197" t="s">
        <v>385</v>
      </c>
      <c r="AC60" s="202">
        <f>(AB60-Z60)*VLOOKUP(AE60,公斤水的体积!A:B,2,)</f>
        <v>40.114837</v>
      </c>
      <c r="AD60" s="517">
        <f t="shared" si="10"/>
        <v>0.287092499999986</v>
      </c>
      <c r="AE60" s="196">
        <v>11</v>
      </c>
      <c r="AF60" s="94"/>
      <c r="AG60" s="94"/>
      <c r="AH60" s="95" t="s">
        <v>128</v>
      </c>
      <c r="AI60" s="506">
        <v>153.1</v>
      </c>
      <c r="AJ60" s="517">
        <f t="shared" si="11"/>
        <v>0.783801436969301</v>
      </c>
      <c r="AL60" s="208" t="s">
        <v>67</v>
      </c>
      <c r="AM60" s="208" t="s">
        <v>67</v>
      </c>
      <c r="AN60" s="208" t="s">
        <v>67</v>
      </c>
      <c r="AO60" s="208" t="s">
        <v>67</v>
      </c>
      <c r="AP60" s="208" t="s">
        <v>67</v>
      </c>
      <c r="AQ60" s="208" t="s">
        <v>67</v>
      </c>
      <c r="AR60" s="519" t="str">
        <f t="shared" si="12"/>
        <v>合格</v>
      </c>
      <c r="AS60" s="79" t="s">
        <v>68</v>
      </c>
      <c r="AT60" s="197" t="s">
        <v>295</v>
      </c>
      <c r="AU60" s="163" t="s">
        <v>69</v>
      </c>
    </row>
    <row r="61" ht="15" spans="1:47">
      <c r="A61" s="164">
        <v>55</v>
      </c>
      <c r="B61" s="520" t="s">
        <v>56</v>
      </c>
      <c r="C61" s="308" t="s">
        <v>295</v>
      </c>
      <c r="D61" s="197" t="s">
        <v>58</v>
      </c>
      <c r="E61" s="501" t="s">
        <v>386</v>
      </c>
      <c r="F61" s="190" t="s">
        <v>387</v>
      </c>
      <c r="G61" s="502" t="s">
        <v>61</v>
      </c>
      <c r="H61" s="197" t="s">
        <v>62</v>
      </c>
      <c r="I61" s="197" t="s">
        <v>63</v>
      </c>
      <c r="J61" s="223">
        <v>5</v>
      </c>
      <c r="K61" s="197" t="s">
        <v>112</v>
      </c>
      <c r="L61" s="197" t="s">
        <v>64</v>
      </c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197" t="s">
        <v>388</v>
      </c>
      <c r="AA61" s="200">
        <f t="shared" si="13"/>
        <v>0.217391304347829</v>
      </c>
      <c r="AB61" s="197" t="s">
        <v>389</v>
      </c>
      <c r="AC61" s="202">
        <f>(AB61-Z61)*VLOOKUP(AE61,公斤水的体积!A:B,2,)</f>
        <v>40.114837</v>
      </c>
      <c r="AD61" s="517">
        <f t="shared" si="10"/>
        <v>0.287092500000004</v>
      </c>
      <c r="AE61" s="196">
        <v>11</v>
      </c>
      <c r="AF61" s="94"/>
      <c r="AG61" s="94"/>
      <c r="AH61" s="95" t="s">
        <v>167</v>
      </c>
      <c r="AI61" s="506">
        <v>161</v>
      </c>
      <c r="AJ61" s="517">
        <f t="shared" si="11"/>
        <v>1.5527950310559</v>
      </c>
      <c r="AL61" s="208" t="s">
        <v>67</v>
      </c>
      <c r="AM61" s="208" t="s">
        <v>67</v>
      </c>
      <c r="AN61" s="208" t="s">
        <v>67</v>
      </c>
      <c r="AO61" s="208" t="s">
        <v>67</v>
      </c>
      <c r="AP61" s="208" t="s">
        <v>67</v>
      </c>
      <c r="AQ61" s="208" t="s">
        <v>67</v>
      </c>
      <c r="AR61" s="519" t="str">
        <f t="shared" si="12"/>
        <v>合格</v>
      </c>
      <c r="AS61" s="79" t="s">
        <v>68</v>
      </c>
      <c r="AT61" s="197" t="s">
        <v>295</v>
      </c>
      <c r="AU61" s="163" t="s">
        <v>69</v>
      </c>
    </row>
    <row r="62" ht="15" spans="1:47">
      <c r="A62" s="164">
        <v>56</v>
      </c>
      <c r="B62" s="520" t="s">
        <v>56</v>
      </c>
      <c r="C62" s="308" t="s">
        <v>295</v>
      </c>
      <c r="D62" s="197" t="s">
        <v>58</v>
      </c>
      <c r="E62" s="501" t="s">
        <v>390</v>
      </c>
      <c r="F62" s="190" t="s">
        <v>391</v>
      </c>
      <c r="G62" s="502" t="s">
        <v>138</v>
      </c>
      <c r="H62" s="197" t="s">
        <v>257</v>
      </c>
      <c r="I62" s="197" t="s">
        <v>89</v>
      </c>
      <c r="J62" s="198">
        <v>5.7</v>
      </c>
      <c r="K62" s="197" t="s">
        <v>157</v>
      </c>
      <c r="L62" s="197" t="s">
        <v>158</v>
      </c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197" t="s">
        <v>159</v>
      </c>
      <c r="AA62" s="200">
        <f t="shared" si="13"/>
        <v>0.208333333333336</v>
      </c>
      <c r="AB62" s="197" t="s">
        <v>160</v>
      </c>
      <c r="AC62" s="202">
        <f>(AB62-Z62)*VLOOKUP(AE62,公斤水的体积!A:B,2,)</f>
        <v>40.314911</v>
      </c>
      <c r="AD62" s="517">
        <f t="shared" si="10"/>
        <v>0.285848258706466</v>
      </c>
      <c r="AE62" s="196">
        <v>11</v>
      </c>
      <c r="AF62" s="94"/>
      <c r="AG62" s="94"/>
      <c r="AH62" s="95" t="s">
        <v>222</v>
      </c>
      <c r="AI62" s="506">
        <v>155.5</v>
      </c>
      <c r="AJ62" s="517">
        <f t="shared" si="11"/>
        <v>1.86495176848875</v>
      </c>
      <c r="AL62" s="208" t="s">
        <v>67</v>
      </c>
      <c r="AM62" s="208" t="s">
        <v>67</v>
      </c>
      <c r="AN62" s="208" t="s">
        <v>67</v>
      </c>
      <c r="AO62" s="208" t="s">
        <v>67</v>
      </c>
      <c r="AP62" s="208" t="s">
        <v>67</v>
      </c>
      <c r="AQ62" s="208" t="s">
        <v>67</v>
      </c>
      <c r="AR62" s="519" t="str">
        <f t="shared" si="12"/>
        <v>合格</v>
      </c>
      <c r="AS62" s="79" t="s">
        <v>68</v>
      </c>
      <c r="AT62" s="197" t="s">
        <v>295</v>
      </c>
      <c r="AU62" s="163" t="s">
        <v>69</v>
      </c>
    </row>
    <row r="63" ht="15" spans="1:47">
      <c r="A63" s="164">
        <v>57</v>
      </c>
      <c r="B63" s="520" t="s">
        <v>56</v>
      </c>
      <c r="C63" s="308" t="s">
        <v>295</v>
      </c>
      <c r="D63" s="197" t="s">
        <v>58</v>
      </c>
      <c r="E63" s="501" t="s">
        <v>392</v>
      </c>
      <c r="F63" s="190" t="s">
        <v>393</v>
      </c>
      <c r="G63" s="502" t="s">
        <v>124</v>
      </c>
      <c r="H63" s="197" t="s">
        <v>394</v>
      </c>
      <c r="I63" s="197" t="s">
        <v>89</v>
      </c>
      <c r="J63" s="198">
        <v>5.7</v>
      </c>
      <c r="K63" s="197" t="s">
        <v>132</v>
      </c>
      <c r="L63" s="197" t="s">
        <v>205</v>
      </c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197" t="s">
        <v>133</v>
      </c>
      <c r="AA63" s="200">
        <f t="shared" ref="AA63:AA94" si="14">(K63-Z63)/K63*100</f>
        <v>0.206185567010312</v>
      </c>
      <c r="AB63" s="197" t="s">
        <v>395</v>
      </c>
      <c r="AC63" s="202">
        <f>(AB63-Z63)*VLOOKUP(AE63,公斤水的体积!A:B,2,)</f>
        <v>38.114097</v>
      </c>
      <c r="AD63" s="517">
        <f t="shared" ref="AD63:AD94" si="15">(AC63-L63)/L63*100</f>
        <v>0.300255263157897</v>
      </c>
      <c r="AE63" s="196">
        <v>11</v>
      </c>
      <c r="AF63" s="94"/>
      <c r="AG63" s="94"/>
      <c r="AH63" s="95" t="s">
        <v>128</v>
      </c>
      <c r="AI63" s="506">
        <v>144.2</v>
      </c>
      <c r="AJ63" s="517">
        <f t="shared" ref="AJ63:AJ94" si="16">AH63/AI63*100</f>
        <v>0.832177531206657</v>
      </c>
      <c r="AL63" s="208" t="s">
        <v>67</v>
      </c>
      <c r="AM63" s="208" t="s">
        <v>67</v>
      </c>
      <c r="AN63" s="208" t="s">
        <v>67</v>
      </c>
      <c r="AO63" s="208" t="s">
        <v>67</v>
      </c>
      <c r="AP63" s="208" t="s">
        <v>67</v>
      </c>
      <c r="AQ63" s="208" t="s">
        <v>67</v>
      </c>
      <c r="AR63" s="519" t="str">
        <f t="shared" ref="AR63:AR94" si="17">IF(AND(AD63&lt;10,AD63&gt;=-1.5,AA63&lt;5,AA63&gt;-1,AJ63&lt;6,AJ63&gt;=0),"合格","不合格")</f>
        <v>合格</v>
      </c>
      <c r="AS63" s="79" t="s">
        <v>68</v>
      </c>
      <c r="AT63" s="197" t="s">
        <v>295</v>
      </c>
      <c r="AU63" s="163" t="s">
        <v>69</v>
      </c>
    </row>
    <row r="64" ht="15" spans="1:47">
      <c r="A64" s="164">
        <v>58</v>
      </c>
      <c r="B64" s="520" t="s">
        <v>56</v>
      </c>
      <c r="C64" s="308" t="s">
        <v>295</v>
      </c>
      <c r="D64" s="197" t="s">
        <v>58</v>
      </c>
      <c r="E64" s="501" t="s">
        <v>396</v>
      </c>
      <c r="F64" s="190" t="s">
        <v>397</v>
      </c>
      <c r="G64" s="502" t="s">
        <v>61</v>
      </c>
      <c r="H64" s="197" t="s">
        <v>257</v>
      </c>
      <c r="I64" s="197" t="s">
        <v>140</v>
      </c>
      <c r="J64" s="198">
        <v>5.7</v>
      </c>
      <c r="K64" s="197" t="s">
        <v>398</v>
      </c>
      <c r="L64" s="197" t="s">
        <v>64</v>
      </c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197" t="s">
        <v>399</v>
      </c>
      <c r="AA64" s="200">
        <f t="shared" si="14"/>
        <v>0.195694716242664</v>
      </c>
      <c r="AB64" s="197" t="s">
        <v>400</v>
      </c>
      <c r="AC64" s="202">
        <f>(AB64-Z64)*VLOOKUP(AE64,公斤水的体积!A:B,2,)</f>
        <v>40.114837</v>
      </c>
      <c r="AD64" s="517">
        <f t="shared" si="15"/>
        <v>0.287092500000004</v>
      </c>
      <c r="AE64" s="196">
        <v>11</v>
      </c>
      <c r="AF64" s="94"/>
      <c r="AG64" s="94"/>
      <c r="AH64" s="95" t="s">
        <v>179</v>
      </c>
      <c r="AI64" s="506">
        <v>145.6</v>
      </c>
      <c r="AJ64" s="517">
        <f t="shared" si="16"/>
        <v>1.78571428571429</v>
      </c>
      <c r="AL64" s="208" t="s">
        <v>67</v>
      </c>
      <c r="AM64" s="208" t="s">
        <v>67</v>
      </c>
      <c r="AN64" s="208" t="s">
        <v>67</v>
      </c>
      <c r="AO64" s="208" t="s">
        <v>67</v>
      </c>
      <c r="AP64" s="208" t="s">
        <v>67</v>
      </c>
      <c r="AQ64" s="208" t="s">
        <v>67</v>
      </c>
      <c r="AR64" s="519" t="str">
        <f t="shared" si="17"/>
        <v>合格</v>
      </c>
      <c r="AS64" s="79" t="s">
        <v>68</v>
      </c>
      <c r="AT64" s="197" t="s">
        <v>295</v>
      </c>
      <c r="AU64" s="163" t="s">
        <v>69</v>
      </c>
    </row>
    <row r="65" ht="15" spans="1:47">
      <c r="A65" s="164">
        <v>59</v>
      </c>
      <c r="B65" s="520" t="s">
        <v>56</v>
      </c>
      <c r="C65" s="308" t="s">
        <v>295</v>
      </c>
      <c r="D65" s="197" t="s">
        <v>58</v>
      </c>
      <c r="E65" s="501" t="s">
        <v>401</v>
      </c>
      <c r="F65" s="190" t="s">
        <v>402</v>
      </c>
      <c r="G65" s="502" t="s">
        <v>61</v>
      </c>
      <c r="H65" s="197" t="s">
        <v>131</v>
      </c>
      <c r="I65" s="197" t="s">
        <v>175</v>
      </c>
      <c r="J65" s="198">
        <v>5.7</v>
      </c>
      <c r="K65" s="197" t="s">
        <v>403</v>
      </c>
      <c r="L65" s="197" t="s">
        <v>64</v>
      </c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308"/>
      <c r="Z65" s="197" t="s">
        <v>238</v>
      </c>
      <c r="AA65" s="200">
        <f t="shared" si="14"/>
        <v>0.204081632653064</v>
      </c>
      <c r="AB65" s="197" t="s">
        <v>404</v>
      </c>
      <c r="AC65" s="202">
        <f>(AB65-Z65)*VLOOKUP(AE65,公斤水的体积!A:B,2,)</f>
        <v>40.114837</v>
      </c>
      <c r="AD65" s="517">
        <f t="shared" si="15"/>
        <v>0.287092500000004</v>
      </c>
      <c r="AE65" s="196">
        <v>11</v>
      </c>
      <c r="AF65" s="94"/>
      <c r="AG65" s="94"/>
      <c r="AH65" s="95" t="s">
        <v>222</v>
      </c>
      <c r="AI65" s="506">
        <v>146</v>
      </c>
      <c r="AJ65" s="517">
        <f t="shared" si="16"/>
        <v>1.98630136986301</v>
      </c>
      <c r="AL65" s="208" t="s">
        <v>67</v>
      </c>
      <c r="AM65" s="208" t="s">
        <v>67</v>
      </c>
      <c r="AN65" s="208" t="s">
        <v>67</v>
      </c>
      <c r="AO65" s="208" t="s">
        <v>67</v>
      </c>
      <c r="AP65" s="208" t="s">
        <v>67</v>
      </c>
      <c r="AQ65" s="208" t="s">
        <v>67</v>
      </c>
      <c r="AR65" s="519" t="str">
        <f t="shared" si="17"/>
        <v>合格</v>
      </c>
      <c r="AS65" s="79" t="s">
        <v>68</v>
      </c>
      <c r="AT65" s="197" t="s">
        <v>295</v>
      </c>
      <c r="AU65" s="163" t="s">
        <v>69</v>
      </c>
    </row>
    <row r="66" ht="15" spans="1:47">
      <c r="A66" s="164">
        <v>60</v>
      </c>
      <c r="B66" s="520" t="s">
        <v>56</v>
      </c>
      <c r="C66" s="308" t="s">
        <v>295</v>
      </c>
      <c r="D66" s="197" t="s">
        <v>58</v>
      </c>
      <c r="E66" s="501" t="s">
        <v>405</v>
      </c>
      <c r="F66" s="190" t="s">
        <v>406</v>
      </c>
      <c r="G66" s="502" t="s">
        <v>87</v>
      </c>
      <c r="H66" s="197" t="s">
        <v>407</v>
      </c>
      <c r="I66" s="197" t="s">
        <v>408</v>
      </c>
      <c r="J66" s="198">
        <v>5.7</v>
      </c>
      <c r="K66" s="197" t="s">
        <v>360</v>
      </c>
      <c r="L66" s="197" t="s">
        <v>90</v>
      </c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197" t="s">
        <v>283</v>
      </c>
      <c r="AA66" s="200">
        <f t="shared" si="14"/>
        <v>0.181818181818184</v>
      </c>
      <c r="AB66" s="197" t="s">
        <v>409</v>
      </c>
      <c r="AC66" s="202">
        <f>(AB66-Z66)*VLOOKUP(AE66,公斤水的体积!A:B,2,)</f>
        <v>40.715059</v>
      </c>
      <c r="AD66" s="517">
        <f t="shared" si="15"/>
        <v>0.283396551724126</v>
      </c>
      <c r="AE66" s="196">
        <v>11</v>
      </c>
      <c r="AF66" s="94"/>
      <c r="AG66" s="94"/>
      <c r="AH66" s="95" t="s">
        <v>410</v>
      </c>
      <c r="AI66" s="506">
        <v>141</v>
      </c>
      <c r="AJ66" s="517">
        <f t="shared" si="16"/>
        <v>0.99290780141844</v>
      </c>
      <c r="AL66" s="208" t="s">
        <v>67</v>
      </c>
      <c r="AM66" s="208" t="s">
        <v>67</v>
      </c>
      <c r="AN66" s="208" t="s">
        <v>67</v>
      </c>
      <c r="AO66" s="208" t="s">
        <v>67</v>
      </c>
      <c r="AP66" s="208" t="s">
        <v>67</v>
      </c>
      <c r="AQ66" s="208" t="s">
        <v>67</v>
      </c>
      <c r="AR66" s="519" t="str">
        <f t="shared" si="17"/>
        <v>合格</v>
      </c>
      <c r="AS66" s="79" t="s">
        <v>68</v>
      </c>
      <c r="AT66" s="197" t="s">
        <v>295</v>
      </c>
      <c r="AU66" s="163" t="s">
        <v>69</v>
      </c>
    </row>
    <row r="67" ht="15" spans="1:47">
      <c r="A67" s="164">
        <v>61</v>
      </c>
      <c r="B67" s="520" t="s">
        <v>56</v>
      </c>
      <c r="C67" s="308" t="s">
        <v>295</v>
      </c>
      <c r="D67" s="197" t="s">
        <v>58</v>
      </c>
      <c r="E67" s="501" t="s">
        <v>411</v>
      </c>
      <c r="F67" s="190" t="s">
        <v>412</v>
      </c>
      <c r="G67" s="502" t="s">
        <v>124</v>
      </c>
      <c r="H67" s="197" t="s">
        <v>413</v>
      </c>
      <c r="I67" s="197" t="s">
        <v>63</v>
      </c>
      <c r="J67" s="198">
        <v>5.7</v>
      </c>
      <c r="K67" s="197" t="s">
        <v>414</v>
      </c>
      <c r="L67" s="197" t="s">
        <v>64</v>
      </c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197" t="s">
        <v>353</v>
      </c>
      <c r="AA67" s="200">
        <f t="shared" si="14"/>
        <v>0.201612903225809</v>
      </c>
      <c r="AB67" s="197" t="s">
        <v>415</v>
      </c>
      <c r="AC67" s="202">
        <f>(AB67-Z67)*VLOOKUP(AE67,公斤水的体积!A:B,2,)</f>
        <v>40.114837</v>
      </c>
      <c r="AD67" s="517">
        <f t="shared" si="15"/>
        <v>0.287092500000004</v>
      </c>
      <c r="AE67" s="196">
        <v>11</v>
      </c>
      <c r="AF67" s="94"/>
      <c r="AG67" s="94"/>
      <c r="AH67" s="95" t="s">
        <v>234</v>
      </c>
      <c r="AI67" s="506">
        <v>153.6</v>
      </c>
      <c r="AJ67" s="517">
        <f t="shared" si="16"/>
        <v>0.520833333333333</v>
      </c>
      <c r="AL67" s="208" t="s">
        <v>67</v>
      </c>
      <c r="AM67" s="208" t="s">
        <v>67</v>
      </c>
      <c r="AN67" s="208" t="s">
        <v>67</v>
      </c>
      <c r="AO67" s="208" t="s">
        <v>67</v>
      </c>
      <c r="AP67" s="208" t="s">
        <v>67</v>
      </c>
      <c r="AQ67" s="208" t="s">
        <v>67</v>
      </c>
      <c r="AR67" s="519" t="str">
        <f t="shared" si="17"/>
        <v>合格</v>
      </c>
      <c r="AS67" s="79" t="s">
        <v>68</v>
      </c>
      <c r="AT67" s="197" t="s">
        <v>295</v>
      </c>
      <c r="AU67" s="163" t="s">
        <v>69</v>
      </c>
    </row>
    <row r="68" ht="15" spans="1:47">
      <c r="A68" s="164">
        <v>62</v>
      </c>
      <c r="B68" s="520" t="s">
        <v>56</v>
      </c>
      <c r="C68" s="308" t="s">
        <v>416</v>
      </c>
      <c r="D68" s="197" t="s">
        <v>58</v>
      </c>
      <c r="E68" s="501" t="s">
        <v>417</v>
      </c>
      <c r="F68" s="190" t="s">
        <v>418</v>
      </c>
      <c r="G68" s="502" t="s">
        <v>61</v>
      </c>
      <c r="H68" s="197" t="s">
        <v>101</v>
      </c>
      <c r="I68" s="197" t="s">
        <v>89</v>
      </c>
      <c r="J68" s="198">
        <v>5.7</v>
      </c>
      <c r="K68" s="197" t="s">
        <v>177</v>
      </c>
      <c r="L68" s="197" t="s">
        <v>184</v>
      </c>
      <c r="M68" s="308"/>
      <c r="N68" s="308"/>
      <c r="O68" s="308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197" t="s">
        <v>132</v>
      </c>
      <c r="AA68" s="200">
        <f t="shared" si="14"/>
        <v>0.205761316872431</v>
      </c>
      <c r="AB68" s="197" t="s">
        <v>404</v>
      </c>
      <c r="AC68" s="202">
        <f>(AB68-Z68)*VLOOKUP(AE68,公斤水的体积!A:B,2,)</f>
        <v>40.5243</v>
      </c>
      <c r="AD68" s="517">
        <f t="shared" si="15"/>
        <v>0.307673267326728</v>
      </c>
      <c r="AE68" s="196">
        <v>13</v>
      </c>
      <c r="AF68" s="94"/>
      <c r="AG68" s="94"/>
      <c r="AH68" s="95" t="s">
        <v>187</v>
      </c>
      <c r="AI68" s="506">
        <v>147.1</v>
      </c>
      <c r="AJ68" s="517">
        <f t="shared" si="16"/>
        <v>1.56356220258328</v>
      </c>
      <c r="AL68" s="208" t="s">
        <v>67</v>
      </c>
      <c r="AM68" s="208" t="s">
        <v>67</v>
      </c>
      <c r="AN68" s="208" t="s">
        <v>67</v>
      </c>
      <c r="AO68" s="208" t="s">
        <v>67</v>
      </c>
      <c r="AP68" s="208" t="s">
        <v>67</v>
      </c>
      <c r="AQ68" s="208" t="s">
        <v>67</v>
      </c>
      <c r="AR68" s="519" t="str">
        <f t="shared" si="17"/>
        <v>合格</v>
      </c>
      <c r="AS68" s="79" t="s">
        <v>68</v>
      </c>
      <c r="AT68" s="197" t="s">
        <v>416</v>
      </c>
      <c r="AU68" s="163" t="s">
        <v>69</v>
      </c>
    </row>
    <row r="69" ht="15" spans="1:47">
      <c r="A69" s="164">
        <v>63</v>
      </c>
      <c r="B69" s="520" t="s">
        <v>56</v>
      </c>
      <c r="C69" s="308" t="s">
        <v>416</v>
      </c>
      <c r="D69" s="197" t="s">
        <v>58</v>
      </c>
      <c r="E69" s="501" t="s">
        <v>419</v>
      </c>
      <c r="F69" s="190" t="s">
        <v>420</v>
      </c>
      <c r="G69" s="502" t="s">
        <v>87</v>
      </c>
      <c r="H69" s="197" t="s">
        <v>421</v>
      </c>
      <c r="I69" s="197" t="s">
        <v>117</v>
      </c>
      <c r="J69" s="198">
        <v>5.7</v>
      </c>
      <c r="K69" s="197" t="s">
        <v>368</v>
      </c>
      <c r="L69" s="197" t="s">
        <v>274</v>
      </c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308"/>
      <c r="Z69" s="197" t="s">
        <v>422</v>
      </c>
      <c r="AA69" s="200">
        <f t="shared" si="14"/>
        <v>0.17921146953404</v>
      </c>
      <c r="AB69" s="197" t="s">
        <v>423</v>
      </c>
      <c r="AC69" s="202">
        <f>(AB69-Z69)*VLOOKUP(AE69,公斤水的体积!A:B,2,)</f>
        <v>41.32478</v>
      </c>
      <c r="AD69" s="517">
        <f t="shared" si="15"/>
        <v>0.302864077669889</v>
      </c>
      <c r="AE69" s="196">
        <v>13</v>
      </c>
      <c r="AF69" s="94"/>
      <c r="AG69" s="94"/>
      <c r="AH69" s="95" t="s">
        <v>254</v>
      </c>
      <c r="AI69" s="506">
        <v>138.2</v>
      </c>
      <c r="AJ69" s="517">
        <f t="shared" si="16"/>
        <v>0.434153400868307</v>
      </c>
      <c r="AL69" s="208" t="s">
        <v>67</v>
      </c>
      <c r="AM69" s="208" t="s">
        <v>67</v>
      </c>
      <c r="AN69" s="208" t="s">
        <v>67</v>
      </c>
      <c r="AO69" s="208" t="s">
        <v>67</v>
      </c>
      <c r="AP69" s="208" t="s">
        <v>67</v>
      </c>
      <c r="AQ69" s="208" t="s">
        <v>67</v>
      </c>
      <c r="AR69" s="519" t="str">
        <f t="shared" si="17"/>
        <v>合格</v>
      </c>
      <c r="AS69" s="79" t="s">
        <v>68</v>
      </c>
      <c r="AT69" s="197" t="s">
        <v>416</v>
      </c>
      <c r="AU69" s="163" t="s">
        <v>69</v>
      </c>
    </row>
    <row r="70" ht="15" spans="1:47">
      <c r="A70" s="164">
        <v>64</v>
      </c>
      <c r="B70" s="520" t="s">
        <v>56</v>
      </c>
      <c r="C70" s="308" t="s">
        <v>416</v>
      </c>
      <c r="D70" s="197" t="s">
        <v>58</v>
      </c>
      <c r="E70" s="501" t="s">
        <v>424</v>
      </c>
      <c r="F70" s="190" t="s">
        <v>425</v>
      </c>
      <c r="G70" s="502" t="s">
        <v>72</v>
      </c>
      <c r="H70" s="197" t="s">
        <v>426</v>
      </c>
      <c r="I70" s="197" t="s">
        <v>117</v>
      </c>
      <c r="J70" s="198">
        <v>5.7</v>
      </c>
      <c r="K70" s="197" t="s">
        <v>427</v>
      </c>
      <c r="L70" s="197" t="s">
        <v>428</v>
      </c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197" t="s">
        <v>190</v>
      </c>
      <c r="AA70" s="200">
        <f t="shared" si="14"/>
        <v>0.191204588910123</v>
      </c>
      <c r="AB70" s="197" t="s">
        <v>429</v>
      </c>
      <c r="AC70" s="202">
        <f>(AB70-Z70)*VLOOKUP(AE70,公斤水的体积!A:B,2,)</f>
        <v>39.5237</v>
      </c>
      <c r="AD70" s="517">
        <f t="shared" si="15"/>
        <v>0.313959390862943</v>
      </c>
      <c r="AE70" s="196">
        <v>13</v>
      </c>
      <c r="AF70" s="94"/>
      <c r="AG70" s="94"/>
      <c r="AH70" s="95" t="s">
        <v>113</v>
      </c>
      <c r="AI70" s="506">
        <v>136.6</v>
      </c>
      <c r="AJ70" s="517">
        <f t="shared" si="16"/>
        <v>2.34260614934114</v>
      </c>
      <c r="AL70" s="208" t="s">
        <v>67</v>
      </c>
      <c r="AM70" s="208" t="s">
        <v>67</v>
      </c>
      <c r="AN70" s="208" t="s">
        <v>67</v>
      </c>
      <c r="AO70" s="208" t="s">
        <v>67</v>
      </c>
      <c r="AP70" s="208" t="s">
        <v>67</v>
      </c>
      <c r="AQ70" s="208" t="s">
        <v>67</v>
      </c>
      <c r="AR70" s="519" t="str">
        <f t="shared" si="17"/>
        <v>合格</v>
      </c>
      <c r="AS70" s="79" t="s">
        <v>68</v>
      </c>
      <c r="AT70" s="197" t="s">
        <v>416</v>
      </c>
      <c r="AU70" s="163" t="s">
        <v>69</v>
      </c>
    </row>
    <row r="71" ht="15" spans="1:47">
      <c r="A71" s="164">
        <v>65</v>
      </c>
      <c r="B71" s="520" t="s">
        <v>56</v>
      </c>
      <c r="C71" s="308" t="s">
        <v>416</v>
      </c>
      <c r="D71" s="197" t="s">
        <v>58</v>
      </c>
      <c r="E71" s="501" t="s">
        <v>430</v>
      </c>
      <c r="F71" s="190" t="s">
        <v>431</v>
      </c>
      <c r="G71" s="502" t="s">
        <v>72</v>
      </c>
      <c r="H71" s="197" t="s">
        <v>432</v>
      </c>
      <c r="I71" s="197" t="s">
        <v>63</v>
      </c>
      <c r="J71" s="198">
        <v>5.7</v>
      </c>
      <c r="K71" s="197" t="s">
        <v>433</v>
      </c>
      <c r="L71" s="197" t="s">
        <v>434</v>
      </c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197" t="s">
        <v>275</v>
      </c>
      <c r="AA71" s="200">
        <f t="shared" si="14"/>
        <v>0.174216027874567</v>
      </c>
      <c r="AB71" s="197" t="s">
        <v>435</v>
      </c>
      <c r="AC71" s="202">
        <f>(AB71-Z71)*VLOOKUP(AE71,公斤水的体积!A:B,2,)</f>
        <v>38.92334</v>
      </c>
      <c r="AD71" s="517">
        <f t="shared" si="15"/>
        <v>0.31788659793816</v>
      </c>
      <c r="AE71" s="196">
        <v>13</v>
      </c>
      <c r="AF71" s="94"/>
      <c r="AG71" s="94"/>
      <c r="AH71" s="95" t="s">
        <v>301</v>
      </c>
      <c r="AI71" s="506">
        <v>126.1</v>
      </c>
      <c r="AJ71" s="517">
        <f t="shared" si="16"/>
        <v>1.18953211736717</v>
      </c>
      <c r="AL71" s="208" t="s">
        <v>67</v>
      </c>
      <c r="AM71" s="208" t="s">
        <v>67</v>
      </c>
      <c r="AN71" s="208" t="s">
        <v>67</v>
      </c>
      <c r="AO71" s="208" t="s">
        <v>67</v>
      </c>
      <c r="AP71" s="208" t="s">
        <v>67</v>
      </c>
      <c r="AQ71" s="208" t="s">
        <v>67</v>
      </c>
      <c r="AR71" s="519" t="str">
        <f t="shared" si="17"/>
        <v>合格</v>
      </c>
      <c r="AS71" s="79" t="s">
        <v>68</v>
      </c>
      <c r="AT71" s="197" t="s">
        <v>416</v>
      </c>
      <c r="AU71" s="163" t="s">
        <v>69</v>
      </c>
    </row>
    <row r="72" ht="15" spans="1:47">
      <c r="A72" s="164">
        <v>66</v>
      </c>
      <c r="B72" s="520" t="s">
        <v>56</v>
      </c>
      <c r="C72" s="308" t="s">
        <v>416</v>
      </c>
      <c r="D72" s="197" t="s">
        <v>58</v>
      </c>
      <c r="E72" s="501" t="s">
        <v>436</v>
      </c>
      <c r="F72" s="190" t="s">
        <v>437</v>
      </c>
      <c r="G72" s="502" t="s">
        <v>72</v>
      </c>
      <c r="H72" s="197" t="s">
        <v>438</v>
      </c>
      <c r="I72" s="197" t="s">
        <v>89</v>
      </c>
      <c r="J72" s="198">
        <v>5.7</v>
      </c>
      <c r="K72" s="197" t="s">
        <v>439</v>
      </c>
      <c r="L72" s="197" t="s">
        <v>90</v>
      </c>
      <c r="M72" s="308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197" t="s">
        <v>440</v>
      </c>
      <c r="AA72" s="200">
        <f t="shared" si="14"/>
        <v>0.17730496453901</v>
      </c>
      <c r="AB72" s="197" t="s">
        <v>423</v>
      </c>
      <c r="AC72" s="202">
        <f>(AB72-Z72)*VLOOKUP(AE72,公斤水的体积!A:B,2,)</f>
        <v>40.72442</v>
      </c>
      <c r="AD72" s="517">
        <f t="shared" si="15"/>
        <v>0.306453201970445</v>
      </c>
      <c r="AE72" s="196">
        <v>13</v>
      </c>
      <c r="AF72" s="94"/>
      <c r="AG72" s="94"/>
      <c r="AH72" s="95" t="s">
        <v>219</v>
      </c>
      <c r="AI72" s="506">
        <v>135.8</v>
      </c>
      <c r="AJ72" s="517">
        <f t="shared" si="16"/>
        <v>1.98821796759941</v>
      </c>
      <c r="AL72" s="208" t="s">
        <v>67</v>
      </c>
      <c r="AM72" s="208" t="s">
        <v>67</v>
      </c>
      <c r="AN72" s="208" t="s">
        <v>67</v>
      </c>
      <c r="AO72" s="208" t="s">
        <v>67</v>
      </c>
      <c r="AP72" s="208" t="s">
        <v>67</v>
      </c>
      <c r="AQ72" s="208" t="s">
        <v>67</v>
      </c>
      <c r="AR72" s="519" t="str">
        <f t="shared" si="17"/>
        <v>合格</v>
      </c>
      <c r="AS72" s="79" t="s">
        <v>68</v>
      </c>
      <c r="AT72" s="197" t="s">
        <v>416</v>
      </c>
      <c r="AU72" s="163" t="s">
        <v>69</v>
      </c>
    </row>
    <row r="73" ht="15" spans="1:47">
      <c r="A73" s="164">
        <v>67</v>
      </c>
      <c r="B73" s="520" t="s">
        <v>56</v>
      </c>
      <c r="C73" s="308" t="s">
        <v>416</v>
      </c>
      <c r="D73" s="197" t="s">
        <v>58</v>
      </c>
      <c r="E73" s="501" t="s">
        <v>441</v>
      </c>
      <c r="F73" s="190" t="s">
        <v>442</v>
      </c>
      <c r="G73" s="502" t="s">
        <v>61</v>
      </c>
      <c r="H73" s="197" t="s">
        <v>225</v>
      </c>
      <c r="I73" s="197" t="s">
        <v>175</v>
      </c>
      <c r="J73" s="198">
        <v>5.7</v>
      </c>
      <c r="K73" s="197" t="s">
        <v>149</v>
      </c>
      <c r="L73" s="197" t="s">
        <v>184</v>
      </c>
      <c r="M73" s="308"/>
      <c r="N73" s="308"/>
      <c r="O73" s="308"/>
      <c r="P73" s="308"/>
      <c r="Q73" s="308"/>
      <c r="R73" s="308"/>
      <c r="S73" s="308"/>
      <c r="T73" s="308"/>
      <c r="U73" s="308"/>
      <c r="V73" s="308"/>
      <c r="W73" s="308"/>
      <c r="X73" s="308"/>
      <c r="Y73" s="308"/>
      <c r="Z73" s="197" t="s">
        <v>150</v>
      </c>
      <c r="AA73" s="200">
        <f t="shared" si="14"/>
        <v>0.212765957446812</v>
      </c>
      <c r="AB73" s="197" t="s">
        <v>334</v>
      </c>
      <c r="AC73" s="202">
        <f>(AB73-Z73)*VLOOKUP(AE73,公斤水的体积!A:B,2,)</f>
        <v>40.5243</v>
      </c>
      <c r="AD73" s="517">
        <f t="shared" si="15"/>
        <v>0.307673267326728</v>
      </c>
      <c r="AE73" s="196">
        <v>13</v>
      </c>
      <c r="AF73" s="94"/>
      <c r="AG73" s="94"/>
      <c r="AH73" s="95" t="s">
        <v>443</v>
      </c>
      <c r="AI73" s="506">
        <v>154.9</v>
      </c>
      <c r="AJ73" s="517">
        <f t="shared" si="16"/>
        <v>2.84054228534538</v>
      </c>
      <c r="AL73" s="208" t="s">
        <v>67</v>
      </c>
      <c r="AM73" s="208" t="s">
        <v>67</v>
      </c>
      <c r="AN73" s="208" t="s">
        <v>67</v>
      </c>
      <c r="AO73" s="208" t="s">
        <v>67</v>
      </c>
      <c r="AP73" s="208" t="s">
        <v>67</v>
      </c>
      <c r="AQ73" s="208" t="s">
        <v>67</v>
      </c>
      <c r="AR73" s="519" t="str">
        <f t="shared" si="17"/>
        <v>合格</v>
      </c>
      <c r="AS73" s="79" t="s">
        <v>68</v>
      </c>
      <c r="AT73" s="197" t="s">
        <v>416</v>
      </c>
      <c r="AU73" s="163" t="s">
        <v>69</v>
      </c>
    </row>
    <row r="74" ht="15" spans="1:47">
      <c r="A74" s="164">
        <v>68</v>
      </c>
      <c r="B74" s="520" t="s">
        <v>56</v>
      </c>
      <c r="C74" s="308" t="s">
        <v>416</v>
      </c>
      <c r="D74" s="197" t="s">
        <v>58</v>
      </c>
      <c r="E74" s="501" t="s">
        <v>444</v>
      </c>
      <c r="F74" s="190" t="s">
        <v>445</v>
      </c>
      <c r="G74" s="502" t="s">
        <v>61</v>
      </c>
      <c r="H74" s="197" t="s">
        <v>62</v>
      </c>
      <c r="I74" s="197" t="s">
        <v>110</v>
      </c>
      <c r="J74" s="223">
        <v>5</v>
      </c>
      <c r="K74" s="197" t="s">
        <v>446</v>
      </c>
      <c r="L74" s="197" t="s">
        <v>64</v>
      </c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197" t="s">
        <v>447</v>
      </c>
      <c r="AA74" s="200">
        <f t="shared" si="14"/>
        <v>0.226244343891406</v>
      </c>
      <c r="AB74" s="197" t="s">
        <v>448</v>
      </c>
      <c r="AC74" s="202">
        <f>(AB74-Z74)*VLOOKUP(AE74,公斤水的体积!A:B,2,)</f>
        <v>40.12406</v>
      </c>
      <c r="AD74" s="517">
        <f t="shared" si="15"/>
        <v>0.31015</v>
      </c>
      <c r="AE74" s="196">
        <v>13</v>
      </c>
      <c r="AF74" s="94"/>
      <c r="AG74" s="94"/>
      <c r="AH74" s="95" t="s">
        <v>171</v>
      </c>
      <c r="AI74" s="506">
        <v>163.3</v>
      </c>
      <c r="AJ74" s="517">
        <f t="shared" si="16"/>
        <v>1.34721371708512</v>
      </c>
      <c r="AL74" s="208" t="s">
        <v>67</v>
      </c>
      <c r="AM74" s="208" t="s">
        <v>67</v>
      </c>
      <c r="AN74" s="208" t="s">
        <v>67</v>
      </c>
      <c r="AO74" s="208" t="s">
        <v>67</v>
      </c>
      <c r="AP74" s="208" t="s">
        <v>67</v>
      </c>
      <c r="AQ74" s="208" t="s">
        <v>67</v>
      </c>
      <c r="AR74" s="519" t="str">
        <f t="shared" si="17"/>
        <v>合格</v>
      </c>
      <c r="AS74" s="79" t="s">
        <v>68</v>
      </c>
      <c r="AT74" s="197" t="s">
        <v>416</v>
      </c>
      <c r="AU74" s="163" t="s">
        <v>69</v>
      </c>
    </row>
    <row r="75" ht="15" spans="1:47">
      <c r="A75" s="164">
        <v>69</v>
      </c>
      <c r="B75" s="520" t="s">
        <v>56</v>
      </c>
      <c r="C75" s="308" t="s">
        <v>416</v>
      </c>
      <c r="D75" s="197" t="s">
        <v>58</v>
      </c>
      <c r="E75" s="501" t="s">
        <v>449</v>
      </c>
      <c r="F75" s="190" t="s">
        <v>450</v>
      </c>
      <c r="G75" s="502" t="s">
        <v>124</v>
      </c>
      <c r="H75" s="197" t="s">
        <v>451</v>
      </c>
      <c r="I75" s="197" t="s">
        <v>117</v>
      </c>
      <c r="J75" s="198">
        <v>5.7</v>
      </c>
      <c r="K75" s="197" t="s">
        <v>312</v>
      </c>
      <c r="L75" s="197" t="s">
        <v>75</v>
      </c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197" t="s">
        <v>313</v>
      </c>
      <c r="AA75" s="200">
        <f t="shared" si="14"/>
        <v>0.207468879668053</v>
      </c>
      <c r="AB75" s="197" t="s">
        <v>134</v>
      </c>
      <c r="AC75" s="202">
        <f>(AB75-Z75)*VLOOKUP(AE75,公斤水的体积!A:B,2,)</f>
        <v>40.42424</v>
      </c>
      <c r="AD75" s="517">
        <f t="shared" si="15"/>
        <v>0.308287841191068</v>
      </c>
      <c r="AE75" s="196">
        <v>13</v>
      </c>
      <c r="AF75" s="94"/>
      <c r="AG75" s="94"/>
      <c r="AH75" s="95" t="s">
        <v>452</v>
      </c>
      <c r="AI75" s="506">
        <v>153.8</v>
      </c>
      <c r="AJ75" s="517">
        <f t="shared" si="16"/>
        <v>2.925877763329</v>
      </c>
      <c r="AL75" s="208" t="s">
        <v>67</v>
      </c>
      <c r="AM75" s="208" t="s">
        <v>67</v>
      </c>
      <c r="AN75" s="208" t="s">
        <v>67</v>
      </c>
      <c r="AO75" s="208" t="s">
        <v>67</v>
      </c>
      <c r="AP75" s="208" t="s">
        <v>67</v>
      </c>
      <c r="AQ75" s="208" t="s">
        <v>67</v>
      </c>
      <c r="AR75" s="519" t="str">
        <f t="shared" si="17"/>
        <v>合格</v>
      </c>
      <c r="AS75" s="79" t="s">
        <v>68</v>
      </c>
      <c r="AT75" s="197" t="s">
        <v>416</v>
      </c>
      <c r="AU75" s="163" t="s">
        <v>69</v>
      </c>
    </row>
    <row r="76" ht="15" spans="1:47">
      <c r="A76" s="164">
        <v>70</v>
      </c>
      <c r="B76" s="520" t="s">
        <v>56</v>
      </c>
      <c r="C76" s="308" t="s">
        <v>416</v>
      </c>
      <c r="D76" s="197" t="s">
        <v>58</v>
      </c>
      <c r="E76" s="501" t="s">
        <v>453</v>
      </c>
      <c r="F76" s="190" t="s">
        <v>454</v>
      </c>
      <c r="G76" s="502" t="s">
        <v>87</v>
      </c>
      <c r="H76" s="197" t="s">
        <v>455</v>
      </c>
      <c r="I76" s="197" t="s">
        <v>110</v>
      </c>
      <c r="J76" s="198">
        <v>5.7</v>
      </c>
      <c r="K76" s="197" t="s">
        <v>368</v>
      </c>
      <c r="L76" s="197" t="s">
        <v>184</v>
      </c>
      <c r="M76" s="308"/>
      <c r="N76" s="308"/>
      <c r="O76" s="308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197" t="s">
        <v>422</v>
      </c>
      <c r="AA76" s="200">
        <f t="shared" si="14"/>
        <v>0.17921146953404</v>
      </c>
      <c r="AB76" s="197" t="s">
        <v>435</v>
      </c>
      <c r="AC76" s="202">
        <f>(AB76-Z76)*VLOOKUP(AE76,公斤水的体积!A:B,2,)</f>
        <v>40.5243</v>
      </c>
      <c r="AD76" s="517">
        <f t="shared" si="15"/>
        <v>0.307673267326728</v>
      </c>
      <c r="AE76" s="196">
        <v>13</v>
      </c>
      <c r="AF76" s="94"/>
      <c r="AG76" s="94"/>
      <c r="AH76" s="95" t="s">
        <v>135</v>
      </c>
      <c r="AI76" s="506">
        <v>137.8</v>
      </c>
      <c r="AJ76" s="517">
        <f t="shared" si="16"/>
        <v>2.53991291727141</v>
      </c>
      <c r="AL76" s="208" t="s">
        <v>67</v>
      </c>
      <c r="AM76" s="208" t="s">
        <v>67</v>
      </c>
      <c r="AN76" s="208" t="s">
        <v>67</v>
      </c>
      <c r="AO76" s="208" t="s">
        <v>67</v>
      </c>
      <c r="AP76" s="208" t="s">
        <v>67</v>
      </c>
      <c r="AQ76" s="208" t="s">
        <v>67</v>
      </c>
      <c r="AR76" s="519" t="str">
        <f t="shared" si="17"/>
        <v>合格</v>
      </c>
      <c r="AS76" s="79" t="s">
        <v>68</v>
      </c>
      <c r="AT76" s="197" t="s">
        <v>416</v>
      </c>
      <c r="AU76" s="163" t="s">
        <v>69</v>
      </c>
    </row>
    <row r="77" ht="15" spans="1:47">
      <c r="A77" s="164">
        <v>71</v>
      </c>
      <c r="B77" s="520" t="s">
        <v>56</v>
      </c>
      <c r="C77" s="308" t="s">
        <v>416</v>
      </c>
      <c r="D77" s="197" t="s">
        <v>58</v>
      </c>
      <c r="E77" s="501" t="s">
        <v>456</v>
      </c>
      <c r="F77" s="190" t="s">
        <v>457</v>
      </c>
      <c r="G77" s="502" t="s">
        <v>87</v>
      </c>
      <c r="H77" s="197" t="s">
        <v>458</v>
      </c>
      <c r="I77" s="197" t="s">
        <v>110</v>
      </c>
      <c r="J77" s="198">
        <v>5.7</v>
      </c>
      <c r="K77" s="197" t="s">
        <v>459</v>
      </c>
      <c r="L77" s="197" t="s">
        <v>158</v>
      </c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197" t="s">
        <v>460</v>
      </c>
      <c r="AA77" s="200">
        <f t="shared" si="14"/>
        <v>0.182481751824807</v>
      </c>
      <c r="AB77" s="197" t="s">
        <v>461</v>
      </c>
      <c r="AC77" s="202">
        <f>(AB77-Z77)*VLOOKUP(AE77,公斤水的体积!A:B,2,)</f>
        <v>40.32418</v>
      </c>
      <c r="AD77" s="517">
        <f t="shared" si="15"/>
        <v>0.308905472636805</v>
      </c>
      <c r="AE77" s="196">
        <v>13</v>
      </c>
      <c r="AF77" s="94"/>
      <c r="AG77" s="94"/>
      <c r="AH77" s="95" t="s">
        <v>145</v>
      </c>
      <c r="AI77" s="506">
        <v>136.6</v>
      </c>
      <c r="AJ77" s="517">
        <f t="shared" si="16"/>
        <v>4.02635431918009</v>
      </c>
      <c r="AL77" s="208" t="s">
        <v>67</v>
      </c>
      <c r="AM77" s="208" t="s">
        <v>67</v>
      </c>
      <c r="AN77" s="208" t="s">
        <v>67</v>
      </c>
      <c r="AO77" s="208" t="s">
        <v>67</v>
      </c>
      <c r="AP77" s="208" t="s">
        <v>67</v>
      </c>
      <c r="AQ77" s="208" t="s">
        <v>67</v>
      </c>
      <c r="AR77" s="519" t="str">
        <f t="shared" si="17"/>
        <v>合格</v>
      </c>
      <c r="AS77" s="79" t="s">
        <v>68</v>
      </c>
      <c r="AT77" s="197" t="s">
        <v>416</v>
      </c>
      <c r="AU77" s="163" t="s">
        <v>69</v>
      </c>
    </row>
    <row r="78" ht="15" spans="1:47">
      <c r="A78" s="164">
        <v>72</v>
      </c>
      <c r="B78" s="520" t="s">
        <v>56</v>
      </c>
      <c r="C78" s="308" t="s">
        <v>416</v>
      </c>
      <c r="D78" s="197" t="s">
        <v>58</v>
      </c>
      <c r="E78" s="501" t="s">
        <v>462</v>
      </c>
      <c r="F78" s="190" t="s">
        <v>463</v>
      </c>
      <c r="G78" s="502" t="s">
        <v>87</v>
      </c>
      <c r="H78" s="197" t="s">
        <v>464</v>
      </c>
      <c r="I78" s="197" t="s">
        <v>244</v>
      </c>
      <c r="J78" s="198">
        <v>5.7</v>
      </c>
      <c r="K78" s="197" t="s">
        <v>439</v>
      </c>
      <c r="L78" s="197" t="s">
        <v>90</v>
      </c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197" t="s">
        <v>440</v>
      </c>
      <c r="AA78" s="200">
        <f t="shared" si="14"/>
        <v>0.17730496453901</v>
      </c>
      <c r="AB78" s="197" t="s">
        <v>423</v>
      </c>
      <c r="AC78" s="202">
        <f>(AB78-Z78)*VLOOKUP(AE78,公斤水的体积!A:B,2,)</f>
        <v>40.72442</v>
      </c>
      <c r="AD78" s="517">
        <f t="shared" si="15"/>
        <v>0.306453201970445</v>
      </c>
      <c r="AE78" s="196">
        <v>13</v>
      </c>
      <c r="AF78" s="94"/>
      <c r="AG78" s="94"/>
      <c r="AH78" s="95" t="s">
        <v>167</v>
      </c>
      <c r="AI78" s="506">
        <v>134.7</v>
      </c>
      <c r="AJ78" s="517">
        <f t="shared" si="16"/>
        <v>1.85597624350408</v>
      </c>
      <c r="AL78" s="208" t="s">
        <v>67</v>
      </c>
      <c r="AM78" s="208" t="s">
        <v>67</v>
      </c>
      <c r="AN78" s="208" t="s">
        <v>67</v>
      </c>
      <c r="AO78" s="208" t="s">
        <v>67</v>
      </c>
      <c r="AP78" s="208" t="s">
        <v>67</v>
      </c>
      <c r="AQ78" s="208" t="s">
        <v>67</v>
      </c>
      <c r="AR78" s="519" t="str">
        <f t="shared" si="17"/>
        <v>合格</v>
      </c>
      <c r="AS78" s="79" t="s">
        <v>68</v>
      </c>
      <c r="AT78" s="197" t="s">
        <v>416</v>
      </c>
      <c r="AU78" s="163" t="s">
        <v>69</v>
      </c>
    </row>
    <row r="79" ht="15" spans="1:47">
      <c r="A79" s="164">
        <v>73</v>
      </c>
      <c r="B79" s="520" t="s">
        <v>56</v>
      </c>
      <c r="C79" s="308" t="s">
        <v>416</v>
      </c>
      <c r="D79" s="197" t="s">
        <v>58</v>
      </c>
      <c r="E79" s="501" t="s">
        <v>465</v>
      </c>
      <c r="F79" s="190" t="s">
        <v>466</v>
      </c>
      <c r="G79" s="502" t="s">
        <v>61</v>
      </c>
      <c r="H79" s="197" t="s">
        <v>268</v>
      </c>
      <c r="I79" s="197" t="s">
        <v>110</v>
      </c>
      <c r="J79" s="198">
        <v>5.7</v>
      </c>
      <c r="K79" s="197" t="s">
        <v>149</v>
      </c>
      <c r="L79" s="197" t="s">
        <v>184</v>
      </c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197" t="s">
        <v>150</v>
      </c>
      <c r="AA79" s="200">
        <f t="shared" si="14"/>
        <v>0.212765957446812</v>
      </c>
      <c r="AB79" s="197" t="s">
        <v>334</v>
      </c>
      <c r="AC79" s="202">
        <f>(AB79-Z79)*VLOOKUP(AE79,公斤水的体积!A:B,2,)</f>
        <v>40.5243</v>
      </c>
      <c r="AD79" s="517">
        <f t="shared" si="15"/>
        <v>0.307673267326728</v>
      </c>
      <c r="AE79" s="196">
        <v>13</v>
      </c>
      <c r="AF79" s="94"/>
      <c r="AG79" s="94"/>
      <c r="AH79" s="95" t="s">
        <v>467</v>
      </c>
      <c r="AI79" s="506">
        <v>156.8</v>
      </c>
      <c r="AJ79" s="517">
        <f t="shared" si="16"/>
        <v>2.35969387755102</v>
      </c>
      <c r="AL79" s="208" t="s">
        <v>67</v>
      </c>
      <c r="AM79" s="208" t="s">
        <v>67</v>
      </c>
      <c r="AN79" s="208" t="s">
        <v>67</v>
      </c>
      <c r="AO79" s="208" t="s">
        <v>67</v>
      </c>
      <c r="AP79" s="208" t="s">
        <v>67</v>
      </c>
      <c r="AQ79" s="208" t="s">
        <v>67</v>
      </c>
      <c r="AR79" s="519" t="str">
        <f t="shared" si="17"/>
        <v>合格</v>
      </c>
      <c r="AS79" s="79" t="s">
        <v>68</v>
      </c>
      <c r="AT79" s="197" t="s">
        <v>416</v>
      </c>
      <c r="AU79" s="163" t="s">
        <v>69</v>
      </c>
    </row>
    <row r="80" ht="15" spans="1:47">
      <c r="A80" s="164">
        <v>74</v>
      </c>
      <c r="B80" s="520" t="s">
        <v>56</v>
      </c>
      <c r="C80" s="308" t="s">
        <v>416</v>
      </c>
      <c r="D80" s="197" t="s">
        <v>58</v>
      </c>
      <c r="E80" s="501" t="s">
        <v>468</v>
      </c>
      <c r="F80" s="190" t="s">
        <v>469</v>
      </c>
      <c r="G80" s="502" t="s">
        <v>87</v>
      </c>
      <c r="H80" s="197" t="s">
        <v>163</v>
      </c>
      <c r="I80" s="197" t="s">
        <v>470</v>
      </c>
      <c r="J80" s="198">
        <v>5.7</v>
      </c>
      <c r="K80" s="197" t="s">
        <v>471</v>
      </c>
      <c r="L80" s="197" t="s">
        <v>184</v>
      </c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197" t="s">
        <v>472</v>
      </c>
      <c r="AA80" s="200">
        <f t="shared" si="14"/>
        <v>0.187969924812033</v>
      </c>
      <c r="AB80" s="197" t="s">
        <v>473</v>
      </c>
      <c r="AC80" s="202">
        <f>(AB80-Z80)*VLOOKUP(AE80,公斤水的体积!A:B,2,)</f>
        <v>40.5243</v>
      </c>
      <c r="AD80" s="517">
        <f t="shared" si="15"/>
        <v>0.307673267326728</v>
      </c>
      <c r="AE80" s="196">
        <v>13</v>
      </c>
      <c r="AF80" s="94"/>
      <c r="AG80" s="94"/>
      <c r="AH80" s="95" t="s">
        <v>261</v>
      </c>
      <c r="AI80" s="506">
        <v>139</v>
      </c>
      <c r="AJ80" s="517">
        <f t="shared" si="16"/>
        <v>1.36690647482014</v>
      </c>
      <c r="AL80" s="208" t="s">
        <v>67</v>
      </c>
      <c r="AM80" s="208" t="s">
        <v>67</v>
      </c>
      <c r="AN80" s="208" t="s">
        <v>67</v>
      </c>
      <c r="AO80" s="208" t="s">
        <v>67</v>
      </c>
      <c r="AP80" s="208" t="s">
        <v>67</v>
      </c>
      <c r="AQ80" s="208" t="s">
        <v>67</v>
      </c>
      <c r="AR80" s="519" t="str">
        <f t="shared" si="17"/>
        <v>合格</v>
      </c>
      <c r="AS80" s="79" t="s">
        <v>68</v>
      </c>
      <c r="AT80" s="197" t="s">
        <v>416</v>
      </c>
      <c r="AU80" s="163" t="s">
        <v>69</v>
      </c>
    </row>
    <row r="81" ht="15" spans="1:47">
      <c r="A81" s="164">
        <v>75</v>
      </c>
      <c r="B81" s="520" t="s">
        <v>56</v>
      </c>
      <c r="C81" s="308" t="s">
        <v>416</v>
      </c>
      <c r="D81" s="197" t="s">
        <v>58</v>
      </c>
      <c r="E81" s="501" t="s">
        <v>474</v>
      </c>
      <c r="F81" s="190" t="s">
        <v>475</v>
      </c>
      <c r="G81" s="502" t="s">
        <v>61</v>
      </c>
      <c r="H81" s="197" t="s">
        <v>352</v>
      </c>
      <c r="I81" s="197" t="s">
        <v>117</v>
      </c>
      <c r="J81" s="198">
        <v>5.7</v>
      </c>
      <c r="K81" s="197" t="s">
        <v>269</v>
      </c>
      <c r="L81" s="197" t="s">
        <v>142</v>
      </c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197" t="s">
        <v>476</v>
      </c>
      <c r="AA81" s="200">
        <f t="shared" si="14"/>
        <v>0.213675213675202</v>
      </c>
      <c r="AB81" s="197" t="s">
        <v>477</v>
      </c>
      <c r="AC81" s="202">
        <f>(AB81-Z81)*VLOOKUP(AE81,公斤水的体积!A:B,2,)</f>
        <v>40.22412</v>
      </c>
      <c r="AD81" s="517">
        <f t="shared" si="15"/>
        <v>0.309526184538648</v>
      </c>
      <c r="AE81" s="196">
        <v>13</v>
      </c>
      <c r="AF81" s="94"/>
      <c r="AG81" s="94"/>
      <c r="AH81" s="95" t="s">
        <v>219</v>
      </c>
      <c r="AI81" s="506">
        <v>156</v>
      </c>
      <c r="AJ81" s="517">
        <f t="shared" si="16"/>
        <v>1.73076923076923</v>
      </c>
      <c r="AL81" s="208" t="s">
        <v>67</v>
      </c>
      <c r="AM81" s="208" t="s">
        <v>67</v>
      </c>
      <c r="AN81" s="208" t="s">
        <v>67</v>
      </c>
      <c r="AO81" s="208" t="s">
        <v>67</v>
      </c>
      <c r="AP81" s="208" t="s">
        <v>67</v>
      </c>
      <c r="AQ81" s="208" t="s">
        <v>67</v>
      </c>
      <c r="AR81" s="519" t="str">
        <f t="shared" si="17"/>
        <v>合格</v>
      </c>
      <c r="AS81" s="79" t="s">
        <v>68</v>
      </c>
      <c r="AT81" s="197" t="s">
        <v>416</v>
      </c>
      <c r="AU81" s="163" t="s">
        <v>69</v>
      </c>
    </row>
    <row r="82" ht="15" spans="1:47">
      <c r="A82" s="164">
        <v>76</v>
      </c>
      <c r="B82" s="520" t="s">
        <v>56</v>
      </c>
      <c r="C82" s="308" t="s">
        <v>416</v>
      </c>
      <c r="D82" s="197" t="s">
        <v>58</v>
      </c>
      <c r="E82" s="501" t="s">
        <v>478</v>
      </c>
      <c r="F82" s="190" t="s">
        <v>479</v>
      </c>
      <c r="G82" s="502" t="s">
        <v>61</v>
      </c>
      <c r="H82" s="197" t="s">
        <v>257</v>
      </c>
      <c r="I82" s="197" t="s">
        <v>110</v>
      </c>
      <c r="J82" s="198">
        <v>5.7</v>
      </c>
      <c r="K82" s="197" t="s">
        <v>143</v>
      </c>
      <c r="L82" s="197" t="s">
        <v>75</v>
      </c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197" t="s">
        <v>258</v>
      </c>
      <c r="AA82" s="200">
        <f t="shared" si="14"/>
        <v>0.211416490486246</v>
      </c>
      <c r="AB82" s="197" t="s">
        <v>480</v>
      </c>
      <c r="AC82" s="202">
        <f>(AB82-Z82)*VLOOKUP(AE82,公斤水的体积!A:B,2,)</f>
        <v>40.42424</v>
      </c>
      <c r="AD82" s="517">
        <f t="shared" si="15"/>
        <v>0.30828784119105</v>
      </c>
      <c r="AE82" s="196">
        <v>13</v>
      </c>
      <c r="AF82" s="94"/>
      <c r="AG82" s="94"/>
      <c r="AH82" s="95" t="s">
        <v>335</v>
      </c>
      <c r="AI82" s="506">
        <v>154.8</v>
      </c>
      <c r="AJ82" s="517">
        <f t="shared" si="16"/>
        <v>2.51937984496124</v>
      </c>
      <c r="AL82" s="208" t="s">
        <v>67</v>
      </c>
      <c r="AM82" s="208" t="s">
        <v>67</v>
      </c>
      <c r="AN82" s="208" t="s">
        <v>67</v>
      </c>
      <c r="AO82" s="208" t="s">
        <v>67</v>
      </c>
      <c r="AP82" s="208" t="s">
        <v>67</v>
      </c>
      <c r="AQ82" s="208" t="s">
        <v>67</v>
      </c>
      <c r="AR82" s="519" t="str">
        <f t="shared" si="17"/>
        <v>合格</v>
      </c>
      <c r="AS82" s="79" t="s">
        <v>68</v>
      </c>
      <c r="AT82" s="197" t="s">
        <v>416</v>
      </c>
      <c r="AU82" s="163" t="s">
        <v>69</v>
      </c>
    </row>
    <row r="83" ht="15" spans="1:47">
      <c r="A83" s="164">
        <v>77</v>
      </c>
      <c r="B83" s="520" t="s">
        <v>56</v>
      </c>
      <c r="C83" s="308" t="s">
        <v>416</v>
      </c>
      <c r="D83" s="197" t="s">
        <v>58</v>
      </c>
      <c r="E83" s="501" t="s">
        <v>481</v>
      </c>
      <c r="F83" s="190" t="s">
        <v>482</v>
      </c>
      <c r="G83" s="502" t="s">
        <v>124</v>
      </c>
      <c r="H83" s="197" t="s">
        <v>483</v>
      </c>
      <c r="I83" s="197" t="s">
        <v>117</v>
      </c>
      <c r="J83" s="198">
        <v>5.7</v>
      </c>
      <c r="K83" s="197" t="s">
        <v>484</v>
      </c>
      <c r="L83" s="197" t="s">
        <v>64</v>
      </c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197" t="s">
        <v>245</v>
      </c>
      <c r="AA83" s="200">
        <f t="shared" si="14"/>
        <v>0.199203187250999</v>
      </c>
      <c r="AB83" s="197" t="s">
        <v>485</v>
      </c>
      <c r="AC83" s="202">
        <f>(AB83-Z83)*VLOOKUP(AE83,公斤水的体积!A:B,2,)</f>
        <v>40.12406</v>
      </c>
      <c r="AD83" s="517">
        <f t="shared" si="15"/>
        <v>0.31015</v>
      </c>
      <c r="AE83" s="196">
        <v>13</v>
      </c>
      <c r="AF83" s="94"/>
      <c r="AG83" s="94"/>
      <c r="AH83" s="95" t="s">
        <v>179</v>
      </c>
      <c r="AI83" s="506">
        <v>154.6</v>
      </c>
      <c r="AJ83" s="517">
        <f t="shared" si="16"/>
        <v>1.68175937904269</v>
      </c>
      <c r="AL83" s="208" t="s">
        <v>67</v>
      </c>
      <c r="AM83" s="208" t="s">
        <v>67</v>
      </c>
      <c r="AN83" s="208" t="s">
        <v>67</v>
      </c>
      <c r="AO83" s="208" t="s">
        <v>67</v>
      </c>
      <c r="AP83" s="208" t="s">
        <v>67</v>
      </c>
      <c r="AQ83" s="208" t="s">
        <v>67</v>
      </c>
      <c r="AR83" s="519" t="str">
        <f t="shared" si="17"/>
        <v>合格</v>
      </c>
      <c r="AS83" s="79" t="s">
        <v>68</v>
      </c>
      <c r="AT83" s="197" t="s">
        <v>416</v>
      </c>
      <c r="AU83" s="163" t="s">
        <v>69</v>
      </c>
    </row>
    <row r="84" ht="15" spans="1:47">
      <c r="A84" s="164">
        <v>78</v>
      </c>
      <c r="B84" s="520" t="s">
        <v>56</v>
      </c>
      <c r="C84" s="308" t="s">
        <v>416</v>
      </c>
      <c r="D84" s="197" t="s">
        <v>58</v>
      </c>
      <c r="E84" s="501" t="s">
        <v>180</v>
      </c>
      <c r="F84" s="190" t="s">
        <v>486</v>
      </c>
      <c r="G84" s="502" t="s">
        <v>72</v>
      </c>
      <c r="H84" s="197" t="s">
        <v>487</v>
      </c>
      <c r="I84" s="197" t="s">
        <v>89</v>
      </c>
      <c r="J84" s="198">
        <v>5.7</v>
      </c>
      <c r="K84" s="197" t="s">
        <v>488</v>
      </c>
      <c r="L84" s="197" t="s">
        <v>489</v>
      </c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197" t="s">
        <v>359</v>
      </c>
      <c r="AA84" s="200">
        <f t="shared" si="14"/>
        <v>0.181159420289858</v>
      </c>
      <c r="AB84" s="197" t="s">
        <v>490</v>
      </c>
      <c r="AC84" s="202">
        <f>(AB84-Z84)*VLOOKUP(AE84,公斤水的体积!A:B,2,)</f>
        <v>41.22472</v>
      </c>
      <c r="AD84" s="517">
        <f t="shared" si="15"/>
        <v>0.303454987834524</v>
      </c>
      <c r="AE84" s="196">
        <v>13</v>
      </c>
      <c r="AF84" s="94"/>
      <c r="AG84" s="94"/>
      <c r="AH84" s="95" t="s">
        <v>167</v>
      </c>
      <c r="AI84" s="506">
        <v>141.5</v>
      </c>
      <c r="AJ84" s="517">
        <f t="shared" si="16"/>
        <v>1.76678445229682</v>
      </c>
      <c r="AL84" s="208" t="s">
        <v>67</v>
      </c>
      <c r="AM84" s="208" t="s">
        <v>67</v>
      </c>
      <c r="AN84" s="208" t="s">
        <v>67</v>
      </c>
      <c r="AO84" s="208" t="s">
        <v>67</v>
      </c>
      <c r="AP84" s="208" t="s">
        <v>67</v>
      </c>
      <c r="AQ84" s="208" t="s">
        <v>67</v>
      </c>
      <c r="AR84" s="519" t="str">
        <f t="shared" si="17"/>
        <v>合格</v>
      </c>
      <c r="AS84" s="79" t="s">
        <v>68</v>
      </c>
      <c r="AT84" s="197" t="s">
        <v>416</v>
      </c>
      <c r="AU84" s="163" t="s">
        <v>69</v>
      </c>
    </row>
    <row r="85" ht="15" spans="1:47">
      <c r="A85" s="164">
        <v>79</v>
      </c>
      <c r="B85" s="520" t="s">
        <v>56</v>
      </c>
      <c r="C85" s="308" t="s">
        <v>416</v>
      </c>
      <c r="D85" s="197" t="s">
        <v>58</v>
      </c>
      <c r="E85" s="501" t="s">
        <v>491</v>
      </c>
      <c r="F85" s="190" t="s">
        <v>492</v>
      </c>
      <c r="G85" s="502" t="s">
        <v>61</v>
      </c>
      <c r="H85" s="197" t="s">
        <v>139</v>
      </c>
      <c r="I85" s="197" t="s">
        <v>117</v>
      </c>
      <c r="J85" s="198">
        <v>5.7</v>
      </c>
      <c r="K85" s="197" t="s">
        <v>143</v>
      </c>
      <c r="L85" s="197" t="s">
        <v>184</v>
      </c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197" t="s">
        <v>258</v>
      </c>
      <c r="AA85" s="200">
        <f t="shared" si="14"/>
        <v>0.211416490486246</v>
      </c>
      <c r="AB85" s="197" t="s">
        <v>493</v>
      </c>
      <c r="AC85" s="202">
        <f>(AB85-Z85)*VLOOKUP(AE85,公斤水的体积!A:B,2,)</f>
        <v>40.5243</v>
      </c>
      <c r="AD85" s="517">
        <f t="shared" si="15"/>
        <v>0.307673267326728</v>
      </c>
      <c r="AE85" s="196">
        <v>13</v>
      </c>
      <c r="AF85" s="94"/>
      <c r="AG85" s="94"/>
      <c r="AH85" s="95" t="s">
        <v>314</v>
      </c>
      <c r="AI85" s="506">
        <v>156.8</v>
      </c>
      <c r="AJ85" s="517">
        <f t="shared" si="16"/>
        <v>1.53061224489796</v>
      </c>
      <c r="AL85" s="208" t="s">
        <v>67</v>
      </c>
      <c r="AM85" s="208" t="s">
        <v>67</v>
      </c>
      <c r="AN85" s="208" t="s">
        <v>67</v>
      </c>
      <c r="AO85" s="208" t="s">
        <v>67</v>
      </c>
      <c r="AP85" s="208" t="s">
        <v>67</v>
      </c>
      <c r="AQ85" s="208" t="s">
        <v>67</v>
      </c>
      <c r="AR85" s="519" t="str">
        <f t="shared" si="17"/>
        <v>合格</v>
      </c>
      <c r="AS85" s="79" t="s">
        <v>68</v>
      </c>
      <c r="AT85" s="197" t="s">
        <v>416</v>
      </c>
      <c r="AU85" s="163" t="s">
        <v>69</v>
      </c>
    </row>
    <row r="86" ht="15" spans="1:47">
      <c r="A86" s="164">
        <v>80</v>
      </c>
      <c r="B86" s="520" t="s">
        <v>56</v>
      </c>
      <c r="C86" s="308" t="s">
        <v>416</v>
      </c>
      <c r="D86" s="197" t="s">
        <v>58</v>
      </c>
      <c r="E86" s="501" t="s">
        <v>494</v>
      </c>
      <c r="F86" s="190" t="s">
        <v>495</v>
      </c>
      <c r="G86" s="502" t="s">
        <v>61</v>
      </c>
      <c r="H86" s="197" t="s">
        <v>496</v>
      </c>
      <c r="I86" s="197" t="s">
        <v>110</v>
      </c>
      <c r="J86" s="198">
        <v>5.7</v>
      </c>
      <c r="K86" s="197" t="s">
        <v>329</v>
      </c>
      <c r="L86" s="197" t="s">
        <v>184</v>
      </c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197" t="s">
        <v>330</v>
      </c>
      <c r="AA86" s="200">
        <f t="shared" si="14"/>
        <v>0.209643605870024</v>
      </c>
      <c r="AB86" s="197" t="s">
        <v>497</v>
      </c>
      <c r="AC86" s="202">
        <f>(AB86-Z86)*VLOOKUP(AE86,公斤水的体积!A:B,2,)</f>
        <v>40.5243</v>
      </c>
      <c r="AD86" s="517">
        <f t="shared" si="15"/>
        <v>0.30767326732671</v>
      </c>
      <c r="AE86" s="196">
        <v>13</v>
      </c>
      <c r="AF86" s="94"/>
      <c r="AG86" s="94"/>
      <c r="AH86" s="95" t="s">
        <v>171</v>
      </c>
      <c r="AI86" s="506">
        <v>153.2</v>
      </c>
      <c r="AJ86" s="517">
        <f t="shared" si="16"/>
        <v>1.43603133159269</v>
      </c>
      <c r="AL86" s="208" t="s">
        <v>67</v>
      </c>
      <c r="AM86" s="208" t="s">
        <v>67</v>
      </c>
      <c r="AN86" s="208" t="s">
        <v>67</v>
      </c>
      <c r="AO86" s="208" t="s">
        <v>67</v>
      </c>
      <c r="AP86" s="208" t="s">
        <v>67</v>
      </c>
      <c r="AQ86" s="208" t="s">
        <v>67</v>
      </c>
      <c r="AR86" s="519" t="str">
        <f t="shared" si="17"/>
        <v>合格</v>
      </c>
      <c r="AS86" s="79" t="s">
        <v>68</v>
      </c>
      <c r="AT86" s="197" t="s">
        <v>416</v>
      </c>
      <c r="AU86" s="163" t="s">
        <v>69</v>
      </c>
    </row>
    <row r="87" ht="15" spans="1:47">
      <c r="A87" s="164">
        <v>81</v>
      </c>
      <c r="B87" s="520" t="s">
        <v>56</v>
      </c>
      <c r="C87" s="308" t="s">
        <v>416</v>
      </c>
      <c r="D87" s="197" t="s">
        <v>58</v>
      </c>
      <c r="E87" s="501" t="s">
        <v>498</v>
      </c>
      <c r="F87" s="190" t="s">
        <v>499</v>
      </c>
      <c r="G87" s="502" t="s">
        <v>61</v>
      </c>
      <c r="H87" s="197" t="s">
        <v>174</v>
      </c>
      <c r="I87" s="197" t="s">
        <v>408</v>
      </c>
      <c r="J87" s="198">
        <v>5.7</v>
      </c>
      <c r="K87" s="197" t="s">
        <v>329</v>
      </c>
      <c r="L87" s="197" t="s">
        <v>158</v>
      </c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197" t="s">
        <v>330</v>
      </c>
      <c r="AA87" s="200">
        <f t="shared" si="14"/>
        <v>0.209643605870024</v>
      </c>
      <c r="AB87" s="197" t="s">
        <v>325</v>
      </c>
      <c r="AC87" s="202">
        <f>(AB87-Z87)*VLOOKUP(AE87,公斤水的体积!A:B,2,)</f>
        <v>40.32418</v>
      </c>
      <c r="AD87" s="517">
        <f t="shared" si="15"/>
        <v>0.308905472636805</v>
      </c>
      <c r="AE87" s="196">
        <v>13</v>
      </c>
      <c r="AF87" s="94"/>
      <c r="AG87" s="94"/>
      <c r="AH87" s="95" t="s">
        <v>222</v>
      </c>
      <c r="AI87" s="506">
        <v>157.6</v>
      </c>
      <c r="AJ87" s="517">
        <f t="shared" si="16"/>
        <v>1.84010152284264</v>
      </c>
      <c r="AL87" s="208" t="s">
        <v>67</v>
      </c>
      <c r="AM87" s="208" t="s">
        <v>67</v>
      </c>
      <c r="AN87" s="208" t="s">
        <v>67</v>
      </c>
      <c r="AO87" s="208" t="s">
        <v>67</v>
      </c>
      <c r="AP87" s="208" t="s">
        <v>67</v>
      </c>
      <c r="AQ87" s="208" t="s">
        <v>67</v>
      </c>
      <c r="AR87" s="519" t="str">
        <f t="shared" si="17"/>
        <v>合格</v>
      </c>
      <c r="AS87" s="79" t="s">
        <v>68</v>
      </c>
      <c r="AT87" s="197" t="s">
        <v>416</v>
      </c>
      <c r="AU87" s="163" t="s">
        <v>69</v>
      </c>
    </row>
    <row r="88" ht="15" spans="1:47">
      <c r="A88" s="164">
        <v>82</v>
      </c>
      <c r="B88" s="520" t="s">
        <v>56</v>
      </c>
      <c r="C88" s="308" t="s">
        <v>416</v>
      </c>
      <c r="D88" s="197" t="s">
        <v>58</v>
      </c>
      <c r="E88" s="501" t="s">
        <v>500</v>
      </c>
      <c r="F88" s="190" t="s">
        <v>501</v>
      </c>
      <c r="G88" s="502" t="s">
        <v>124</v>
      </c>
      <c r="H88" s="197" t="s">
        <v>483</v>
      </c>
      <c r="I88" s="197" t="s">
        <v>110</v>
      </c>
      <c r="J88" s="198">
        <v>5.7</v>
      </c>
      <c r="K88" s="197" t="s">
        <v>246</v>
      </c>
      <c r="L88" s="197" t="s">
        <v>64</v>
      </c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197" t="s">
        <v>502</v>
      </c>
      <c r="AA88" s="200">
        <f t="shared" si="14"/>
        <v>0.200000000000003</v>
      </c>
      <c r="AB88" s="197" t="s">
        <v>207</v>
      </c>
      <c r="AC88" s="202">
        <f>(AB88-Z88)*VLOOKUP(AE88,公斤水的体积!A:B,2,)</f>
        <v>40.12406</v>
      </c>
      <c r="AD88" s="517">
        <f t="shared" si="15"/>
        <v>0.31015</v>
      </c>
      <c r="AE88" s="196">
        <v>13</v>
      </c>
      <c r="AF88" s="94"/>
      <c r="AG88" s="94"/>
      <c r="AH88" s="95" t="s">
        <v>503</v>
      </c>
      <c r="AI88" s="506">
        <v>153.4</v>
      </c>
      <c r="AJ88" s="517">
        <f t="shared" si="16"/>
        <v>0.847457627118644</v>
      </c>
      <c r="AL88" s="208" t="s">
        <v>67</v>
      </c>
      <c r="AM88" s="208" t="s">
        <v>67</v>
      </c>
      <c r="AN88" s="208" t="s">
        <v>67</v>
      </c>
      <c r="AO88" s="208" t="s">
        <v>67</v>
      </c>
      <c r="AP88" s="208" t="s">
        <v>67</v>
      </c>
      <c r="AQ88" s="208" t="s">
        <v>67</v>
      </c>
      <c r="AR88" s="519" t="str">
        <f t="shared" si="17"/>
        <v>合格</v>
      </c>
      <c r="AS88" s="79" t="s">
        <v>68</v>
      </c>
      <c r="AT88" s="197" t="s">
        <v>416</v>
      </c>
      <c r="AU88" s="163" t="s">
        <v>69</v>
      </c>
    </row>
    <row r="89" ht="15" spans="1:47">
      <c r="A89" s="164">
        <v>83</v>
      </c>
      <c r="B89" s="520" t="s">
        <v>56</v>
      </c>
      <c r="C89" s="308" t="s">
        <v>416</v>
      </c>
      <c r="D89" s="197" t="s">
        <v>58</v>
      </c>
      <c r="E89" s="501" t="s">
        <v>504</v>
      </c>
      <c r="F89" s="190" t="s">
        <v>505</v>
      </c>
      <c r="G89" s="502" t="s">
        <v>72</v>
      </c>
      <c r="H89" s="197" t="s">
        <v>506</v>
      </c>
      <c r="I89" s="197" t="s">
        <v>63</v>
      </c>
      <c r="J89" s="198">
        <v>5.7</v>
      </c>
      <c r="K89" s="197" t="s">
        <v>217</v>
      </c>
      <c r="L89" s="197" t="s">
        <v>507</v>
      </c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197" t="s">
        <v>211</v>
      </c>
      <c r="AA89" s="200">
        <f t="shared" si="14"/>
        <v>0.185185185185188</v>
      </c>
      <c r="AB89" s="197" t="s">
        <v>284</v>
      </c>
      <c r="AC89" s="202">
        <f>(AB89-Z89)*VLOOKUP(AE89,公斤水的体积!A:B,2,)</f>
        <v>41.5249</v>
      </c>
      <c r="AD89" s="517">
        <f t="shared" si="15"/>
        <v>0.301690821256048</v>
      </c>
      <c r="AE89" s="196">
        <v>13</v>
      </c>
      <c r="AF89" s="94"/>
      <c r="AG89" s="94"/>
      <c r="AH89" s="95" t="s">
        <v>314</v>
      </c>
      <c r="AI89" s="506">
        <v>146.4</v>
      </c>
      <c r="AJ89" s="517">
        <f t="shared" si="16"/>
        <v>1.63934426229508</v>
      </c>
      <c r="AL89" s="208" t="s">
        <v>67</v>
      </c>
      <c r="AM89" s="208" t="s">
        <v>67</v>
      </c>
      <c r="AN89" s="208" t="s">
        <v>67</v>
      </c>
      <c r="AO89" s="208" t="s">
        <v>67</v>
      </c>
      <c r="AP89" s="208" t="s">
        <v>67</v>
      </c>
      <c r="AQ89" s="208" t="s">
        <v>67</v>
      </c>
      <c r="AR89" s="519" t="str">
        <f t="shared" si="17"/>
        <v>合格</v>
      </c>
      <c r="AS89" s="79" t="s">
        <v>68</v>
      </c>
      <c r="AT89" s="197" t="s">
        <v>416</v>
      </c>
      <c r="AU89" s="163" t="s">
        <v>69</v>
      </c>
    </row>
    <row r="90" ht="15" spans="1:47">
      <c r="A90" s="164">
        <v>84</v>
      </c>
      <c r="B90" s="520" t="s">
        <v>56</v>
      </c>
      <c r="C90" s="308" t="s">
        <v>416</v>
      </c>
      <c r="D90" s="197" t="s">
        <v>58</v>
      </c>
      <c r="E90" s="501" t="s">
        <v>508</v>
      </c>
      <c r="F90" s="190" t="s">
        <v>509</v>
      </c>
      <c r="G90" s="502" t="s">
        <v>61</v>
      </c>
      <c r="H90" s="197" t="s">
        <v>510</v>
      </c>
      <c r="I90" s="197" t="s">
        <v>110</v>
      </c>
      <c r="J90" s="198">
        <v>5.7</v>
      </c>
      <c r="K90" s="197" t="s">
        <v>238</v>
      </c>
      <c r="L90" s="197" t="s">
        <v>367</v>
      </c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197" t="s">
        <v>239</v>
      </c>
      <c r="AA90" s="200">
        <f t="shared" si="14"/>
        <v>0.204498977505115</v>
      </c>
      <c r="AB90" s="197" t="s">
        <v>127</v>
      </c>
      <c r="AC90" s="202">
        <f>(AB90-Z90)*VLOOKUP(AE90,公斤水的体积!A:B,2,)</f>
        <v>41.0246</v>
      </c>
      <c r="AD90" s="517">
        <f t="shared" si="15"/>
        <v>0.304645476772618</v>
      </c>
      <c r="AE90" s="196">
        <v>13</v>
      </c>
      <c r="AF90" s="94"/>
      <c r="AG90" s="94"/>
      <c r="AH90" s="95" t="s">
        <v>511</v>
      </c>
      <c r="AI90" s="506">
        <v>152.1</v>
      </c>
      <c r="AJ90" s="517">
        <f t="shared" si="16"/>
        <v>1.9723865877712</v>
      </c>
      <c r="AL90" s="208" t="s">
        <v>67</v>
      </c>
      <c r="AM90" s="208" t="s">
        <v>67</v>
      </c>
      <c r="AN90" s="208" t="s">
        <v>67</v>
      </c>
      <c r="AO90" s="208" t="s">
        <v>67</v>
      </c>
      <c r="AP90" s="208" t="s">
        <v>67</v>
      </c>
      <c r="AQ90" s="208" t="s">
        <v>67</v>
      </c>
      <c r="AR90" s="519" t="str">
        <f t="shared" si="17"/>
        <v>合格</v>
      </c>
      <c r="AS90" s="79" t="s">
        <v>68</v>
      </c>
      <c r="AT90" s="197" t="s">
        <v>416</v>
      </c>
      <c r="AU90" s="163" t="s">
        <v>69</v>
      </c>
    </row>
    <row r="91" ht="15" spans="1:47">
      <c r="A91" s="164">
        <v>85</v>
      </c>
      <c r="B91" s="520" t="s">
        <v>56</v>
      </c>
      <c r="C91" s="308" t="s">
        <v>416</v>
      </c>
      <c r="D91" s="197" t="s">
        <v>58</v>
      </c>
      <c r="E91" s="501" t="s">
        <v>512</v>
      </c>
      <c r="F91" s="190" t="s">
        <v>513</v>
      </c>
      <c r="G91" s="502" t="s">
        <v>80</v>
      </c>
      <c r="H91" s="197" t="s">
        <v>298</v>
      </c>
      <c r="I91" s="197" t="s">
        <v>140</v>
      </c>
      <c r="J91" s="198">
        <v>5.7</v>
      </c>
      <c r="K91" s="197" t="s">
        <v>514</v>
      </c>
      <c r="L91" s="197" t="s">
        <v>82</v>
      </c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197" t="s">
        <v>515</v>
      </c>
      <c r="AA91" s="200">
        <f t="shared" si="14"/>
        <v>0.187265917602999</v>
      </c>
      <c r="AB91" s="197" t="s">
        <v>516</v>
      </c>
      <c r="AC91" s="202">
        <f>(AB91-Z91)*VLOOKUP(AE91,公斤水的体积!A:B,2,)</f>
        <v>40.92454</v>
      </c>
      <c r="AD91" s="517">
        <f t="shared" si="15"/>
        <v>0.305245098039224</v>
      </c>
      <c r="AE91" s="196">
        <v>13</v>
      </c>
      <c r="AF91" s="94"/>
      <c r="AG91" s="94"/>
      <c r="AH91" s="95" t="s">
        <v>314</v>
      </c>
      <c r="AI91" s="506">
        <v>135.7</v>
      </c>
      <c r="AJ91" s="517">
        <f t="shared" si="16"/>
        <v>1.76860722181282</v>
      </c>
      <c r="AL91" s="208" t="s">
        <v>67</v>
      </c>
      <c r="AM91" s="208" t="s">
        <v>67</v>
      </c>
      <c r="AN91" s="208" t="s">
        <v>67</v>
      </c>
      <c r="AO91" s="208" t="s">
        <v>67</v>
      </c>
      <c r="AP91" s="208" t="s">
        <v>67</v>
      </c>
      <c r="AQ91" s="208" t="s">
        <v>67</v>
      </c>
      <c r="AR91" s="519" t="str">
        <f t="shared" si="17"/>
        <v>合格</v>
      </c>
      <c r="AS91" s="79" t="s">
        <v>68</v>
      </c>
      <c r="AT91" s="197" t="s">
        <v>416</v>
      </c>
      <c r="AU91" s="163" t="s">
        <v>69</v>
      </c>
    </row>
    <row r="92" ht="15" spans="1:47">
      <c r="A92" s="164">
        <v>86</v>
      </c>
      <c r="B92" s="520" t="s">
        <v>56</v>
      </c>
      <c r="C92" s="308" t="s">
        <v>416</v>
      </c>
      <c r="D92" s="197" t="s">
        <v>58</v>
      </c>
      <c r="E92" s="501" t="s">
        <v>517</v>
      </c>
      <c r="F92" s="190" t="s">
        <v>518</v>
      </c>
      <c r="G92" s="502" t="s">
        <v>61</v>
      </c>
      <c r="H92" s="197" t="s">
        <v>519</v>
      </c>
      <c r="I92" s="197"/>
      <c r="J92" s="223">
        <v>5</v>
      </c>
      <c r="K92" s="197" t="s">
        <v>520</v>
      </c>
      <c r="L92" s="197" t="s">
        <v>64</v>
      </c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197" t="s">
        <v>521</v>
      </c>
      <c r="AA92" s="200">
        <f t="shared" si="14"/>
        <v>0.229885057471268</v>
      </c>
      <c r="AB92" s="197" t="s">
        <v>522</v>
      </c>
      <c r="AC92" s="202">
        <f>(AB92-Z92)*VLOOKUP(AE92,公斤水的体积!A:B,2,)</f>
        <v>40.12406</v>
      </c>
      <c r="AD92" s="517">
        <f t="shared" si="15"/>
        <v>0.31015</v>
      </c>
      <c r="AE92" s="196">
        <v>13</v>
      </c>
      <c r="AF92" s="94"/>
      <c r="AG92" s="94"/>
      <c r="AH92" s="95" t="s">
        <v>145</v>
      </c>
      <c r="AI92" s="506">
        <v>172.8</v>
      </c>
      <c r="AJ92" s="517">
        <f t="shared" si="16"/>
        <v>3.18287037037037</v>
      </c>
      <c r="AL92" s="208" t="s">
        <v>67</v>
      </c>
      <c r="AM92" s="208" t="s">
        <v>67</v>
      </c>
      <c r="AN92" s="208" t="s">
        <v>67</v>
      </c>
      <c r="AO92" s="208" t="s">
        <v>67</v>
      </c>
      <c r="AP92" s="208" t="s">
        <v>67</v>
      </c>
      <c r="AQ92" s="208" t="s">
        <v>67</v>
      </c>
      <c r="AR92" s="519" t="str">
        <f t="shared" si="17"/>
        <v>合格</v>
      </c>
      <c r="AS92" s="79" t="s">
        <v>68</v>
      </c>
      <c r="AT92" s="197" t="s">
        <v>416</v>
      </c>
      <c r="AU92" s="163" t="s">
        <v>69</v>
      </c>
    </row>
    <row r="93" s="246" customFormat="1" ht="15" spans="1:47">
      <c r="A93" s="164">
        <v>87</v>
      </c>
      <c r="B93" s="224" t="s">
        <v>56</v>
      </c>
      <c r="C93" s="225" t="s">
        <v>416</v>
      </c>
      <c r="D93" s="94" t="s">
        <v>58</v>
      </c>
      <c r="E93" s="94" t="s">
        <v>523</v>
      </c>
      <c r="F93" s="95" t="s">
        <v>524</v>
      </c>
      <c r="G93" s="521" t="s">
        <v>80</v>
      </c>
      <c r="H93" s="94" t="s">
        <v>196</v>
      </c>
      <c r="I93" s="94" t="s">
        <v>110</v>
      </c>
      <c r="J93" s="93">
        <v>5.7</v>
      </c>
      <c r="K93" s="438">
        <v>52.6</v>
      </c>
      <c r="L93" s="94" t="s">
        <v>82</v>
      </c>
      <c r="M93" s="225" t="s">
        <v>525</v>
      </c>
      <c r="N93" s="523"/>
      <c r="O93" s="523"/>
      <c r="P93" s="523"/>
      <c r="Q93" s="523"/>
      <c r="R93" s="523"/>
      <c r="S93" s="523"/>
      <c r="T93" s="523"/>
      <c r="U93" s="523"/>
      <c r="V93" s="523"/>
      <c r="W93" s="523"/>
      <c r="X93" s="523"/>
      <c r="Y93" s="523"/>
      <c r="Z93" s="225" t="s">
        <v>525</v>
      </c>
      <c r="AA93" s="200">
        <f t="shared" ref="AA93:AA100" si="18">(K93-Z93)/K93*100</f>
        <v>0.190114068441067</v>
      </c>
      <c r="AB93" s="225" t="s">
        <v>526</v>
      </c>
      <c r="AC93" s="202">
        <f>(AB93-Z93)*VLOOKUP(AE93,公斤水的体积!A:B,2,)</f>
        <v>40.92454</v>
      </c>
      <c r="AD93" s="517">
        <f t="shared" ref="AD93:AD100" si="19">(AC93-L93)/L93*100</f>
        <v>0.305245098039224</v>
      </c>
      <c r="AE93" s="93">
        <v>13</v>
      </c>
      <c r="AF93" s="94"/>
      <c r="AG93" s="94"/>
      <c r="AH93" s="176">
        <v>3.5</v>
      </c>
      <c r="AI93" s="54">
        <v>135.5</v>
      </c>
      <c r="AJ93" s="517">
        <f t="shared" ref="AJ93:AJ100" si="20">AH93/AI93*100</f>
        <v>2.5830258302583</v>
      </c>
      <c r="AK93" s="250"/>
      <c r="AL93" s="208" t="s">
        <v>67</v>
      </c>
      <c r="AM93" s="208" t="s">
        <v>67</v>
      </c>
      <c r="AN93" s="208" t="s">
        <v>67</v>
      </c>
      <c r="AO93" s="208" t="s">
        <v>67</v>
      </c>
      <c r="AP93" s="208" t="s">
        <v>67</v>
      </c>
      <c r="AQ93" s="208" t="s">
        <v>67</v>
      </c>
      <c r="AR93" s="93" t="str">
        <f t="shared" ref="AR93:AR100" si="21">IF(AND(AD93&lt;10,AD93&gt;=-1.5,AA93&lt;5,AA93&gt;-1,AJ93&lt;6,AJ93&gt;=0),"合格","不合格")</f>
        <v>合格</v>
      </c>
      <c r="AS93" s="79" t="s">
        <v>68</v>
      </c>
      <c r="AT93" s="94" t="s">
        <v>416</v>
      </c>
      <c r="AU93" s="163" t="s">
        <v>69</v>
      </c>
    </row>
    <row r="94" s="246" customFormat="1" ht="15" spans="1:47">
      <c r="A94" s="164">
        <v>88</v>
      </c>
      <c r="B94" s="224" t="s">
        <v>56</v>
      </c>
      <c r="C94" s="225" t="s">
        <v>416</v>
      </c>
      <c r="D94" s="94" t="s">
        <v>58</v>
      </c>
      <c r="E94" s="94" t="s">
        <v>527</v>
      </c>
      <c r="F94" s="95" t="s">
        <v>528</v>
      </c>
      <c r="G94" s="521" t="s">
        <v>87</v>
      </c>
      <c r="H94" s="94" t="s">
        <v>529</v>
      </c>
      <c r="I94" s="94" t="s">
        <v>63</v>
      </c>
      <c r="J94" s="93">
        <v>5.7</v>
      </c>
      <c r="K94" s="438">
        <v>55.2</v>
      </c>
      <c r="L94" s="94" t="s">
        <v>64</v>
      </c>
      <c r="M94" s="225" t="s">
        <v>359</v>
      </c>
      <c r="N94" s="523"/>
      <c r="O94" s="523"/>
      <c r="P94" s="523"/>
      <c r="Q94" s="523"/>
      <c r="R94" s="523"/>
      <c r="S94" s="523"/>
      <c r="T94" s="523"/>
      <c r="U94" s="523"/>
      <c r="V94" s="523"/>
      <c r="W94" s="523"/>
      <c r="X94" s="523"/>
      <c r="Y94" s="523"/>
      <c r="Z94" s="225" t="s">
        <v>359</v>
      </c>
      <c r="AA94" s="200">
        <f t="shared" si="18"/>
        <v>0.181159420289858</v>
      </c>
      <c r="AB94" s="225" t="s">
        <v>530</v>
      </c>
      <c r="AC94" s="202">
        <f>(AB94-Z94)*VLOOKUP(AE94,公斤水的体积!A:B,2,)</f>
        <v>40.12406</v>
      </c>
      <c r="AD94" s="517">
        <f t="shared" si="19"/>
        <v>0.31015</v>
      </c>
      <c r="AE94" s="93">
        <v>13</v>
      </c>
      <c r="AF94" s="94"/>
      <c r="AG94" s="94"/>
      <c r="AH94" s="176">
        <v>1.8</v>
      </c>
      <c r="AI94" s="54">
        <v>130.9</v>
      </c>
      <c r="AJ94" s="517">
        <f t="shared" si="20"/>
        <v>1.37509549274255</v>
      </c>
      <c r="AK94" s="250"/>
      <c r="AL94" s="208" t="s">
        <v>67</v>
      </c>
      <c r="AM94" s="208" t="s">
        <v>67</v>
      </c>
      <c r="AN94" s="208" t="s">
        <v>67</v>
      </c>
      <c r="AO94" s="208" t="s">
        <v>67</v>
      </c>
      <c r="AP94" s="208" t="s">
        <v>67</v>
      </c>
      <c r="AQ94" s="208" t="s">
        <v>67</v>
      </c>
      <c r="AR94" s="93" t="str">
        <f t="shared" si="21"/>
        <v>合格</v>
      </c>
      <c r="AS94" s="79" t="s">
        <v>68</v>
      </c>
      <c r="AT94" s="94" t="s">
        <v>416</v>
      </c>
      <c r="AU94" s="163" t="s">
        <v>69</v>
      </c>
    </row>
    <row r="95" s="246" customFormat="1" ht="15" spans="1:47">
      <c r="A95" s="164">
        <v>89</v>
      </c>
      <c r="B95" s="224" t="s">
        <v>56</v>
      </c>
      <c r="C95" s="225" t="s">
        <v>416</v>
      </c>
      <c r="D95" s="94" t="s">
        <v>58</v>
      </c>
      <c r="E95" s="94" t="s">
        <v>531</v>
      </c>
      <c r="F95" s="95" t="s">
        <v>532</v>
      </c>
      <c r="G95" s="521" t="s">
        <v>87</v>
      </c>
      <c r="H95" s="94" t="s">
        <v>533</v>
      </c>
      <c r="I95" s="94" t="s">
        <v>74</v>
      </c>
      <c r="J95" s="93">
        <v>5.7</v>
      </c>
      <c r="K95" s="438">
        <v>54.8</v>
      </c>
      <c r="L95" s="94" t="s">
        <v>184</v>
      </c>
      <c r="M95" s="225" t="s">
        <v>460</v>
      </c>
      <c r="N95" s="523"/>
      <c r="O95" s="523"/>
      <c r="P95" s="523"/>
      <c r="Q95" s="523"/>
      <c r="R95" s="523"/>
      <c r="S95" s="523"/>
      <c r="T95" s="523"/>
      <c r="U95" s="523"/>
      <c r="V95" s="523"/>
      <c r="W95" s="523"/>
      <c r="X95" s="523"/>
      <c r="Y95" s="523"/>
      <c r="Z95" s="225" t="s">
        <v>460</v>
      </c>
      <c r="AA95" s="200">
        <f t="shared" si="18"/>
        <v>0.182481751824807</v>
      </c>
      <c r="AB95" s="225" t="s">
        <v>530</v>
      </c>
      <c r="AC95" s="202">
        <f>(AB95-Z95)*VLOOKUP(AE95,公斤水的体积!A:B,2,)</f>
        <v>40.5243</v>
      </c>
      <c r="AD95" s="517">
        <f t="shared" si="19"/>
        <v>0.307673267326728</v>
      </c>
      <c r="AE95" s="93">
        <v>13</v>
      </c>
      <c r="AF95" s="94"/>
      <c r="AG95" s="94"/>
      <c r="AH95" s="176">
        <v>1.6</v>
      </c>
      <c r="AI95" s="54">
        <v>136.2</v>
      </c>
      <c r="AJ95" s="517">
        <f t="shared" si="20"/>
        <v>1.17474302496329</v>
      </c>
      <c r="AK95" s="250"/>
      <c r="AL95" s="208" t="s">
        <v>67</v>
      </c>
      <c r="AM95" s="208" t="s">
        <v>67</v>
      </c>
      <c r="AN95" s="208" t="s">
        <v>67</v>
      </c>
      <c r="AO95" s="208" t="s">
        <v>67</v>
      </c>
      <c r="AP95" s="208" t="s">
        <v>67</v>
      </c>
      <c r="AQ95" s="208" t="s">
        <v>67</v>
      </c>
      <c r="AR95" s="93" t="str">
        <f t="shared" si="21"/>
        <v>合格</v>
      </c>
      <c r="AS95" s="79" t="s">
        <v>68</v>
      </c>
      <c r="AT95" s="94" t="s">
        <v>416</v>
      </c>
      <c r="AU95" s="163" t="s">
        <v>69</v>
      </c>
    </row>
    <row r="96" s="246" customFormat="1" ht="15" spans="1:47">
      <c r="A96" s="164">
        <v>90</v>
      </c>
      <c r="B96" s="224" t="s">
        <v>56</v>
      </c>
      <c r="C96" s="225" t="s">
        <v>416</v>
      </c>
      <c r="D96" s="94" t="s">
        <v>58</v>
      </c>
      <c r="E96" s="94" t="s">
        <v>534</v>
      </c>
      <c r="F96" s="95" t="s">
        <v>535</v>
      </c>
      <c r="G96" s="521" t="s">
        <v>124</v>
      </c>
      <c r="H96" s="94" t="s">
        <v>536</v>
      </c>
      <c r="I96" s="94" t="s">
        <v>117</v>
      </c>
      <c r="J96" s="93">
        <v>5.7</v>
      </c>
      <c r="K96" s="438">
        <v>50.6</v>
      </c>
      <c r="L96" s="94" t="s">
        <v>294</v>
      </c>
      <c r="M96" s="225" t="s">
        <v>537</v>
      </c>
      <c r="N96" s="523"/>
      <c r="O96" s="523"/>
      <c r="P96" s="523"/>
      <c r="Q96" s="523"/>
      <c r="R96" s="523"/>
      <c r="S96" s="523"/>
      <c r="T96" s="523"/>
      <c r="U96" s="523"/>
      <c r="V96" s="523"/>
      <c r="W96" s="523"/>
      <c r="X96" s="523"/>
      <c r="Y96" s="523"/>
      <c r="Z96" s="225" t="s">
        <v>537</v>
      </c>
      <c r="AA96" s="200">
        <f t="shared" si="18"/>
        <v>0.197628458498027</v>
      </c>
      <c r="AB96" s="225" t="s">
        <v>400</v>
      </c>
      <c r="AC96" s="202">
        <f>(AB96-Z96)*VLOOKUP(AE96,公斤水的体积!A:B,2,)</f>
        <v>40.62436</v>
      </c>
      <c r="AD96" s="517">
        <f t="shared" si="19"/>
        <v>0.307061728395034</v>
      </c>
      <c r="AE96" s="93">
        <v>13</v>
      </c>
      <c r="AF96" s="94"/>
      <c r="AG96" s="94"/>
      <c r="AH96" s="176">
        <v>1.8</v>
      </c>
      <c r="AI96" s="54">
        <v>134.8</v>
      </c>
      <c r="AJ96" s="517">
        <f t="shared" si="20"/>
        <v>1.3353115727003</v>
      </c>
      <c r="AK96" s="250"/>
      <c r="AL96" s="208" t="s">
        <v>67</v>
      </c>
      <c r="AM96" s="208" t="s">
        <v>67</v>
      </c>
      <c r="AN96" s="208" t="s">
        <v>67</v>
      </c>
      <c r="AO96" s="208" t="s">
        <v>67</v>
      </c>
      <c r="AP96" s="208" t="s">
        <v>67</v>
      </c>
      <c r="AQ96" s="208" t="s">
        <v>67</v>
      </c>
      <c r="AR96" s="93" t="str">
        <f t="shared" si="21"/>
        <v>合格</v>
      </c>
      <c r="AS96" s="79" t="s">
        <v>68</v>
      </c>
      <c r="AT96" s="94" t="s">
        <v>416</v>
      </c>
      <c r="AU96" s="163" t="s">
        <v>69</v>
      </c>
    </row>
    <row r="97" s="246" customFormat="1" ht="15" spans="1:47">
      <c r="A97" s="164">
        <v>91</v>
      </c>
      <c r="B97" s="224" t="s">
        <v>56</v>
      </c>
      <c r="C97" s="225" t="s">
        <v>416</v>
      </c>
      <c r="D97" s="94" t="s">
        <v>58</v>
      </c>
      <c r="E97" s="94" t="s">
        <v>538</v>
      </c>
      <c r="F97" s="95" t="s">
        <v>539</v>
      </c>
      <c r="G97" s="521" t="s">
        <v>72</v>
      </c>
      <c r="H97" s="94" t="s">
        <v>95</v>
      </c>
      <c r="I97" s="94" t="s">
        <v>117</v>
      </c>
      <c r="J97" s="93">
        <v>5.7</v>
      </c>
      <c r="K97" s="438">
        <v>55.8</v>
      </c>
      <c r="L97" s="94" t="s">
        <v>274</v>
      </c>
      <c r="M97" s="225" t="s">
        <v>422</v>
      </c>
      <c r="N97" s="523"/>
      <c r="O97" s="523"/>
      <c r="P97" s="523"/>
      <c r="Q97" s="523"/>
      <c r="R97" s="523"/>
      <c r="S97" s="523"/>
      <c r="T97" s="523"/>
      <c r="U97" s="523"/>
      <c r="V97" s="523"/>
      <c r="W97" s="523"/>
      <c r="X97" s="523"/>
      <c r="Y97" s="523"/>
      <c r="Z97" s="225" t="s">
        <v>422</v>
      </c>
      <c r="AA97" s="200">
        <f t="shared" si="18"/>
        <v>0.17921146953404</v>
      </c>
      <c r="AB97" s="225" t="s">
        <v>423</v>
      </c>
      <c r="AC97" s="202">
        <f>(AB97-Z97)*VLOOKUP(AE97,公斤水的体积!A:B,2,)</f>
        <v>41.32478</v>
      </c>
      <c r="AD97" s="517">
        <f t="shared" si="19"/>
        <v>0.302864077669889</v>
      </c>
      <c r="AE97" s="93">
        <v>13</v>
      </c>
      <c r="AF97" s="94"/>
      <c r="AG97" s="94"/>
      <c r="AH97" s="176">
        <v>2.2</v>
      </c>
      <c r="AI97" s="54">
        <v>139.8</v>
      </c>
      <c r="AJ97" s="517">
        <f t="shared" si="20"/>
        <v>1.57367668097282</v>
      </c>
      <c r="AK97" s="250"/>
      <c r="AL97" s="208" t="s">
        <v>67</v>
      </c>
      <c r="AM97" s="208" t="s">
        <v>67</v>
      </c>
      <c r="AN97" s="208" t="s">
        <v>67</v>
      </c>
      <c r="AO97" s="208" t="s">
        <v>67</v>
      </c>
      <c r="AP97" s="208" t="s">
        <v>67</v>
      </c>
      <c r="AQ97" s="208" t="s">
        <v>67</v>
      </c>
      <c r="AR97" s="93" t="str">
        <f t="shared" si="21"/>
        <v>合格</v>
      </c>
      <c r="AS97" s="79" t="s">
        <v>68</v>
      </c>
      <c r="AT97" s="94" t="s">
        <v>416</v>
      </c>
      <c r="AU97" s="163" t="s">
        <v>69</v>
      </c>
    </row>
    <row r="98" s="246" customFormat="1" ht="15" spans="1:47">
      <c r="A98" s="164">
        <v>92</v>
      </c>
      <c r="B98" s="224" t="s">
        <v>56</v>
      </c>
      <c r="C98" s="225" t="s">
        <v>416</v>
      </c>
      <c r="D98" s="94" t="s">
        <v>58</v>
      </c>
      <c r="E98" s="94" t="s">
        <v>540</v>
      </c>
      <c r="F98" s="95" t="s">
        <v>541</v>
      </c>
      <c r="G98" s="521" t="s">
        <v>124</v>
      </c>
      <c r="H98" s="94" t="s">
        <v>101</v>
      </c>
      <c r="I98" s="94" t="s">
        <v>542</v>
      </c>
      <c r="J98" s="93">
        <v>5.7</v>
      </c>
      <c r="K98" s="438">
        <v>46.7</v>
      </c>
      <c r="L98" s="94" t="s">
        <v>294</v>
      </c>
      <c r="M98" s="225" t="s">
        <v>384</v>
      </c>
      <c r="N98" s="523"/>
      <c r="O98" s="523"/>
      <c r="P98" s="523"/>
      <c r="Q98" s="523"/>
      <c r="R98" s="523"/>
      <c r="S98" s="523"/>
      <c r="T98" s="523"/>
      <c r="U98" s="523"/>
      <c r="V98" s="523"/>
      <c r="W98" s="523"/>
      <c r="X98" s="523"/>
      <c r="Y98" s="523"/>
      <c r="Z98" s="225" t="s">
        <v>384</v>
      </c>
      <c r="AA98" s="200">
        <f t="shared" si="18"/>
        <v>0.214132762312637</v>
      </c>
      <c r="AB98" s="225" t="s">
        <v>260</v>
      </c>
      <c r="AC98" s="202">
        <f>(AB98-Z98)*VLOOKUP(AE98,公斤水的体积!A:B,2,)</f>
        <v>40.62436</v>
      </c>
      <c r="AD98" s="517">
        <f t="shared" si="19"/>
        <v>0.307061728395051</v>
      </c>
      <c r="AE98" s="93">
        <v>13</v>
      </c>
      <c r="AF98" s="94"/>
      <c r="AG98" s="94"/>
      <c r="AH98" s="176">
        <v>2.1</v>
      </c>
      <c r="AI98" s="54">
        <v>158.1</v>
      </c>
      <c r="AJ98" s="517">
        <f t="shared" si="20"/>
        <v>1.32827324478178</v>
      </c>
      <c r="AK98" s="250"/>
      <c r="AL98" s="208" t="s">
        <v>67</v>
      </c>
      <c r="AM98" s="208" t="s">
        <v>67</v>
      </c>
      <c r="AN98" s="208" t="s">
        <v>67</v>
      </c>
      <c r="AO98" s="208" t="s">
        <v>67</v>
      </c>
      <c r="AP98" s="208" t="s">
        <v>67</v>
      </c>
      <c r="AQ98" s="208" t="s">
        <v>67</v>
      </c>
      <c r="AR98" s="93" t="str">
        <f t="shared" si="21"/>
        <v>合格</v>
      </c>
      <c r="AS98" s="79" t="s">
        <v>68</v>
      </c>
      <c r="AT98" s="94" t="s">
        <v>416</v>
      </c>
      <c r="AU98" s="163" t="s">
        <v>69</v>
      </c>
    </row>
    <row r="99" ht="15" spans="1:47">
      <c r="A99" s="164">
        <v>93</v>
      </c>
      <c r="B99" s="520" t="s">
        <v>56</v>
      </c>
      <c r="C99" s="308" t="s">
        <v>543</v>
      </c>
      <c r="D99" s="197" t="s">
        <v>58</v>
      </c>
      <c r="E99" s="501" t="s">
        <v>544</v>
      </c>
      <c r="F99" s="190" t="s">
        <v>545</v>
      </c>
      <c r="G99" s="502" t="s">
        <v>61</v>
      </c>
      <c r="H99" s="197" t="s">
        <v>546</v>
      </c>
      <c r="I99" s="197" t="s">
        <v>110</v>
      </c>
      <c r="J99" s="223">
        <v>5</v>
      </c>
      <c r="K99" s="197" t="s">
        <v>102</v>
      </c>
      <c r="L99" s="197" t="s">
        <v>64</v>
      </c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197" t="s">
        <v>104</v>
      </c>
      <c r="AA99" s="200">
        <f t="shared" si="18"/>
        <v>0.215982721382277</v>
      </c>
      <c r="AB99" s="197" t="s">
        <v>547</v>
      </c>
      <c r="AC99" s="202">
        <f>(AB99-Z99)*VLOOKUP(AE99,公斤水的体积!A:B,2,)</f>
        <v>40.12406</v>
      </c>
      <c r="AD99" s="517">
        <f t="shared" si="19"/>
        <v>0.310149999999982</v>
      </c>
      <c r="AE99" s="196">
        <v>13</v>
      </c>
      <c r="AF99" s="94"/>
      <c r="AG99" s="94"/>
      <c r="AH99" s="95" t="s">
        <v>135</v>
      </c>
      <c r="AI99" s="506">
        <v>152.5</v>
      </c>
      <c r="AJ99" s="517">
        <f t="shared" si="20"/>
        <v>2.29508196721311</v>
      </c>
      <c r="AL99" s="208" t="s">
        <v>67</v>
      </c>
      <c r="AM99" s="208" t="s">
        <v>67</v>
      </c>
      <c r="AN99" s="208" t="s">
        <v>67</v>
      </c>
      <c r="AO99" s="208" t="s">
        <v>67</v>
      </c>
      <c r="AP99" s="208" t="s">
        <v>67</v>
      </c>
      <c r="AQ99" s="208" t="s">
        <v>67</v>
      </c>
      <c r="AR99" s="519" t="str">
        <f t="shared" si="21"/>
        <v>合格</v>
      </c>
      <c r="AS99" s="79" t="s">
        <v>68</v>
      </c>
      <c r="AT99" s="197" t="s">
        <v>543</v>
      </c>
      <c r="AU99" s="163" t="s">
        <v>69</v>
      </c>
    </row>
    <row r="100" ht="15" spans="1:47">
      <c r="A100" s="164">
        <v>94</v>
      </c>
      <c r="B100" s="520" t="s">
        <v>56</v>
      </c>
      <c r="C100" s="308" t="s">
        <v>543</v>
      </c>
      <c r="D100" s="197" t="s">
        <v>58</v>
      </c>
      <c r="E100" s="501" t="s">
        <v>548</v>
      </c>
      <c r="F100" s="190" t="s">
        <v>549</v>
      </c>
      <c r="G100" s="502" t="s">
        <v>61</v>
      </c>
      <c r="H100" s="197" t="s">
        <v>174</v>
      </c>
      <c r="I100" s="197" t="s">
        <v>305</v>
      </c>
      <c r="J100" s="198">
        <v>5.7</v>
      </c>
      <c r="K100" s="197" t="s">
        <v>329</v>
      </c>
      <c r="L100" s="197" t="s">
        <v>294</v>
      </c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197" t="s">
        <v>330</v>
      </c>
      <c r="AA100" s="200">
        <f t="shared" si="18"/>
        <v>0.209643605870024</v>
      </c>
      <c r="AB100" s="197" t="s">
        <v>160</v>
      </c>
      <c r="AC100" s="202">
        <f>(AB100-Z100)*VLOOKUP(AE100,公斤水的体积!A:B,2,)</f>
        <v>40.62436</v>
      </c>
      <c r="AD100" s="517">
        <f t="shared" si="19"/>
        <v>0.307061728395051</v>
      </c>
      <c r="AE100" s="196">
        <v>13</v>
      </c>
      <c r="AF100" s="94"/>
      <c r="AG100" s="94"/>
      <c r="AH100" s="95" t="s">
        <v>374</v>
      </c>
      <c r="AI100" s="506">
        <v>148.6</v>
      </c>
      <c r="AJ100" s="517">
        <f t="shared" si="20"/>
        <v>2.08613728129206</v>
      </c>
      <c r="AL100" s="208" t="s">
        <v>67</v>
      </c>
      <c r="AM100" s="208" t="s">
        <v>67</v>
      </c>
      <c r="AN100" s="208" t="s">
        <v>67</v>
      </c>
      <c r="AO100" s="208" t="s">
        <v>67</v>
      </c>
      <c r="AP100" s="208" t="s">
        <v>67</v>
      </c>
      <c r="AQ100" s="208" t="s">
        <v>67</v>
      </c>
      <c r="AR100" s="519" t="str">
        <f t="shared" si="21"/>
        <v>合格</v>
      </c>
      <c r="AS100" s="79" t="s">
        <v>68</v>
      </c>
      <c r="AT100" s="197" t="s">
        <v>543</v>
      </c>
      <c r="AU100" s="163" t="s">
        <v>69</v>
      </c>
    </row>
    <row r="101" ht="15" spans="1:47">
      <c r="A101" s="164">
        <v>95</v>
      </c>
      <c r="B101" s="520" t="s">
        <v>56</v>
      </c>
      <c r="C101" s="308" t="s">
        <v>543</v>
      </c>
      <c r="D101" s="197" t="s">
        <v>58</v>
      </c>
      <c r="E101" s="501" t="s">
        <v>550</v>
      </c>
      <c r="F101" s="190" t="s">
        <v>551</v>
      </c>
      <c r="G101" s="502" t="s">
        <v>61</v>
      </c>
      <c r="H101" s="197" t="s">
        <v>155</v>
      </c>
      <c r="I101" s="197" t="s">
        <v>110</v>
      </c>
      <c r="J101" s="198">
        <v>5.7</v>
      </c>
      <c r="K101" s="197" t="s">
        <v>176</v>
      </c>
      <c r="L101" s="197" t="s">
        <v>142</v>
      </c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197" t="s">
        <v>177</v>
      </c>
      <c r="AA101" s="200">
        <f t="shared" ref="AA101:AA136" si="22">(K101-Z101)/K101*100</f>
        <v>0.205338809034911</v>
      </c>
      <c r="AB101" s="197" t="s">
        <v>364</v>
      </c>
      <c r="AC101" s="202">
        <f>(AB101-Z101)*VLOOKUP(AE101,公斤水的体积!A:B,2,)</f>
        <v>40.22412</v>
      </c>
      <c r="AD101" s="517">
        <f t="shared" ref="AD101:AD136" si="23">(AC101-L101)/L101*100</f>
        <v>0.30952618453863</v>
      </c>
      <c r="AE101" s="196">
        <v>13</v>
      </c>
      <c r="AF101" s="94"/>
      <c r="AG101" s="94"/>
      <c r="AH101" s="95" t="s">
        <v>171</v>
      </c>
      <c r="AI101" s="506">
        <v>135.6</v>
      </c>
      <c r="AJ101" s="517">
        <f t="shared" ref="AJ101:AJ136" si="24">AH101/AI101*100</f>
        <v>1.62241887905605</v>
      </c>
      <c r="AL101" s="208" t="s">
        <v>67</v>
      </c>
      <c r="AM101" s="208" t="s">
        <v>67</v>
      </c>
      <c r="AN101" s="208" t="s">
        <v>67</v>
      </c>
      <c r="AO101" s="208" t="s">
        <v>67</v>
      </c>
      <c r="AP101" s="208" t="s">
        <v>67</v>
      </c>
      <c r="AQ101" s="208" t="s">
        <v>67</v>
      </c>
      <c r="AR101" s="519" t="str">
        <f t="shared" ref="AR101:AR136" si="25">IF(AND(AD101&lt;10,AD101&gt;=-1.5,AA101&lt;5,AA101&gt;-1,AJ101&lt;6,AJ101&gt;=0),"合格","不合格")</f>
        <v>合格</v>
      </c>
      <c r="AS101" s="79" t="s">
        <v>68</v>
      </c>
      <c r="AT101" s="197" t="s">
        <v>543</v>
      </c>
      <c r="AU101" s="163" t="s">
        <v>69</v>
      </c>
    </row>
    <row r="102" ht="15" spans="1:47">
      <c r="A102" s="164">
        <v>96</v>
      </c>
      <c r="B102" s="520" t="s">
        <v>56</v>
      </c>
      <c r="C102" s="308" t="s">
        <v>543</v>
      </c>
      <c r="D102" s="197" t="s">
        <v>58</v>
      </c>
      <c r="E102" s="501" t="s">
        <v>552</v>
      </c>
      <c r="F102" s="190" t="s">
        <v>553</v>
      </c>
      <c r="G102" s="502" t="s">
        <v>87</v>
      </c>
      <c r="H102" s="197" t="s">
        <v>554</v>
      </c>
      <c r="I102" s="197" t="s">
        <v>74</v>
      </c>
      <c r="J102" s="198">
        <v>5.7</v>
      </c>
      <c r="K102" s="197" t="s">
        <v>253</v>
      </c>
      <c r="L102" s="197" t="s">
        <v>184</v>
      </c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197" t="s">
        <v>215</v>
      </c>
      <c r="AA102" s="200">
        <f t="shared" si="22"/>
        <v>0.184501845018453</v>
      </c>
      <c r="AB102" s="197" t="s">
        <v>555</v>
      </c>
      <c r="AC102" s="202">
        <f>(AB102-Z102)*VLOOKUP(AE102,公斤水的体积!A:B,2,)</f>
        <v>40.5243</v>
      </c>
      <c r="AD102" s="517">
        <f t="shared" si="23"/>
        <v>0.30767326732671</v>
      </c>
      <c r="AE102" s="196">
        <v>13</v>
      </c>
      <c r="AF102" s="94"/>
      <c r="AG102" s="94"/>
      <c r="AH102" s="95" t="s">
        <v>187</v>
      </c>
      <c r="AI102" s="506">
        <v>140.8</v>
      </c>
      <c r="AJ102" s="517">
        <f t="shared" si="24"/>
        <v>1.63352272727273</v>
      </c>
      <c r="AL102" s="208" t="s">
        <v>67</v>
      </c>
      <c r="AM102" s="208" t="s">
        <v>67</v>
      </c>
      <c r="AN102" s="208" t="s">
        <v>67</v>
      </c>
      <c r="AO102" s="208" t="s">
        <v>67</v>
      </c>
      <c r="AP102" s="208" t="s">
        <v>67</v>
      </c>
      <c r="AQ102" s="208" t="s">
        <v>67</v>
      </c>
      <c r="AR102" s="519" t="str">
        <f t="shared" si="25"/>
        <v>合格</v>
      </c>
      <c r="AS102" s="79" t="s">
        <v>68</v>
      </c>
      <c r="AT102" s="197" t="s">
        <v>543</v>
      </c>
      <c r="AU102" s="163" t="s">
        <v>69</v>
      </c>
    </row>
    <row r="103" ht="15" spans="1:47">
      <c r="A103" s="164">
        <v>97</v>
      </c>
      <c r="B103" s="520" t="s">
        <v>56</v>
      </c>
      <c r="C103" s="308" t="s">
        <v>543</v>
      </c>
      <c r="D103" s="197" t="s">
        <v>58</v>
      </c>
      <c r="E103" s="501" t="s">
        <v>556</v>
      </c>
      <c r="F103" s="190" t="s">
        <v>557</v>
      </c>
      <c r="G103" s="502" t="s">
        <v>87</v>
      </c>
      <c r="H103" s="197" t="s">
        <v>464</v>
      </c>
      <c r="I103" s="197" t="s">
        <v>558</v>
      </c>
      <c r="J103" s="198">
        <v>5.7</v>
      </c>
      <c r="K103" s="197" t="s">
        <v>459</v>
      </c>
      <c r="L103" s="197" t="s">
        <v>158</v>
      </c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197" t="s">
        <v>460</v>
      </c>
      <c r="AA103" s="200">
        <f t="shared" si="22"/>
        <v>0.182481751824807</v>
      </c>
      <c r="AB103" s="197" t="s">
        <v>461</v>
      </c>
      <c r="AC103" s="202">
        <f>(AB103-Z103)*VLOOKUP(AE103,公斤水的体积!A:B,2,)</f>
        <v>40.32418</v>
      </c>
      <c r="AD103" s="517">
        <f t="shared" si="23"/>
        <v>0.308905472636787</v>
      </c>
      <c r="AE103" s="196">
        <v>13</v>
      </c>
      <c r="AF103" s="94"/>
      <c r="AG103" s="94"/>
      <c r="AH103" s="95" t="s">
        <v>106</v>
      </c>
      <c r="AI103" s="506">
        <v>136.6</v>
      </c>
      <c r="AJ103" s="517">
        <f t="shared" si="24"/>
        <v>1.53733528550512</v>
      </c>
      <c r="AL103" s="208" t="s">
        <v>67</v>
      </c>
      <c r="AM103" s="208" t="s">
        <v>67</v>
      </c>
      <c r="AN103" s="208" t="s">
        <v>67</v>
      </c>
      <c r="AO103" s="208" t="s">
        <v>67</v>
      </c>
      <c r="AP103" s="208" t="s">
        <v>67</v>
      </c>
      <c r="AQ103" s="208" t="s">
        <v>67</v>
      </c>
      <c r="AR103" s="519" t="str">
        <f t="shared" si="25"/>
        <v>合格</v>
      </c>
      <c r="AS103" s="79" t="s">
        <v>68</v>
      </c>
      <c r="AT103" s="197" t="s">
        <v>543</v>
      </c>
      <c r="AU103" s="163" t="s">
        <v>69</v>
      </c>
    </row>
    <row r="104" ht="15" spans="1:47">
      <c r="A104" s="164">
        <v>98</v>
      </c>
      <c r="B104" s="520" t="s">
        <v>56</v>
      </c>
      <c r="C104" s="308" t="s">
        <v>543</v>
      </c>
      <c r="D104" s="197" t="s">
        <v>58</v>
      </c>
      <c r="E104" s="501" t="s">
        <v>559</v>
      </c>
      <c r="F104" s="190" t="s">
        <v>560</v>
      </c>
      <c r="G104" s="502" t="s">
        <v>61</v>
      </c>
      <c r="H104" s="197" t="s">
        <v>139</v>
      </c>
      <c r="I104" s="197" t="s">
        <v>89</v>
      </c>
      <c r="J104" s="198">
        <v>5.7</v>
      </c>
      <c r="K104" s="197" t="s">
        <v>157</v>
      </c>
      <c r="L104" s="197" t="s">
        <v>294</v>
      </c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197" t="s">
        <v>159</v>
      </c>
      <c r="AA104" s="200">
        <f t="shared" si="22"/>
        <v>0.208333333333336</v>
      </c>
      <c r="AB104" s="197" t="s">
        <v>134</v>
      </c>
      <c r="AC104" s="202">
        <f>(AB104-Z104)*VLOOKUP(AE104,公斤水的体积!A:B,2,)</f>
        <v>40.62436</v>
      </c>
      <c r="AD104" s="517">
        <f t="shared" si="23"/>
        <v>0.307061728395051</v>
      </c>
      <c r="AE104" s="196">
        <v>13</v>
      </c>
      <c r="AF104" s="94"/>
      <c r="AG104" s="94"/>
      <c r="AH104" s="95" t="s">
        <v>128</v>
      </c>
      <c r="AI104" s="506">
        <v>145.5</v>
      </c>
      <c r="AJ104" s="517">
        <f t="shared" si="24"/>
        <v>0.824742268041237</v>
      </c>
      <c r="AL104" s="208" t="s">
        <v>67</v>
      </c>
      <c r="AM104" s="208" t="s">
        <v>67</v>
      </c>
      <c r="AN104" s="208" t="s">
        <v>67</v>
      </c>
      <c r="AO104" s="208" t="s">
        <v>67</v>
      </c>
      <c r="AP104" s="208" t="s">
        <v>67</v>
      </c>
      <c r="AQ104" s="208" t="s">
        <v>67</v>
      </c>
      <c r="AR104" s="519" t="str">
        <f t="shared" si="25"/>
        <v>合格</v>
      </c>
      <c r="AS104" s="79" t="s">
        <v>68</v>
      </c>
      <c r="AT104" s="197" t="s">
        <v>543</v>
      </c>
      <c r="AU104" s="163" t="s">
        <v>69</v>
      </c>
    </row>
    <row r="105" ht="15" spans="1:47">
      <c r="A105" s="164">
        <v>99</v>
      </c>
      <c r="B105" s="520" t="s">
        <v>56</v>
      </c>
      <c r="C105" s="308" t="s">
        <v>543</v>
      </c>
      <c r="D105" s="197" t="s">
        <v>58</v>
      </c>
      <c r="E105" s="501" t="s">
        <v>561</v>
      </c>
      <c r="F105" s="190" t="s">
        <v>562</v>
      </c>
      <c r="G105" s="502" t="s">
        <v>124</v>
      </c>
      <c r="H105" s="197" t="s">
        <v>451</v>
      </c>
      <c r="I105" s="197" t="s">
        <v>175</v>
      </c>
      <c r="J105" s="198">
        <v>5.7</v>
      </c>
      <c r="K105" s="197" t="s">
        <v>563</v>
      </c>
      <c r="L105" s="197" t="s">
        <v>64</v>
      </c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197" t="s">
        <v>564</v>
      </c>
      <c r="AA105" s="200">
        <f t="shared" si="22"/>
        <v>0.196850393700776</v>
      </c>
      <c r="AB105" s="197" t="s">
        <v>565</v>
      </c>
      <c r="AC105" s="202">
        <f>(AB105-Z105)*VLOOKUP(AE105,公斤水的体积!A:B,2,)</f>
        <v>40.12406</v>
      </c>
      <c r="AD105" s="517">
        <f t="shared" si="23"/>
        <v>0.310149999999982</v>
      </c>
      <c r="AE105" s="196">
        <v>13</v>
      </c>
      <c r="AF105" s="94"/>
      <c r="AG105" s="94"/>
      <c r="AH105" s="95" t="s">
        <v>566</v>
      </c>
      <c r="AI105" s="506">
        <v>140.6</v>
      </c>
      <c r="AJ105" s="517">
        <f t="shared" si="24"/>
        <v>1.20910384068279</v>
      </c>
      <c r="AL105" s="208" t="s">
        <v>67</v>
      </c>
      <c r="AM105" s="208" t="s">
        <v>67</v>
      </c>
      <c r="AN105" s="208" t="s">
        <v>67</v>
      </c>
      <c r="AO105" s="208" t="s">
        <v>67</v>
      </c>
      <c r="AP105" s="208" t="s">
        <v>67</v>
      </c>
      <c r="AQ105" s="208" t="s">
        <v>67</v>
      </c>
      <c r="AR105" s="519" t="str">
        <f t="shared" si="25"/>
        <v>合格</v>
      </c>
      <c r="AS105" s="79" t="s">
        <v>68</v>
      </c>
      <c r="AT105" s="197" t="s">
        <v>543</v>
      </c>
      <c r="AU105" s="163" t="s">
        <v>69</v>
      </c>
    </row>
    <row r="106" ht="15" spans="1:47">
      <c r="A106" s="164">
        <v>100</v>
      </c>
      <c r="B106" s="520" t="s">
        <v>56</v>
      </c>
      <c r="C106" s="308" t="s">
        <v>543</v>
      </c>
      <c r="D106" s="197" t="s">
        <v>58</v>
      </c>
      <c r="E106" s="501" t="s">
        <v>567</v>
      </c>
      <c r="F106" s="190" t="s">
        <v>568</v>
      </c>
      <c r="G106" s="502" t="s">
        <v>61</v>
      </c>
      <c r="H106" s="197" t="s">
        <v>569</v>
      </c>
      <c r="I106" s="197" t="s">
        <v>117</v>
      </c>
      <c r="J106" s="198">
        <v>5.7</v>
      </c>
      <c r="K106" s="197" t="s">
        <v>232</v>
      </c>
      <c r="L106" s="197" t="s">
        <v>64</v>
      </c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197" t="s">
        <v>102</v>
      </c>
      <c r="AA106" s="200">
        <f t="shared" si="22"/>
        <v>0.215517241379313</v>
      </c>
      <c r="AB106" s="197" t="s">
        <v>279</v>
      </c>
      <c r="AC106" s="202">
        <f>(AB106-Z106)*VLOOKUP(AE106,公斤水的体积!A:B,2,)</f>
        <v>40.12406</v>
      </c>
      <c r="AD106" s="517">
        <f t="shared" si="23"/>
        <v>0.310150000000018</v>
      </c>
      <c r="AE106" s="196">
        <v>13</v>
      </c>
      <c r="AF106" s="94"/>
      <c r="AG106" s="94"/>
      <c r="AH106" s="95" t="s">
        <v>314</v>
      </c>
      <c r="AI106" s="506">
        <v>152.8</v>
      </c>
      <c r="AJ106" s="517">
        <f t="shared" si="24"/>
        <v>1.57068062827225</v>
      </c>
      <c r="AL106" s="208" t="s">
        <v>67</v>
      </c>
      <c r="AM106" s="208" t="s">
        <v>67</v>
      </c>
      <c r="AN106" s="208" t="s">
        <v>67</v>
      </c>
      <c r="AO106" s="208" t="s">
        <v>67</v>
      </c>
      <c r="AP106" s="208" t="s">
        <v>67</v>
      </c>
      <c r="AQ106" s="208" t="s">
        <v>67</v>
      </c>
      <c r="AR106" s="519" t="str">
        <f t="shared" si="25"/>
        <v>合格</v>
      </c>
      <c r="AS106" s="79" t="s">
        <v>68</v>
      </c>
      <c r="AT106" s="197" t="s">
        <v>543</v>
      </c>
      <c r="AU106" s="163" t="s">
        <v>69</v>
      </c>
    </row>
    <row r="107" ht="15" spans="1:47">
      <c r="A107" s="164">
        <v>101</v>
      </c>
      <c r="B107" s="520" t="s">
        <v>56</v>
      </c>
      <c r="C107" s="308" t="s">
        <v>543</v>
      </c>
      <c r="D107" s="197" t="s">
        <v>58</v>
      </c>
      <c r="E107" s="501" t="s">
        <v>570</v>
      </c>
      <c r="F107" s="190" t="s">
        <v>571</v>
      </c>
      <c r="G107" s="502" t="s">
        <v>61</v>
      </c>
      <c r="H107" s="197" t="s">
        <v>109</v>
      </c>
      <c r="I107" s="197" t="s">
        <v>110</v>
      </c>
      <c r="J107" s="223">
        <v>5</v>
      </c>
      <c r="K107" s="197" t="s">
        <v>104</v>
      </c>
      <c r="L107" s="197" t="s">
        <v>64</v>
      </c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197" t="s">
        <v>111</v>
      </c>
      <c r="AA107" s="200">
        <f t="shared" si="22"/>
        <v>0.21645021645022</v>
      </c>
      <c r="AB107" s="197" t="s">
        <v>170</v>
      </c>
      <c r="AC107" s="202">
        <f>(AB107-Z107)*VLOOKUP(AE107,公斤水的体积!A:B,2,)</f>
        <v>40.12406</v>
      </c>
      <c r="AD107" s="517">
        <f t="shared" si="23"/>
        <v>0.31015</v>
      </c>
      <c r="AE107" s="196">
        <v>13</v>
      </c>
      <c r="AF107" s="94"/>
      <c r="AG107" s="94"/>
      <c r="AH107" s="95" t="s">
        <v>314</v>
      </c>
      <c r="AI107" s="506">
        <v>156</v>
      </c>
      <c r="AJ107" s="517">
        <f t="shared" si="24"/>
        <v>1.53846153846154</v>
      </c>
      <c r="AL107" s="208" t="s">
        <v>67</v>
      </c>
      <c r="AM107" s="208" t="s">
        <v>67</v>
      </c>
      <c r="AN107" s="208" t="s">
        <v>67</v>
      </c>
      <c r="AO107" s="208" t="s">
        <v>67</v>
      </c>
      <c r="AP107" s="208" t="s">
        <v>67</v>
      </c>
      <c r="AQ107" s="208" t="s">
        <v>67</v>
      </c>
      <c r="AR107" s="519" t="str">
        <f t="shared" si="25"/>
        <v>合格</v>
      </c>
      <c r="AS107" s="79" t="s">
        <v>68</v>
      </c>
      <c r="AT107" s="197" t="s">
        <v>543</v>
      </c>
      <c r="AU107" s="163" t="s">
        <v>69</v>
      </c>
    </row>
    <row r="108" ht="15" spans="1:47">
      <c r="A108" s="164">
        <v>102</v>
      </c>
      <c r="B108" s="520" t="s">
        <v>56</v>
      </c>
      <c r="C108" s="308" t="s">
        <v>543</v>
      </c>
      <c r="D108" s="197" t="s">
        <v>58</v>
      </c>
      <c r="E108" s="501" t="s">
        <v>572</v>
      </c>
      <c r="F108" s="190" t="s">
        <v>573</v>
      </c>
      <c r="G108" s="502" t="s">
        <v>61</v>
      </c>
      <c r="H108" s="197" t="s">
        <v>574</v>
      </c>
      <c r="I108" s="197" t="s">
        <v>299</v>
      </c>
      <c r="J108" s="198">
        <v>5.7</v>
      </c>
      <c r="K108" s="197" t="s">
        <v>133</v>
      </c>
      <c r="L108" s="197" t="s">
        <v>184</v>
      </c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197" t="s">
        <v>226</v>
      </c>
      <c r="AA108" s="200">
        <f t="shared" si="22"/>
        <v>0.206611570247937</v>
      </c>
      <c r="AB108" s="197" t="s">
        <v>364</v>
      </c>
      <c r="AC108" s="202">
        <f>(AB108-Z108)*VLOOKUP(AE108,公斤水的体积!A:B,2,)</f>
        <v>40.5243</v>
      </c>
      <c r="AD108" s="517">
        <f t="shared" si="23"/>
        <v>0.307673267326728</v>
      </c>
      <c r="AE108" s="196">
        <v>13</v>
      </c>
      <c r="AF108" s="94"/>
      <c r="AG108" s="94"/>
      <c r="AH108" s="95" t="s">
        <v>193</v>
      </c>
      <c r="AI108" s="506">
        <v>141.4</v>
      </c>
      <c r="AJ108" s="517">
        <f t="shared" si="24"/>
        <v>1.13154172560113</v>
      </c>
      <c r="AL108" s="208" t="s">
        <v>67</v>
      </c>
      <c r="AM108" s="208" t="s">
        <v>67</v>
      </c>
      <c r="AN108" s="208" t="s">
        <v>67</v>
      </c>
      <c r="AO108" s="208" t="s">
        <v>67</v>
      </c>
      <c r="AP108" s="208" t="s">
        <v>67</v>
      </c>
      <c r="AQ108" s="208" t="s">
        <v>67</v>
      </c>
      <c r="AR108" s="519" t="str">
        <f t="shared" si="25"/>
        <v>合格</v>
      </c>
      <c r="AS108" s="79" t="s">
        <v>68</v>
      </c>
      <c r="AT108" s="197" t="s">
        <v>543</v>
      </c>
      <c r="AU108" s="163" t="s">
        <v>69</v>
      </c>
    </row>
    <row r="109" ht="15" spans="1:47">
      <c r="A109" s="164">
        <v>103</v>
      </c>
      <c r="B109" s="520" t="s">
        <v>56</v>
      </c>
      <c r="C109" s="308" t="s">
        <v>543</v>
      </c>
      <c r="D109" s="197" t="s">
        <v>58</v>
      </c>
      <c r="E109" s="501" t="s">
        <v>575</v>
      </c>
      <c r="F109" s="190" t="s">
        <v>576</v>
      </c>
      <c r="G109" s="502" t="s">
        <v>124</v>
      </c>
      <c r="H109" s="197" t="s">
        <v>577</v>
      </c>
      <c r="I109" s="197" t="s">
        <v>273</v>
      </c>
      <c r="J109" s="198">
        <v>5.7</v>
      </c>
      <c r="K109" s="197" t="s">
        <v>306</v>
      </c>
      <c r="L109" s="197" t="s">
        <v>216</v>
      </c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197" t="s">
        <v>251</v>
      </c>
      <c r="AA109" s="200">
        <f t="shared" si="22"/>
        <v>0.183823529411767</v>
      </c>
      <c r="AB109" s="197" t="s">
        <v>284</v>
      </c>
      <c r="AC109" s="202">
        <f>(AB109-Z109)*VLOOKUP(AE109,公斤水的体积!A:B,2,)</f>
        <v>41.12466</v>
      </c>
      <c r="AD109" s="517">
        <f t="shared" si="23"/>
        <v>0.304048780487819</v>
      </c>
      <c r="AE109" s="196">
        <v>13</v>
      </c>
      <c r="AF109" s="94"/>
      <c r="AG109" s="94"/>
      <c r="AH109" s="95" t="s">
        <v>301</v>
      </c>
      <c r="AI109" s="506">
        <v>128.8</v>
      </c>
      <c r="AJ109" s="517">
        <f t="shared" si="24"/>
        <v>1.16459627329193</v>
      </c>
      <c r="AL109" s="208" t="s">
        <v>67</v>
      </c>
      <c r="AM109" s="208" t="s">
        <v>67</v>
      </c>
      <c r="AN109" s="208" t="s">
        <v>67</v>
      </c>
      <c r="AO109" s="208" t="s">
        <v>67</v>
      </c>
      <c r="AP109" s="208" t="s">
        <v>67</v>
      </c>
      <c r="AQ109" s="208" t="s">
        <v>67</v>
      </c>
      <c r="AR109" s="519" t="str">
        <f t="shared" si="25"/>
        <v>合格</v>
      </c>
      <c r="AS109" s="79" t="s">
        <v>68</v>
      </c>
      <c r="AT109" s="197" t="s">
        <v>543</v>
      </c>
      <c r="AU109" s="163" t="s">
        <v>69</v>
      </c>
    </row>
    <row r="110" ht="15" spans="1:47">
      <c r="A110" s="164">
        <v>104</v>
      </c>
      <c r="B110" s="520" t="s">
        <v>56</v>
      </c>
      <c r="C110" s="308" t="s">
        <v>543</v>
      </c>
      <c r="D110" s="197" t="s">
        <v>58</v>
      </c>
      <c r="E110" s="501" t="s">
        <v>578</v>
      </c>
      <c r="F110" s="190" t="s">
        <v>579</v>
      </c>
      <c r="G110" s="502" t="s">
        <v>61</v>
      </c>
      <c r="H110" s="197" t="s">
        <v>580</v>
      </c>
      <c r="I110" s="197" t="s">
        <v>273</v>
      </c>
      <c r="J110" s="198">
        <v>5.7</v>
      </c>
      <c r="K110" s="197" t="s">
        <v>141</v>
      </c>
      <c r="L110" s="197" t="s">
        <v>158</v>
      </c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197" t="s">
        <v>143</v>
      </c>
      <c r="AA110" s="200">
        <f t="shared" si="22"/>
        <v>0.210970464135024</v>
      </c>
      <c r="AB110" s="197" t="s">
        <v>480</v>
      </c>
      <c r="AC110" s="202">
        <f>(AB110-Z110)*VLOOKUP(AE110,公斤水的体积!A:B,2,)</f>
        <v>40.32418</v>
      </c>
      <c r="AD110" s="517">
        <f t="shared" si="23"/>
        <v>0.308905472636787</v>
      </c>
      <c r="AE110" s="196">
        <v>13</v>
      </c>
      <c r="AF110" s="94"/>
      <c r="AG110" s="94"/>
      <c r="AH110" s="95" t="s">
        <v>193</v>
      </c>
      <c r="AI110" s="506">
        <v>142.1</v>
      </c>
      <c r="AJ110" s="517">
        <f t="shared" si="24"/>
        <v>1.12596762843068</v>
      </c>
      <c r="AL110" s="208" t="s">
        <v>67</v>
      </c>
      <c r="AM110" s="208" t="s">
        <v>67</v>
      </c>
      <c r="AN110" s="208" t="s">
        <v>67</v>
      </c>
      <c r="AO110" s="208" t="s">
        <v>67</v>
      </c>
      <c r="AP110" s="208" t="s">
        <v>67</v>
      </c>
      <c r="AQ110" s="208" t="s">
        <v>67</v>
      </c>
      <c r="AR110" s="519" t="str">
        <f t="shared" si="25"/>
        <v>合格</v>
      </c>
      <c r="AS110" s="79" t="s">
        <v>68</v>
      </c>
      <c r="AT110" s="197" t="s">
        <v>543</v>
      </c>
      <c r="AU110" s="163" t="s">
        <v>69</v>
      </c>
    </row>
    <row r="111" ht="15" spans="1:47">
      <c r="A111" s="164">
        <v>105</v>
      </c>
      <c r="B111" s="520" t="s">
        <v>56</v>
      </c>
      <c r="C111" s="308" t="s">
        <v>543</v>
      </c>
      <c r="D111" s="197" t="s">
        <v>58</v>
      </c>
      <c r="E111" s="501" t="s">
        <v>581</v>
      </c>
      <c r="F111" s="190" t="s">
        <v>582</v>
      </c>
      <c r="G111" s="502" t="s">
        <v>61</v>
      </c>
      <c r="H111" s="197" t="s">
        <v>268</v>
      </c>
      <c r="I111" s="197" t="s">
        <v>583</v>
      </c>
      <c r="J111" s="198">
        <v>5.7</v>
      </c>
      <c r="K111" s="197" t="s">
        <v>149</v>
      </c>
      <c r="L111" s="197" t="s">
        <v>75</v>
      </c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197" t="s">
        <v>150</v>
      </c>
      <c r="AA111" s="200">
        <f t="shared" si="22"/>
        <v>0.212765957446812</v>
      </c>
      <c r="AB111" s="197" t="s">
        <v>584</v>
      </c>
      <c r="AC111" s="202">
        <f>(AB111-Z111)*VLOOKUP(AE111,公斤水的体积!A:B,2,)</f>
        <v>40.42424</v>
      </c>
      <c r="AD111" s="517">
        <f t="shared" si="23"/>
        <v>0.308287841191068</v>
      </c>
      <c r="AE111" s="196">
        <v>13</v>
      </c>
      <c r="AF111" s="94"/>
      <c r="AG111" s="94"/>
      <c r="AH111" s="95" t="s">
        <v>308</v>
      </c>
      <c r="AI111" s="506">
        <v>141.4</v>
      </c>
      <c r="AJ111" s="517">
        <f t="shared" si="24"/>
        <v>1.27298444130127</v>
      </c>
      <c r="AL111" s="208" t="s">
        <v>67</v>
      </c>
      <c r="AM111" s="208" t="s">
        <v>67</v>
      </c>
      <c r="AN111" s="208" t="s">
        <v>67</v>
      </c>
      <c r="AO111" s="208" t="s">
        <v>67</v>
      </c>
      <c r="AP111" s="208" t="s">
        <v>67</v>
      </c>
      <c r="AQ111" s="208" t="s">
        <v>67</v>
      </c>
      <c r="AR111" s="519" t="str">
        <f t="shared" si="25"/>
        <v>合格</v>
      </c>
      <c r="AS111" s="79" t="s">
        <v>68</v>
      </c>
      <c r="AT111" s="197" t="s">
        <v>543</v>
      </c>
      <c r="AU111" s="163" t="s">
        <v>69</v>
      </c>
    </row>
    <row r="112" ht="15" spans="1:47">
      <c r="A112" s="164">
        <v>106</v>
      </c>
      <c r="B112" s="520" t="s">
        <v>56</v>
      </c>
      <c r="C112" s="308" t="s">
        <v>543</v>
      </c>
      <c r="D112" s="197" t="s">
        <v>58</v>
      </c>
      <c r="E112" s="501" t="s">
        <v>585</v>
      </c>
      <c r="F112" s="190" t="s">
        <v>586</v>
      </c>
      <c r="G112" s="502" t="s">
        <v>87</v>
      </c>
      <c r="H112" s="197" t="s">
        <v>587</v>
      </c>
      <c r="I112" s="197" t="s">
        <v>110</v>
      </c>
      <c r="J112" s="198">
        <v>5.7</v>
      </c>
      <c r="K112" s="197" t="s">
        <v>190</v>
      </c>
      <c r="L112" s="197" t="s">
        <v>588</v>
      </c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197" t="s">
        <v>191</v>
      </c>
      <c r="AA112" s="200">
        <f t="shared" si="22"/>
        <v>0.191570881226056</v>
      </c>
      <c r="AB112" s="197" t="s">
        <v>565</v>
      </c>
      <c r="AC112" s="202">
        <f>(AB112-Z112)*VLOOKUP(AE112,公斤水的体积!A:B,2,)</f>
        <v>38.72322</v>
      </c>
      <c r="AD112" s="517">
        <f t="shared" si="23"/>
        <v>0.319222797927433</v>
      </c>
      <c r="AE112" s="196">
        <v>13</v>
      </c>
      <c r="AF112" s="94"/>
      <c r="AG112" s="94"/>
      <c r="AH112" s="95" t="s">
        <v>589</v>
      </c>
      <c r="AI112" s="506">
        <v>122.1</v>
      </c>
      <c r="AJ112" s="517">
        <f t="shared" si="24"/>
        <v>0.573300573300573</v>
      </c>
      <c r="AL112" s="208" t="s">
        <v>67</v>
      </c>
      <c r="AM112" s="208" t="s">
        <v>67</v>
      </c>
      <c r="AN112" s="208" t="s">
        <v>67</v>
      </c>
      <c r="AO112" s="208" t="s">
        <v>67</v>
      </c>
      <c r="AP112" s="208" t="s">
        <v>67</v>
      </c>
      <c r="AQ112" s="208" t="s">
        <v>67</v>
      </c>
      <c r="AR112" s="519" t="str">
        <f t="shared" si="25"/>
        <v>合格</v>
      </c>
      <c r="AS112" s="79" t="s">
        <v>68</v>
      </c>
      <c r="AT112" s="197" t="s">
        <v>543</v>
      </c>
      <c r="AU112" s="163" t="s">
        <v>69</v>
      </c>
    </row>
    <row r="113" ht="15" spans="1:47">
      <c r="A113" s="164">
        <v>107</v>
      </c>
      <c r="B113" s="520" t="s">
        <v>56</v>
      </c>
      <c r="C113" s="308" t="s">
        <v>543</v>
      </c>
      <c r="D113" s="197" t="s">
        <v>58</v>
      </c>
      <c r="E113" s="501" t="s">
        <v>590</v>
      </c>
      <c r="F113" s="190" t="s">
        <v>591</v>
      </c>
      <c r="G113" s="502" t="s">
        <v>61</v>
      </c>
      <c r="H113" s="197" t="s">
        <v>139</v>
      </c>
      <c r="I113" s="197" t="s">
        <v>175</v>
      </c>
      <c r="J113" s="198">
        <v>5.7</v>
      </c>
      <c r="K113" s="197" t="s">
        <v>330</v>
      </c>
      <c r="L113" s="197" t="s">
        <v>64</v>
      </c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197" t="s">
        <v>372</v>
      </c>
      <c r="AA113" s="200">
        <f t="shared" si="22"/>
        <v>0.210084033613448</v>
      </c>
      <c r="AB113" s="197" t="s">
        <v>480</v>
      </c>
      <c r="AC113" s="202">
        <f>(AB113-Z113)*VLOOKUP(AE113,公斤水的体积!A:B,2,)</f>
        <v>40.12406</v>
      </c>
      <c r="AD113" s="517">
        <f t="shared" si="23"/>
        <v>0.310149999999982</v>
      </c>
      <c r="AE113" s="196">
        <v>13</v>
      </c>
      <c r="AF113" s="94"/>
      <c r="AG113" s="94"/>
      <c r="AH113" s="95" t="s">
        <v>219</v>
      </c>
      <c r="AI113" s="506">
        <v>146.3</v>
      </c>
      <c r="AJ113" s="517">
        <f t="shared" si="24"/>
        <v>1.84552289815448</v>
      </c>
      <c r="AL113" s="208" t="s">
        <v>67</v>
      </c>
      <c r="AM113" s="208" t="s">
        <v>67</v>
      </c>
      <c r="AN113" s="208" t="s">
        <v>67</v>
      </c>
      <c r="AO113" s="208" t="s">
        <v>67</v>
      </c>
      <c r="AP113" s="208" t="s">
        <v>67</v>
      </c>
      <c r="AQ113" s="208" t="s">
        <v>67</v>
      </c>
      <c r="AR113" s="519" t="str">
        <f t="shared" si="25"/>
        <v>合格</v>
      </c>
      <c r="AS113" s="79" t="s">
        <v>68</v>
      </c>
      <c r="AT113" s="197" t="s">
        <v>543</v>
      </c>
      <c r="AU113" s="163" t="s">
        <v>69</v>
      </c>
    </row>
    <row r="114" ht="15" spans="1:47">
      <c r="A114" s="164">
        <v>108</v>
      </c>
      <c r="B114" s="520" t="s">
        <v>56</v>
      </c>
      <c r="C114" s="308" t="s">
        <v>543</v>
      </c>
      <c r="D114" s="197" t="s">
        <v>58</v>
      </c>
      <c r="E114" s="501" t="s">
        <v>592</v>
      </c>
      <c r="F114" s="190" t="s">
        <v>593</v>
      </c>
      <c r="G114" s="502" t="s">
        <v>72</v>
      </c>
      <c r="H114" s="197" t="s">
        <v>594</v>
      </c>
      <c r="I114" s="197" t="s">
        <v>273</v>
      </c>
      <c r="J114" s="198">
        <v>5.7</v>
      </c>
      <c r="K114" s="197" t="s">
        <v>422</v>
      </c>
      <c r="L114" s="197" t="s">
        <v>595</v>
      </c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197" t="s">
        <v>183</v>
      </c>
      <c r="AA114" s="200">
        <f t="shared" si="22"/>
        <v>0.179533213644527</v>
      </c>
      <c r="AB114" s="197" t="s">
        <v>284</v>
      </c>
      <c r="AC114" s="202">
        <f>(AB114-Z114)*VLOOKUP(AE114,公斤水的体积!A:B,2,)</f>
        <v>39.82388</v>
      </c>
      <c r="AD114" s="517">
        <f t="shared" si="23"/>
        <v>0.312040302267002</v>
      </c>
      <c r="AE114" s="196">
        <v>13</v>
      </c>
      <c r="AF114" s="94"/>
      <c r="AG114" s="94"/>
      <c r="AH114" s="95" t="s">
        <v>187</v>
      </c>
      <c r="AI114" s="506">
        <v>123.9</v>
      </c>
      <c r="AJ114" s="517">
        <f t="shared" si="24"/>
        <v>1.85633575464084</v>
      </c>
      <c r="AL114" s="208" t="s">
        <v>67</v>
      </c>
      <c r="AM114" s="208" t="s">
        <v>67</v>
      </c>
      <c r="AN114" s="208" t="s">
        <v>67</v>
      </c>
      <c r="AO114" s="208" t="s">
        <v>67</v>
      </c>
      <c r="AP114" s="208" t="s">
        <v>67</v>
      </c>
      <c r="AQ114" s="208" t="s">
        <v>67</v>
      </c>
      <c r="AR114" s="519" t="str">
        <f t="shared" si="25"/>
        <v>合格</v>
      </c>
      <c r="AS114" s="79" t="s">
        <v>68</v>
      </c>
      <c r="AT114" s="197" t="s">
        <v>543</v>
      </c>
      <c r="AU114" s="163" t="s">
        <v>69</v>
      </c>
    </row>
    <row r="115" ht="15" spans="1:47">
      <c r="A115" s="164">
        <v>109</v>
      </c>
      <c r="B115" s="520" t="s">
        <v>56</v>
      </c>
      <c r="C115" s="308" t="s">
        <v>543</v>
      </c>
      <c r="D115" s="197" t="s">
        <v>58</v>
      </c>
      <c r="E115" s="501" t="s">
        <v>596</v>
      </c>
      <c r="F115" s="190" t="s">
        <v>597</v>
      </c>
      <c r="G115" s="502" t="s">
        <v>61</v>
      </c>
      <c r="H115" s="197" t="s">
        <v>598</v>
      </c>
      <c r="I115" s="197" t="s">
        <v>63</v>
      </c>
      <c r="J115" s="198">
        <v>5.7</v>
      </c>
      <c r="K115" s="197" t="s">
        <v>133</v>
      </c>
      <c r="L115" s="197" t="s">
        <v>82</v>
      </c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197" t="s">
        <v>226</v>
      </c>
      <c r="AA115" s="200">
        <f t="shared" si="22"/>
        <v>0.206611570247937</v>
      </c>
      <c r="AB115" s="197" t="s">
        <v>599</v>
      </c>
      <c r="AC115" s="202">
        <f>(AB115-Z115)*VLOOKUP(AE115,公斤水的体积!A:B,2,)</f>
        <v>40.92454</v>
      </c>
      <c r="AD115" s="517">
        <f t="shared" si="23"/>
        <v>0.305245098039224</v>
      </c>
      <c r="AE115" s="196">
        <v>13</v>
      </c>
      <c r="AF115" s="94"/>
      <c r="AG115" s="94"/>
      <c r="AH115" s="95" t="s">
        <v>301</v>
      </c>
      <c r="AI115" s="506">
        <v>154.6</v>
      </c>
      <c r="AJ115" s="517">
        <f t="shared" si="24"/>
        <v>0.970245795601552</v>
      </c>
      <c r="AL115" s="208" t="s">
        <v>67</v>
      </c>
      <c r="AM115" s="208" t="s">
        <v>67</v>
      </c>
      <c r="AN115" s="208" t="s">
        <v>67</v>
      </c>
      <c r="AO115" s="208" t="s">
        <v>67</v>
      </c>
      <c r="AP115" s="208" t="s">
        <v>67</v>
      </c>
      <c r="AQ115" s="208" t="s">
        <v>67</v>
      </c>
      <c r="AR115" s="519" t="str">
        <f t="shared" si="25"/>
        <v>合格</v>
      </c>
      <c r="AS115" s="79" t="s">
        <v>68</v>
      </c>
      <c r="AT115" s="197" t="s">
        <v>543</v>
      </c>
      <c r="AU115" s="163" t="s">
        <v>69</v>
      </c>
    </row>
    <row r="116" ht="15" spans="1:47">
      <c r="A116" s="164">
        <v>110</v>
      </c>
      <c r="B116" s="520" t="s">
        <v>56</v>
      </c>
      <c r="C116" s="308" t="s">
        <v>543</v>
      </c>
      <c r="D116" s="197" t="s">
        <v>58</v>
      </c>
      <c r="E116" s="501" t="s">
        <v>600</v>
      </c>
      <c r="F116" s="190" t="s">
        <v>601</v>
      </c>
      <c r="G116" s="502" t="s">
        <v>80</v>
      </c>
      <c r="H116" s="197" t="s">
        <v>602</v>
      </c>
      <c r="I116" s="197" t="s">
        <v>117</v>
      </c>
      <c r="J116" s="198">
        <v>5.7</v>
      </c>
      <c r="K116" s="197" t="s">
        <v>306</v>
      </c>
      <c r="L116" s="197" t="s">
        <v>184</v>
      </c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197" t="s">
        <v>251</v>
      </c>
      <c r="AA116" s="200">
        <f t="shared" si="22"/>
        <v>0.183823529411767</v>
      </c>
      <c r="AB116" s="197" t="s">
        <v>307</v>
      </c>
      <c r="AC116" s="202">
        <f>(AB116-Z116)*VLOOKUP(AE116,公斤水的体积!A:B,2,)</f>
        <v>40.5243</v>
      </c>
      <c r="AD116" s="517">
        <f t="shared" si="23"/>
        <v>0.307673267326728</v>
      </c>
      <c r="AE116" s="196">
        <v>13</v>
      </c>
      <c r="AF116" s="94"/>
      <c r="AG116" s="94"/>
      <c r="AH116" s="95" t="s">
        <v>171</v>
      </c>
      <c r="AI116" s="506">
        <v>138.3</v>
      </c>
      <c r="AJ116" s="517">
        <f t="shared" si="24"/>
        <v>1.59074475777296</v>
      </c>
      <c r="AL116" s="208" t="s">
        <v>67</v>
      </c>
      <c r="AM116" s="208" t="s">
        <v>67</v>
      </c>
      <c r="AN116" s="208" t="s">
        <v>67</v>
      </c>
      <c r="AO116" s="208" t="s">
        <v>67</v>
      </c>
      <c r="AP116" s="208" t="s">
        <v>67</v>
      </c>
      <c r="AQ116" s="208" t="s">
        <v>67</v>
      </c>
      <c r="AR116" s="519" t="str">
        <f t="shared" si="25"/>
        <v>合格</v>
      </c>
      <c r="AS116" s="79" t="s">
        <v>68</v>
      </c>
      <c r="AT116" s="197" t="s">
        <v>543</v>
      </c>
      <c r="AU116" s="163" t="s">
        <v>69</v>
      </c>
    </row>
    <row r="117" ht="15" spans="1:47">
      <c r="A117" s="164">
        <v>111</v>
      </c>
      <c r="B117" s="520" t="s">
        <v>56</v>
      </c>
      <c r="C117" s="308" t="s">
        <v>543</v>
      </c>
      <c r="D117" s="197" t="s">
        <v>58</v>
      </c>
      <c r="E117" s="501" t="s">
        <v>603</v>
      </c>
      <c r="F117" s="190" t="s">
        <v>604</v>
      </c>
      <c r="G117" s="502" t="s">
        <v>124</v>
      </c>
      <c r="H117" s="197" t="s">
        <v>605</v>
      </c>
      <c r="I117" s="197" t="s">
        <v>117</v>
      </c>
      <c r="J117" s="198">
        <v>5.7</v>
      </c>
      <c r="K117" s="197" t="s">
        <v>289</v>
      </c>
      <c r="L117" s="197" t="s">
        <v>606</v>
      </c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197" t="s">
        <v>607</v>
      </c>
      <c r="AA117" s="200">
        <f t="shared" si="22"/>
        <v>0.173310225303295</v>
      </c>
      <c r="AB117" s="197" t="s">
        <v>608</v>
      </c>
      <c r="AC117" s="202">
        <f>(AB117-Z117)*VLOOKUP(AE117,公斤水的体积!A:B,2,)</f>
        <v>40.82448</v>
      </c>
      <c r="AD117" s="517">
        <f t="shared" si="23"/>
        <v>0.305847665847662</v>
      </c>
      <c r="AE117" s="196">
        <v>13</v>
      </c>
      <c r="AF117" s="94"/>
      <c r="AG117" s="94"/>
      <c r="AH117" s="95" t="s">
        <v>566</v>
      </c>
      <c r="AI117" s="506">
        <v>133.8</v>
      </c>
      <c r="AJ117" s="517">
        <f t="shared" si="24"/>
        <v>1.27055306427504</v>
      </c>
      <c r="AL117" s="208" t="s">
        <v>67</v>
      </c>
      <c r="AM117" s="208" t="s">
        <v>67</v>
      </c>
      <c r="AN117" s="208" t="s">
        <v>67</v>
      </c>
      <c r="AO117" s="208" t="s">
        <v>67</v>
      </c>
      <c r="AP117" s="208" t="s">
        <v>67</v>
      </c>
      <c r="AQ117" s="208" t="s">
        <v>67</v>
      </c>
      <c r="AR117" s="519" t="str">
        <f t="shared" si="25"/>
        <v>合格</v>
      </c>
      <c r="AS117" s="79" t="s">
        <v>68</v>
      </c>
      <c r="AT117" s="197" t="s">
        <v>543</v>
      </c>
      <c r="AU117" s="163" t="s">
        <v>69</v>
      </c>
    </row>
    <row r="118" ht="15" spans="1:47">
      <c r="A118" s="164">
        <v>112</v>
      </c>
      <c r="B118" s="520" t="s">
        <v>56</v>
      </c>
      <c r="C118" s="308" t="s">
        <v>543</v>
      </c>
      <c r="D118" s="197" t="s">
        <v>58</v>
      </c>
      <c r="E118" s="501" t="s">
        <v>609</v>
      </c>
      <c r="F118" s="190" t="s">
        <v>610</v>
      </c>
      <c r="G118" s="502" t="s">
        <v>87</v>
      </c>
      <c r="H118" s="197" t="s">
        <v>455</v>
      </c>
      <c r="I118" s="197" t="s">
        <v>89</v>
      </c>
      <c r="J118" s="198">
        <v>5.7</v>
      </c>
      <c r="K118" s="197" t="s">
        <v>344</v>
      </c>
      <c r="L118" s="197" t="s">
        <v>90</v>
      </c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197" t="s">
        <v>83</v>
      </c>
      <c r="AA118" s="200">
        <f t="shared" si="22"/>
        <v>0.178571428571431</v>
      </c>
      <c r="AB118" s="197" t="s">
        <v>611</v>
      </c>
      <c r="AC118" s="202">
        <f>(AB118-Z118)*VLOOKUP(AE118,公斤水的体积!A:B,2,)</f>
        <v>40.72442</v>
      </c>
      <c r="AD118" s="517">
        <f t="shared" si="23"/>
        <v>0.306453201970427</v>
      </c>
      <c r="AE118" s="196">
        <v>13</v>
      </c>
      <c r="AF118" s="94"/>
      <c r="AG118" s="94"/>
      <c r="AH118" s="95" t="s">
        <v>612</v>
      </c>
      <c r="AI118" s="506">
        <v>127.4</v>
      </c>
      <c r="AJ118" s="517">
        <f t="shared" si="24"/>
        <v>4.3956043956044</v>
      </c>
      <c r="AL118" s="208" t="s">
        <v>67</v>
      </c>
      <c r="AM118" s="208" t="s">
        <v>67</v>
      </c>
      <c r="AN118" s="208" t="s">
        <v>67</v>
      </c>
      <c r="AO118" s="208" t="s">
        <v>67</v>
      </c>
      <c r="AP118" s="208" t="s">
        <v>67</v>
      </c>
      <c r="AQ118" s="208" t="s">
        <v>67</v>
      </c>
      <c r="AR118" s="519" t="str">
        <f t="shared" si="25"/>
        <v>合格</v>
      </c>
      <c r="AS118" s="79" t="s">
        <v>68</v>
      </c>
      <c r="AT118" s="197" t="s">
        <v>543</v>
      </c>
      <c r="AU118" s="163" t="s">
        <v>69</v>
      </c>
    </row>
    <row r="119" ht="15" spans="1:47">
      <c r="A119" s="164">
        <v>113</v>
      </c>
      <c r="B119" s="520" t="s">
        <v>56</v>
      </c>
      <c r="C119" s="308" t="s">
        <v>543</v>
      </c>
      <c r="D119" s="197" t="s">
        <v>58</v>
      </c>
      <c r="E119" s="501" t="s">
        <v>613</v>
      </c>
      <c r="F119" s="190" t="s">
        <v>614</v>
      </c>
      <c r="G119" s="502" t="s">
        <v>87</v>
      </c>
      <c r="H119" s="197" t="s">
        <v>163</v>
      </c>
      <c r="I119" s="197" t="s">
        <v>63</v>
      </c>
      <c r="J119" s="198">
        <v>5.7</v>
      </c>
      <c r="K119" s="197" t="s">
        <v>283</v>
      </c>
      <c r="L119" s="197" t="s">
        <v>90</v>
      </c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197" t="s">
        <v>459</v>
      </c>
      <c r="AA119" s="200">
        <f t="shared" si="22"/>
        <v>0.182149362477234</v>
      </c>
      <c r="AB119" s="197" t="s">
        <v>615</v>
      </c>
      <c r="AC119" s="202">
        <f>(AB119-Z119)*VLOOKUP(AE119,公斤水的体积!A:B,2,)</f>
        <v>40.72442</v>
      </c>
      <c r="AD119" s="517">
        <f t="shared" si="23"/>
        <v>0.306453201970445</v>
      </c>
      <c r="AE119" s="196">
        <v>13</v>
      </c>
      <c r="AF119" s="94"/>
      <c r="AG119" s="94"/>
      <c r="AH119" s="95" t="s">
        <v>566</v>
      </c>
      <c r="AI119" s="506">
        <v>138.5</v>
      </c>
      <c r="AJ119" s="517">
        <f t="shared" si="24"/>
        <v>1.22743682310469</v>
      </c>
      <c r="AL119" s="208" t="s">
        <v>67</v>
      </c>
      <c r="AM119" s="208" t="s">
        <v>67</v>
      </c>
      <c r="AN119" s="208" t="s">
        <v>67</v>
      </c>
      <c r="AO119" s="208" t="s">
        <v>67</v>
      </c>
      <c r="AP119" s="208" t="s">
        <v>67</v>
      </c>
      <c r="AQ119" s="208" t="s">
        <v>67</v>
      </c>
      <c r="AR119" s="519" t="str">
        <f t="shared" si="25"/>
        <v>合格</v>
      </c>
      <c r="AS119" s="79" t="s">
        <v>68</v>
      </c>
      <c r="AT119" s="197" t="s">
        <v>543</v>
      </c>
      <c r="AU119" s="163" t="s">
        <v>69</v>
      </c>
    </row>
    <row r="120" ht="15" spans="1:47">
      <c r="A120" s="164">
        <v>114</v>
      </c>
      <c r="B120" s="520" t="s">
        <v>56</v>
      </c>
      <c r="C120" s="308" t="s">
        <v>543</v>
      </c>
      <c r="D120" s="197" t="s">
        <v>58</v>
      </c>
      <c r="E120" s="501" t="s">
        <v>616</v>
      </c>
      <c r="F120" s="190" t="s">
        <v>617</v>
      </c>
      <c r="G120" s="502" t="s">
        <v>87</v>
      </c>
      <c r="H120" s="197" t="s">
        <v>455</v>
      </c>
      <c r="I120" s="197" t="s">
        <v>63</v>
      </c>
      <c r="J120" s="198">
        <v>5.7</v>
      </c>
      <c r="K120" s="197" t="s">
        <v>368</v>
      </c>
      <c r="L120" s="197" t="s">
        <v>184</v>
      </c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197" t="s">
        <v>422</v>
      </c>
      <c r="AA120" s="200">
        <f t="shared" si="22"/>
        <v>0.17921146953404</v>
      </c>
      <c r="AB120" s="197" t="s">
        <v>435</v>
      </c>
      <c r="AC120" s="202">
        <f>(AB120-Z120)*VLOOKUP(AE120,公斤水的体积!A:B,2,)</f>
        <v>40.5243</v>
      </c>
      <c r="AD120" s="517">
        <f t="shared" si="23"/>
        <v>0.307673267326728</v>
      </c>
      <c r="AE120" s="196">
        <v>13</v>
      </c>
      <c r="AF120" s="94"/>
      <c r="AG120" s="94"/>
      <c r="AH120" s="95" t="s">
        <v>254</v>
      </c>
      <c r="AI120" s="506">
        <v>132.1</v>
      </c>
      <c r="AJ120" s="517">
        <f t="shared" si="24"/>
        <v>0.454201362604088</v>
      </c>
      <c r="AL120" s="208" t="s">
        <v>67</v>
      </c>
      <c r="AM120" s="208" t="s">
        <v>67</v>
      </c>
      <c r="AN120" s="208" t="s">
        <v>67</v>
      </c>
      <c r="AO120" s="208" t="s">
        <v>67</v>
      </c>
      <c r="AP120" s="208" t="s">
        <v>67</v>
      </c>
      <c r="AQ120" s="208" t="s">
        <v>67</v>
      </c>
      <c r="AR120" s="519" t="str">
        <f t="shared" si="25"/>
        <v>合格</v>
      </c>
      <c r="AS120" s="79" t="s">
        <v>68</v>
      </c>
      <c r="AT120" s="197" t="s">
        <v>543</v>
      </c>
      <c r="AU120" s="163" t="s">
        <v>69</v>
      </c>
    </row>
    <row r="121" ht="15" spans="1:47">
      <c r="A121" s="164">
        <v>115</v>
      </c>
      <c r="B121" s="520" t="s">
        <v>56</v>
      </c>
      <c r="C121" s="308" t="s">
        <v>543</v>
      </c>
      <c r="D121" s="197" t="s">
        <v>58</v>
      </c>
      <c r="E121" s="501" t="s">
        <v>618</v>
      </c>
      <c r="F121" s="190" t="s">
        <v>619</v>
      </c>
      <c r="G121" s="502" t="s">
        <v>87</v>
      </c>
      <c r="H121" s="197" t="s">
        <v>620</v>
      </c>
      <c r="I121" s="197" t="s">
        <v>110</v>
      </c>
      <c r="J121" s="198">
        <v>5.7</v>
      </c>
      <c r="K121" s="197" t="s">
        <v>183</v>
      </c>
      <c r="L121" s="197" t="s">
        <v>184</v>
      </c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197" t="s">
        <v>185</v>
      </c>
      <c r="AA121" s="200">
        <f t="shared" si="22"/>
        <v>0.179856115107916</v>
      </c>
      <c r="AB121" s="197" t="s">
        <v>186</v>
      </c>
      <c r="AC121" s="202">
        <f>(AB121-Z121)*VLOOKUP(AE121,公斤水的体积!A:B,2,)</f>
        <v>40.5243</v>
      </c>
      <c r="AD121" s="517">
        <f t="shared" si="23"/>
        <v>0.307673267326728</v>
      </c>
      <c r="AE121" s="196">
        <v>13</v>
      </c>
      <c r="AF121" s="94"/>
      <c r="AG121" s="94"/>
      <c r="AH121" s="95" t="s">
        <v>511</v>
      </c>
      <c r="AI121" s="506">
        <v>134.1</v>
      </c>
      <c r="AJ121" s="517">
        <f t="shared" si="24"/>
        <v>2.23713646532438</v>
      </c>
      <c r="AL121" s="208" t="s">
        <v>67</v>
      </c>
      <c r="AM121" s="208" t="s">
        <v>67</v>
      </c>
      <c r="AN121" s="208" t="s">
        <v>67</v>
      </c>
      <c r="AO121" s="208" t="s">
        <v>67</v>
      </c>
      <c r="AP121" s="208" t="s">
        <v>67</v>
      </c>
      <c r="AQ121" s="208" t="s">
        <v>67</v>
      </c>
      <c r="AR121" s="519" t="str">
        <f t="shared" si="25"/>
        <v>合格</v>
      </c>
      <c r="AS121" s="79" t="s">
        <v>68</v>
      </c>
      <c r="AT121" s="197" t="s">
        <v>543</v>
      </c>
      <c r="AU121" s="163" t="s">
        <v>69</v>
      </c>
    </row>
    <row r="122" ht="15" spans="1:47">
      <c r="A122" s="164">
        <v>116</v>
      </c>
      <c r="B122" s="520" t="s">
        <v>56</v>
      </c>
      <c r="C122" s="308" t="s">
        <v>543</v>
      </c>
      <c r="D122" s="197" t="s">
        <v>58</v>
      </c>
      <c r="E122" s="501" t="s">
        <v>621</v>
      </c>
      <c r="F122" s="190" t="s">
        <v>622</v>
      </c>
      <c r="G122" s="502" t="s">
        <v>61</v>
      </c>
      <c r="H122" s="197" t="s">
        <v>139</v>
      </c>
      <c r="I122" s="197" t="s">
        <v>117</v>
      </c>
      <c r="J122" s="198">
        <v>5.7</v>
      </c>
      <c r="K122" s="197" t="s">
        <v>313</v>
      </c>
      <c r="L122" s="197" t="s">
        <v>64</v>
      </c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197" t="s">
        <v>157</v>
      </c>
      <c r="AA122" s="200">
        <f t="shared" si="22"/>
        <v>0.207900207900211</v>
      </c>
      <c r="AB122" s="197" t="s">
        <v>497</v>
      </c>
      <c r="AC122" s="202">
        <f>(AB122-Z122)*VLOOKUP(AE122,公斤水的体积!A:B,2,)</f>
        <v>40.12406</v>
      </c>
      <c r="AD122" s="517">
        <f t="shared" si="23"/>
        <v>0.310149999999982</v>
      </c>
      <c r="AE122" s="196">
        <v>13</v>
      </c>
      <c r="AF122" s="94"/>
      <c r="AG122" s="94"/>
      <c r="AH122" s="95" t="s">
        <v>326</v>
      </c>
      <c r="AI122" s="506">
        <v>149.4</v>
      </c>
      <c r="AJ122" s="517">
        <f t="shared" si="24"/>
        <v>1.87416331994645</v>
      </c>
      <c r="AL122" s="208" t="s">
        <v>67</v>
      </c>
      <c r="AM122" s="208" t="s">
        <v>67</v>
      </c>
      <c r="AN122" s="208" t="s">
        <v>67</v>
      </c>
      <c r="AO122" s="208" t="s">
        <v>67</v>
      </c>
      <c r="AP122" s="208" t="s">
        <v>67</v>
      </c>
      <c r="AQ122" s="208" t="s">
        <v>67</v>
      </c>
      <c r="AR122" s="519" t="str">
        <f t="shared" si="25"/>
        <v>合格</v>
      </c>
      <c r="AS122" s="79" t="s">
        <v>68</v>
      </c>
      <c r="AT122" s="197" t="s">
        <v>543</v>
      </c>
      <c r="AU122" s="163" t="s">
        <v>69</v>
      </c>
    </row>
    <row r="123" ht="15" spans="1:47">
      <c r="A123" s="164">
        <v>117</v>
      </c>
      <c r="B123" s="520" t="s">
        <v>56</v>
      </c>
      <c r="C123" s="308" t="s">
        <v>543</v>
      </c>
      <c r="D123" s="197" t="s">
        <v>58</v>
      </c>
      <c r="E123" s="501" t="s">
        <v>623</v>
      </c>
      <c r="F123" s="190" t="s">
        <v>624</v>
      </c>
      <c r="G123" s="502" t="s">
        <v>61</v>
      </c>
      <c r="H123" s="197" t="s">
        <v>257</v>
      </c>
      <c r="I123" s="197" t="s">
        <v>110</v>
      </c>
      <c r="J123" s="198">
        <v>5.7</v>
      </c>
      <c r="K123" s="197" t="s">
        <v>312</v>
      </c>
      <c r="L123" s="197" t="s">
        <v>64</v>
      </c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197" t="s">
        <v>313</v>
      </c>
      <c r="AA123" s="200">
        <f t="shared" si="22"/>
        <v>0.207468879668053</v>
      </c>
      <c r="AB123" s="197" t="s">
        <v>160</v>
      </c>
      <c r="AC123" s="202">
        <f>(AB123-Z123)*VLOOKUP(AE123,公斤水的体积!A:B,2,)</f>
        <v>40.12406</v>
      </c>
      <c r="AD123" s="517">
        <f t="shared" si="23"/>
        <v>0.31015</v>
      </c>
      <c r="AE123" s="196">
        <v>13</v>
      </c>
      <c r="AF123" s="94"/>
      <c r="AG123" s="94"/>
      <c r="AH123" s="95" t="s">
        <v>106</v>
      </c>
      <c r="AI123" s="506">
        <v>147.9</v>
      </c>
      <c r="AJ123" s="517">
        <f t="shared" si="24"/>
        <v>1.41987829614604</v>
      </c>
      <c r="AL123" s="208" t="s">
        <v>67</v>
      </c>
      <c r="AM123" s="208" t="s">
        <v>67</v>
      </c>
      <c r="AN123" s="208" t="s">
        <v>67</v>
      </c>
      <c r="AO123" s="208" t="s">
        <v>67</v>
      </c>
      <c r="AP123" s="208" t="s">
        <v>67</v>
      </c>
      <c r="AQ123" s="208" t="s">
        <v>67</v>
      </c>
      <c r="AR123" s="519" t="str">
        <f t="shared" si="25"/>
        <v>合格</v>
      </c>
      <c r="AS123" s="79" t="s">
        <v>68</v>
      </c>
      <c r="AT123" s="197" t="s">
        <v>543</v>
      </c>
      <c r="AU123" s="163" t="s">
        <v>69</v>
      </c>
    </row>
    <row r="124" s="246" customFormat="1" ht="15" spans="1:47">
      <c r="A124" s="164">
        <v>118</v>
      </c>
      <c r="B124" s="224" t="s">
        <v>56</v>
      </c>
      <c r="C124" s="225" t="s">
        <v>543</v>
      </c>
      <c r="D124" s="94" t="s">
        <v>58</v>
      </c>
      <c r="E124" s="94" t="s">
        <v>625</v>
      </c>
      <c r="F124" s="95" t="s">
        <v>626</v>
      </c>
      <c r="G124" s="521" t="s">
        <v>138</v>
      </c>
      <c r="H124" s="94" t="s">
        <v>333</v>
      </c>
      <c r="I124" s="94" t="s">
        <v>519</v>
      </c>
      <c r="J124" s="93">
        <v>5.7</v>
      </c>
      <c r="K124" s="438">
        <v>47.4</v>
      </c>
      <c r="L124" s="94" t="s">
        <v>158</v>
      </c>
      <c r="M124" s="225" t="s">
        <v>143</v>
      </c>
      <c r="N124" s="523"/>
      <c r="O124" s="523"/>
      <c r="P124" s="523"/>
      <c r="Q124" s="523"/>
      <c r="R124" s="523"/>
      <c r="S124" s="523"/>
      <c r="T124" s="523"/>
      <c r="U124" s="523"/>
      <c r="V124" s="523"/>
      <c r="W124" s="523"/>
      <c r="X124" s="523"/>
      <c r="Y124" s="523"/>
      <c r="Z124" s="225" t="s">
        <v>143</v>
      </c>
      <c r="AA124" s="200">
        <f t="shared" si="22"/>
        <v>0.210970464135024</v>
      </c>
      <c r="AB124" s="225" t="s">
        <v>480</v>
      </c>
      <c r="AC124" s="202">
        <f>(AB124-Z124)*VLOOKUP(AE124,公斤水的体积!A:B,2,)</f>
        <v>40.32418</v>
      </c>
      <c r="AD124" s="517">
        <f t="shared" si="23"/>
        <v>0.308905472636787</v>
      </c>
      <c r="AE124" s="93">
        <v>13</v>
      </c>
      <c r="AF124" s="176">
        <v>3.6</v>
      </c>
      <c r="AG124" s="54">
        <v>157.3</v>
      </c>
      <c r="AH124" s="176">
        <v>3.6</v>
      </c>
      <c r="AI124" s="54">
        <v>157.3</v>
      </c>
      <c r="AJ124" s="517">
        <f t="shared" si="24"/>
        <v>2.28862047043865</v>
      </c>
      <c r="AK124" s="250"/>
      <c r="AL124" s="208" t="s">
        <v>67</v>
      </c>
      <c r="AM124" s="208" t="s">
        <v>67</v>
      </c>
      <c r="AN124" s="208" t="s">
        <v>67</v>
      </c>
      <c r="AO124" s="208" t="s">
        <v>67</v>
      </c>
      <c r="AP124" s="208" t="s">
        <v>67</v>
      </c>
      <c r="AQ124" s="208" t="s">
        <v>67</v>
      </c>
      <c r="AR124" s="93" t="str">
        <f t="shared" si="25"/>
        <v>合格</v>
      </c>
      <c r="AS124" s="79" t="s">
        <v>68</v>
      </c>
      <c r="AT124" s="94" t="s">
        <v>543</v>
      </c>
      <c r="AU124" s="163" t="s">
        <v>69</v>
      </c>
    </row>
    <row r="125" s="246" customFormat="1" ht="15" spans="1:47">
      <c r="A125" s="164">
        <v>119</v>
      </c>
      <c r="B125" s="224" t="s">
        <v>56</v>
      </c>
      <c r="C125" s="225" t="s">
        <v>543</v>
      </c>
      <c r="D125" s="94" t="s">
        <v>58</v>
      </c>
      <c r="E125" s="94" t="s">
        <v>627</v>
      </c>
      <c r="F125" s="95" t="s">
        <v>628</v>
      </c>
      <c r="G125" s="521" t="s">
        <v>87</v>
      </c>
      <c r="H125" s="94" t="s">
        <v>458</v>
      </c>
      <c r="I125" s="94" t="s">
        <v>140</v>
      </c>
      <c r="J125" s="93">
        <v>5.7</v>
      </c>
      <c r="K125" s="438">
        <v>52.8</v>
      </c>
      <c r="L125" s="94" t="s">
        <v>90</v>
      </c>
      <c r="M125" s="225" t="s">
        <v>629</v>
      </c>
      <c r="N125" s="523"/>
      <c r="O125" s="523"/>
      <c r="P125" s="523"/>
      <c r="Q125" s="523"/>
      <c r="R125" s="523"/>
      <c r="S125" s="523"/>
      <c r="T125" s="523"/>
      <c r="U125" s="523"/>
      <c r="V125" s="523"/>
      <c r="W125" s="523"/>
      <c r="X125" s="523"/>
      <c r="Y125" s="523"/>
      <c r="Z125" s="225" t="s">
        <v>629</v>
      </c>
      <c r="AA125" s="200">
        <f t="shared" si="22"/>
        <v>0.189393939393929</v>
      </c>
      <c r="AB125" s="225" t="s">
        <v>526</v>
      </c>
      <c r="AC125" s="202">
        <f>(AB125-Z125)*VLOOKUP(AE125,公斤水的体积!A:B,2,)</f>
        <v>40.72442</v>
      </c>
      <c r="AD125" s="517">
        <f t="shared" si="23"/>
        <v>0.306453201970445</v>
      </c>
      <c r="AE125" s="93">
        <v>13</v>
      </c>
      <c r="AF125" s="176">
        <v>1.5</v>
      </c>
      <c r="AG125" s="54">
        <v>147.7</v>
      </c>
      <c r="AH125" s="176">
        <v>1.5</v>
      </c>
      <c r="AI125" s="54">
        <v>147.7</v>
      </c>
      <c r="AJ125" s="517">
        <f t="shared" si="24"/>
        <v>1.0155721056195</v>
      </c>
      <c r="AK125" s="250"/>
      <c r="AL125" s="208" t="s">
        <v>67</v>
      </c>
      <c r="AM125" s="208" t="s">
        <v>67</v>
      </c>
      <c r="AN125" s="208" t="s">
        <v>67</v>
      </c>
      <c r="AO125" s="208" t="s">
        <v>67</v>
      </c>
      <c r="AP125" s="208" t="s">
        <v>67</v>
      </c>
      <c r="AQ125" s="208" t="s">
        <v>67</v>
      </c>
      <c r="AR125" s="93" t="str">
        <f t="shared" si="25"/>
        <v>合格</v>
      </c>
      <c r="AS125" s="79" t="s">
        <v>68</v>
      </c>
      <c r="AT125" s="94" t="s">
        <v>543</v>
      </c>
      <c r="AU125" s="163" t="s">
        <v>69</v>
      </c>
    </row>
    <row r="126" s="246" customFormat="1" ht="15" spans="1:47">
      <c r="A126" s="164">
        <v>120</v>
      </c>
      <c r="B126" s="224" t="s">
        <v>56</v>
      </c>
      <c r="C126" s="225" t="s">
        <v>543</v>
      </c>
      <c r="D126" s="94" t="s">
        <v>58</v>
      </c>
      <c r="E126" s="94" t="s">
        <v>630</v>
      </c>
      <c r="F126" s="95" t="s">
        <v>631</v>
      </c>
      <c r="G126" s="521" t="s">
        <v>61</v>
      </c>
      <c r="H126" s="94" t="s">
        <v>632</v>
      </c>
      <c r="I126" s="94" t="s">
        <v>140</v>
      </c>
      <c r="J126" s="93">
        <v>5.7</v>
      </c>
      <c r="K126" s="438">
        <v>47.1</v>
      </c>
      <c r="L126" s="94" t="s">
        <v>294</v>
      </c>
      <c r="M126" s="225" t="s">
        <v>149</v>
      </c>
      <c r="N126" s="523"/>
      <c r="O126" s="523"/>
      <c r="P126" s="523"/>
      <c r="Q126" s="523"/>
      <c r="R126" s="523"/>
      <c r="S126" s="523"/>
      <c r="T126" s="523"/>
      <c r="U126" s="523"/>
      <c r="V126" s="523"/>
      <c r="W126" s="523"/>
      <c r="X126" s="523"/>
      <c r="Y126" s="523"/>
      <c r="Z126" s="225" t="s">
        <v>149</v>
      </c>
      <c r="AA126" s="200">
        <f t="shared" si="22"/>
        <v>0.212314225053082</v>
      </c>
      <c r="AB126" s="225" t="s">
        <v>480</v>
      </c>
      <c r="AC126" s="202">
        <f>(AB126-Z126)*VLOOKUP(AE126,公斤水的体积!A:B,2,)</f>
        <v>40.62436</v>
      </c>
      <c r="AD126" s="517">
        <f t="shared" si="23"/>
        <v>0.307061728395034</v>
      </c>
      <c r="AE126" s="93">
        <v>13</v>
      </c>
      <c r="AF126" s="176">
        <v>2.6</v>
      </c>
      <c r="AG126" s="54">
        <v>148.5</v>
      </c>
      <c r="AH126" s="176">
        <v>2.6</v>
      </c>
      <c r="AI126" s="54">
        <v>148.5</v>
      </c>
      <c r="AJ126" s="517">
        <f t="shared" si="24"/>
        <v>1.75084175084175</v>
      </c>
      <c r="AK126" s="250"/>
      <c r="AL126" s="208" t="s">
        <v>67</v>
      </c>
      <c r="AM126" s="208" t="s">
        <v>67</v>
      </c>
      <c r="AN126" s="208" t="s">
        <v>67</v>
      </c>
      <c r="AO126" s="208" t="s">
        <v>67</v>
      </c>
      <c r="AP126" s="208" t="s">
        <v>67</v>
      </c>
      <c r="AQ126" s="208" t="s">
        <v>67</v>
      </c>
      <c r="AR126" s="93" t="str">
        <f t="shared" si="25"/>
        <v>合格</v>
      </c>
      <c r="AS126" s="79" t="s">
        <v>68</v>
      </c>
      <c r="AT126" s="94" t="s">
        <v>543</v>
      </c>
      <c r="AU126" s="163" t="s">
        <v>69</v>
      </c>
    </row>
    <row r="127" s="246" customFormat="1" ht="15" spans="1:47">
      <c r="A127" s="164">
        <v>121</v>
      </c>
      <c r="B127" s="224" t="s">
        <v>56</v>
      </c>
      <c r="C127" s="225" t="s">
        <v>543</v>
      </c>
      <c r="D127" s="94" t="s">
        <v>58</v>
      </c>
      <c r="E127" s="94" t="s">
        <v>633</v>
      </c>
      <c r="F127" s="95" t="s">
        <v>634</v>
      </c>
      <c r="G127" s="521" t="s">
        <v>72</v>
      </c>
      <c r="H127" s="94" t="s">
        <v>536</v>
      </c>
      <c r="I127" s="94" t="s">
        <v>63</v>
      </c>
      <c r="J127" s="93">
        <v>5.7</v>
      </c>
      <c r="K127" s="438">
        <v>58.2</v>
      </c>
      <c r="L127" s="94" t="s">
        <v>588</v>
      </c>
      <c r="M127" s="225" t="s">
        <v>635</v>
      </c>
      <c r="N127" s="523"/>
      <c r="O127" s="523"/>
      <c r="P127" s="523"/>
      <c r="Q127" s="523"/>
      <c r="R127" s="523"/>
      <c r="S127" s="523"/>
      <c r="T127" s="523"/>
      <c r="U127" s="523"/>
      <c r="V127" s="523"/>
      <c r="W127" s="523"/>
      <c r="X127" s="523"/>
      <c r="Y127" s="523"/>
      <c r="Z127" s="225" t="s">
        <v>635</v>
      </c>
      <c r="AA127" s="200">
        <f t="shared" si="22"/>
        <v>0.171821305841927</v>
      </c>
      <c r="AB127" s="225" t="s">
        <v>84</v>
      </c>
      <c r="AC127" s="202">
        <f>(AB127-Z127)*VLOOKUP(AE127,公斤水的体积!A:B,2,)</f>
        <v>38.72322</v>
      </c>
      <c r="AD127" s="517">
        <f t="shared" si="23"/>
        <v>0.319222797927433</v>
      </c>
      <c r="AE127" s="93">
        <v>13</v>
      </c>
      <c r="AF127" s="176">
        <v>2.9</v>
      </c>
      <c r="AG127" s="54">
        <v>117.7</v>
      </c>
      <c r="AH127" s="176">
        <v>2.9</v>
      </c>
      <c r="AI127" s="54">
        <v>117.7</v>
      </c>
      <c r="AJ127" s="517">
        <f t="shared" si="24"/>
        <v>2.46389124893798</v>
      </c>
      <c r="AK127" s="250"/>
      <c r="AL127" s="208" t="s">
        <v>67</v>
      </c>
      <c r="AM127" s="208" t="s">
        <v>67</v>
      </c>
      <c r="AN127" s="208" t="s">
        <v>67</v>
      </c>
      <c r="AO127" s="208" t="s">
        <v>67</v>
      </c>
      <c r="AP127" s="208" t="s">
        <v>67</v>
      </c>
      <c r="AQ127" s="208" t="s">
        <v>67</v>
      </c>
      <c r="AR127" s="93" t="str">
        <f t="shared" si="25"/>
        <v>合格</v>
      </c>
      <c r="AS127" s="79" t="s">
        <v>68</v>
      </c>
      <c r="AT127" s="94" t="s">
        <v>543</v>
      </c>
      <c r="AU127" s="163" t="s">
        <v>69</v>
      </c>
    </row>
    <row r="128" s="246" customFormat="1" ht="15" spans="1:47">
      <c r="A128" s="164">
        <v>122</v>
      </c>
      <c r="B128" s="224" t="s">
        <v>56</v>
      </c>
      <c r="C128" s="225" t="s">
        <v>543</v>
      </c>
      <c r="D128" s="94" t="s">
        <v>58</v>
      </c>
      <c r="E128" s="94" t="s">
        <v>636</v>
      </c>
      <c r="F128" s="95" t="s">
        <v>637</v>
      </c>
      <c r="G128" s="521" t="s">
        <v>124</v>
      </c>
      <c r="H128" s="94" t="s">
        <v>464</v>
      </c>
      <c r="I128" s="94" t="s">
        <v>89</v>
      </c>
      <c r="J128" s="93">
        <v>5.7</v>
      </c>
      <c r="K128" s="438">
        <v>50.4</v>
      </c>
      <c r="L128" s="94" t="s">
        <v>64</v>
      </c>
      <c r="M128" s="225" t="s">
        <v>638</v>
      </c>
      <c r="N128" s="523"/>
      <c r="O128" s="523"/>
      <c r="P128" s="523"/>
      <c r="Q128" s="523"/>
      <c r="R128" s="523"/>
      <c r="S128" s="523"/>
      <c r="T128" s="523"/>
      <c r="U128" s="523"/>
      <c r="V128" s="523"/>
      <c r="W128" s="523"/>
      <c r="X128" s="523"/>
      <c r="Y128" s="523"/>
      <c r="Z128" s="225" t="s">
        <v>638</v>
      </c>
      <c r="AA128" s="200">
        <f t="shared" si="22"/>
        <v>0.198412698412701</v>
      </c>
      <c r="AB128" s="225" t="s">
        <v>639</v>
      </c>
      <c r="AC128" s="202">
        <f>(AB128-Z128)*VLOOKUP(AE128,公斤水的体积!A:B,2,)</f>
        <v>40.12406</v>
      </c>
      <c r="AD128" s="517">
        <f t="shared" si="23"/>
        <v>0.310150000000018</v>
      </c>
      <c r="AE128" s="93">
        <v>13</v>
      </c>
      <c r="AF128" s="176">
        <v>2.4</v>
      </c>
      <c r="AG128" s="54">
        <v>149.2</v>
      </c>
      <c r="AH128" s="176">
        <v>2.4</v>
      </c>
      <c r="AI128" s="54">
        <v>149.2</v>
      </c>
      <c r="AJ128" s="517">
        <f t="shared" si="24"/>
        <v>1.60857908847185</v>
      </c>
      <c r="AK128" s="250"/>
      <c r="AL128" s="208" t="s">
        <v>67</v>
      </c>
      <c r="AM128" s="208" t="s">
        <v>67</v>
      </c>
      <c r="AN128" s="208" t="s">
        <v>67</v>
      </c>
      <c r="AO128" s="208" t="s">
        <v>67</v>
      </c>
      <c r="AP128" s="208" t="s">
        <v>67</v>
      </c>
      <c r="AQ128" s="208" t="s">
        <v>67</v>
      </c>
      <c r="AR128" s="93" t="str">
        <f t="shared" si="25"/>
        <v>合格</v>
      </c>
      <c r="AS128" s="79" t="s">
        <v>68</v>
      </c>
      <c r="AT128" s="94" t="s">
        <v>543</v>
      </c>
      <c r="AU128" s="163" t="s">
        <v>69</v>
      </c>
    </row>
    <row r="129" s="246" customFormat="1" ht="15" spans="1:47">
      <c r="A129" s="164">
        <v>123</v>
      </c>
      <c r="B129" s="91" t="s">
        <v>56</v>
      </c>
      <c r="C129" s="523" t="s">
        <v>640</v>
      </c>
      <c r="D129" s="94" t="s">
        <v>58</v>
      </c>
      <c r="E129" s="90" t="s">
        <v>641</v>
      </c>
      <c r="F129" s="95" t="s">
        <v>642</v>
      </c>
      <c r="G129" s="521" t="s">
        <v>72</v>
      </c>
      <c r="H129" s="94" t="s">
        <v>196</v>
      </c>
      <c r="I129" s="94" t="s">
        <v>63</v>
      </c>
      <c r="J129" s="93">
        <v>5.7</v>
      </c>
      <c r="K129" s="94" t="s">
        <v>183</v>
      </c>
      <c r="L129" s="94" t="s">
        <v>489</v>
      </c>
      <c r="M129" s="523"/>
      <c r="N129" s="523"/>
      <c r="O129" s="523"/>
      <c r="P129" s="523"/>
      <c r="Q129" s="523"/>
      <c r="R129" s="523"/>
      <c r="S129" s="523"/>
      <c r="T129" s="523"/>
      <c r="U129" s="523"/>
      <c r="V129" s="523"/>
      <c r="W129" s="523"/>
      <c r="X129" s="523"/>
      <c r="Y129" s="523"/>
      <c r="Z129" s="94" t="s">
        <v>185</v>
      </c>
      <c r="AA129" s="200">
        <f t="shared" si="22"/>
        <v>0.179856115107916</v>
      </c>
      <c r="AB129" s="94" t="s">
        <v>643</v>
      </c>
      <c r="AC129" s="202">
        <f>(AB129-Z129)*VLOOKUP(AE129,公斤水的体积!A:B,2,)</f>
        <v>41.22472</v>
      </c>
      <c r="AD129" s="517">
        <f t="shared" si="23"/>
        <v>0.303454987834541</v>
      </c>
      <c r="AE129" s="93">
        <v>13</v>
      </c>
      <c r="AF129" s="94"/>
      <c r="AG129" s="94"/>
      <c r="AH129" s="95" t="s">
        <v>222</v>
      </c>
      <c r="AI129" s="524">
        <v>138.1</v>
      </c>
      <c r="AJ129" s="517">
        <f t="shared" si="24"/>
        <v>2.09992758870384</v>
      </c>
      <c r="AK129" s="250"/>
      <c r="AL129" s="208" t="s">
        <v>67</v>
      </c>
      <c r="AM129" s="208" t="s">
        <v>67</v>
      </c>
      <c r="AN129" s="208" t="s">
        <v>67</v>
      </c>
      <c r="AO129" s="208" t="s">
        <v>67</v>
      </c>
      <c r="AP129" s="208" t="s">
        <v>67</v>
      </c>
      <c r="AQ129" s="208" t="s">
        <v>67</v>
      </c>
      <c r="AR129" s="93" t="str">
        <f t="shared" si="25"/>
        <v>合格</v>
      </c>
      <c r="AS129" s="79" t="s">
        <v>68</v>
      </c>
      <c r="AT129" s="94" t="s">
        <v>640</v>
      </c>
      <c r="AU129" s="163" t="s">
        <v>69</v>
      </c>
    </row>
    <row r="130" s="246" customFormat="1" ht="15" spans="1:47">
      <c r="A130" s="164">
        <v>124</v>
      </c>
      <c r="B130" s="91" t="s">
        <v>56</v>
      </c>
      <c r="C130" s="523" t="s">
        <v>640</v>
      </c>
      <c r="D130" s="94" t="s">
        <v>58</v>
      </c>
      <c r="E130" s="90" t="s">
        <v>644</v>
      </c>
      <c r="F130" s="95" t="s">
        <v>645</v>
      </c>
      <c r="G130" s="521" t="s">
        <v>124</v>
      </c>
      <c r="H130" s="94" t="s">
        <v>438</v>
      </c>
      <c r="I130" s="94" t="s">
        <v>117</v>
      </c>
      <c r="J130" s="93">
        <v>5.7</v>
      </c>
      <c r="K130" s="94" t="s">
        <v>414</v>
      </c>
      <c r="L130" s="94" t="s">
        <v>64</v>
      </c>
      <c r="M130" s="523"/>
      <c r="N130" s="523"/>
      <c r="O130" s="523"/>
      <c r="P130" s="523"/>
      <c r="Q130" s="523"/>
      <c r="R130" s="523"/>
      <c r="S130" s="523"/>
      <c r="T130" s="523"/>
      <c r="U130" s="523"/>
      <c r="V130" s="523"/>
      <c r="W130" s="523"/>
      <c r="X130" s="523"/>
      <c r="Y130" s="523"/>
      <c r="Z130" s="94" t="s">
        <v>353</v>
      </c>
      <c r="AA130" s="200">
        <f t="shared" si="22"/>
        <v>0.201612903225809</v>
      </c>
      <c r="AB130" s="94" t="s">
        <v>415</v>
      </c>
      <c r="AC130" s="202">
        <f>(AB130-Z130)*VLOOKUP(AE130,公斤水的体积!A:B,2,)</f>
        <v>40.12406</v>
      </c>
      <c r="AD130" s="517">
        <f t="shared" si="23"/>
        <v>0.310149999999982</v>
      </c>
      <c r="AE130" s="93">
        <v>13</v>
      </c>
      <c r="AF130" s="94"/>
      <c r="AG130" s="94"/>
      <c r="AH130" s="95" t="s">
        <v>106</v>
      </c>
      <c r="AI130" s="524">
        <v>153.5</v>
      </c>
      <c r="AJ130" s="517">
        <f t="shared" si="24"/>
        <v>1.36807817589577</v>
      </c>
      <c r="AK130" s="250"/>
      <c r="AL130" s="208" t="s">
        <v>67</v>
      </c>
      <c r="AM130" s="208" t="s">
        <v>67</v>
      </c>
      <c r="AN130" s="208" t="s">
        <v>67</v>
      </c>
      <c r="AO130" s="208" t="s">
        <v>67</v>
      </c>
      <c r="AP130" s="208" t="s">
        <v>67</v>
      </c>
      <c r="AQ130" s="208" t="s">
        <v>67</v>
      </c>
      <c r="AR130" s="93" t="str">
        <f t="shared" si="25"/>
        <v>合格</v>
      </c>
      <c r="AS130" s="79" t="s">
        <v>68</v>
      </c>
      <c r="AT130" s="94" t="s">
        <v>640</v>
      </c>
      <c r="AU130" s="163" t="s">
        <v>69</v>
      </c>
    </row>
    <row r="131" s="246" customFormat="1" ht="15" spans="1:47">
      <c r="A131" s="164">
        <v>125</v>
      </c>
      <c r="B131" s="91" t="s">
        <v>56</v>
      </c>
      <c r="C131" s="523" t="s">
        <v>640</v>
      </c>
      <c r="D131" s="94" t="s">
        <v>58</v>
      </c>
      <c r="E131" s="90" t="s">
        <v>646</v>
      </c>
      <c r="F131" s="95" t="s">
        <v>647</v>
      </c>
      <c r="G131" s="521" t="s">
        <v>72</v>
      </c>
      <c r="H131" s="94" t="s">
        <v>648</v>
      </c>
      <c r="I131" s="94" t="s">
        <v>408</v>
      </c>
      <c r="J131" s="93">
        <v>5.7</v>
      </c>
      <c r="K131" s="94" t="s">
        <v>459</v>
      </c>
      <c r="L131" s="94" t="s">
        <v>489</v>
      </c>
      <c r="M131" s="523"/>
      <c r="N131" s="523"/>
      <c r="O131" s="523"/>
      <c r="P131" s="523"/>
      <c r="Q131" s="523"/>
      <c r="R131" s="523"/>
      <c r="S131" s="523"/>
      <c r="T131" s="523"/>
      <c r="U131" s="523"/>
      <c r="V131" s="523"/>
      <c r="W131" s="523"/>
      <c r="X131" s="523"/>
      <c r="Y131" s="523"/>
      <c r="Z131" s="94" t="s">
        <v>460</v>
      </c>
      <c r="AA131" s="200">
        <f t="shared" si="22"/>
        <v>0.182481751824807</v>
      </c>
      <c r="AB131" s="94" t="s">
        <v>649</v>
      </c>
      <c r="AC131" s="202">
        <f>(AB131-Z131)*VLOOKUP(AE131,公斤水的体积!A:B,2,)</f>
        <v>41.22472</v>
      </c>
      <c r="AD131" s="517">
        <f t="shared" si="23"/>
        <v>0.303454987834541</v>
      </c>
      <c r="AE131" s="93">
        <v>13</v>
      </c>
      <c r="AF131" s="94"/>
      <c r="AG131" s="94"/>
      <c r="AH131" s="95" t="s">
        <v>314</v>
      </c>
      <c r="AI131" s="524">
        <v>142</v>
      </c>
      <c r="AJ131" s="517">
        <f t="shared" si="24"/>
        <v>1.69014084507042</v>
      </c>
      <c r="AK131" s="250"/>
      <c r="AL131" s="208" t="s">
        <v>67</v>
      </c>
      <c r="AM131" s="208" t="s">
        <v>67</v>
      </c>
      <c r="AN131" s="208" t="s">
        <v>67</v>
      </c>
      <c r="AO131" s="208" t="s">
        <v>67</v>
      </c>
      <c r="AP131" s="208" t="s">
        <v>67</v>
      </c>
      <c r="AQ131" s="208" t="s">
        <v>67</v>
      </c>
      <c r="AR131" s="93" t="str">
        <f t="shared" si="25"/>
        <v>合格</v>
      </c>
      <c r="AS131" s="79" t="s">
        <v>68</v>
      </c>
      <c r="AT131" s="94" t="s">
        <v>640</v>
      </c>
      <c r="AU131" s="163" t="s">
        <v>69</v>
      </c>
    </row>
    <row r="132" s="246" customFormat="1" ht="15" spans="1:47">
      <c r="A132" s="164">
        <v>126</v>
      </c>
      <c r="B132" s="91" t="s">
        <v>56</v>
      </c>
      <c r="C132" s="523" t="s">
        <v>640</v>
      </c>
      <c r="D132" s="94" t="s">
        <v>58</v>
      </c>
      <c r="E132" s="90" t="s">
        <v>650</v>
      </c>
      <c r="F132" s="95" t="s">
        <v>651</v>
      </c>
      <c r="G132" s="521" t="s">
        <v>87</v>
      </c>
      <c r="H132" s="94" t="s">
        <v>358</v>
      </c>
      <c r="I132" s="94" t="s">
        <v>175</v>
      </c>
      <c r="J132" s="93">
        <v>5.7</v>
      </c>
      <c r="K132" s="94" t="s">
        <v>459</v>
      </c>
      <c r="L132" s="94" t="s">
        <v>90</v>
      </c>
      <c r="M132" s="523"/>
      <c r="N132" s="523"/>
      <c r="O132" s="523"/>
      <c r="P132" s="523"/>
      <c r="Q132" s="523"/>
      <c r="R132" s="523"/>
      <c r="S132" s="523"/>
      <c r="T132" s="523"/>
      <c r="U132" s="523"/>
      <c r="V132" s="523"/>
      <c r="W132" s="523"/>
      <c r="X132" s="523"/>
      <c r="Y132" s="523"/>
      <c r="Z132" s="94" t="s">
        <v>460</v>
      </c>
      <c r="AA132" s="200">
        <f t="shared" si="22"/>
        <v>0.182481751824807</v>
      </c>
      <c r="AB132" s="94" t="s">
        <v>284</v>
      </c>
      <c r="AC132" s="202">
        <f>(AB132-Z132)*VLOOKUP(AE132,公斤水的体积!A:B,2,)</f>
        <v>40.72442</v>
      </c>
      <c r="AD132" s="517">
        <f t="shared" si="23"/>
        <v>0.306453201970445</v>
      </c>
      <c r="AE132" s="93">
        <v>13</v>
      </c>
      <c r="AF132" s="94"/>
      <c r="AG132" s="94"/>
      <c r="AH132" s="95" t="s">
        <v>106</v>
      </c>
      <c r="AI132" s="524">
        <v>143.7</v>
      </c>
      <c r="AJ132" s="517">
        <f t="shared" si="24"/>
        <v>1.46137787056367</v>
      </c>
      <c r="AK132" s="250"/>
      <c r="AL132" s="208" t="s">
        <v>67</v>
      </c>
      <c r="AM132" s="208" t="s">
        <v>67</v>
      </c>
      <c r="AN132" s="208" t="s">
        <v>67</v>
      </c>
      <c r="AO132" s="208" t="s">
        <v>67</v>
      </c>
      <c r="AP132" s="208" t="s">
        <v>67</v>
      </c>
      <c r="AQ132" s="208" t="s">
        <v>67</v>
      </c>
      <c r="AR132" s="93" t="str">
        <f t="shared" si="25"/>
        <v>合格</v>
      </c>
      <c r="AS132" s="79" t="s">
        <v>68</v>
      </c>
      <c r="AT132" s="94" t="s">
        <v>640</v>
      </c>
      <c r="AU132" s="163" t="s">
        <v>69</v>
      </c>
    </row>
    <row r="133" s="246" customFormat="1" ht="15" spans="1:47">
      <c r="A133" s="164">
        <v>127</v>
      </c>
      <c r="B133" s="91" t="s">
        <v>56</v>
      </c>
      <c r="C133" s="523" t="s">
        <v>640</v>
      </c>
      <c r="D133" s="94" t="s">
        <v>58</v>
      </c>
      <c r="E133" s="90" t="s">
        <v>652</v>
      </c>
      <c r="F133" s="95" t="s">
        <v>653</v>
      </c>
      <c r="G133" s="521" t="s">
        <v>61</v>
      </c>
      <c r="H133" s="94" t="s">
        <v>546</v>
      </c>
      <c r="I133" s="94" t="s">
        <v>110</v>
      </c>
      <c r="J133" s="93">
        <v>5.7</v>
      </c>
      <c r="K133" s="94" t="s">
        <v>654</v>
      </c>
      <c r="L133" s="94" t="s">
        <v>64</v>
      </c>
      <c r="M133" s="523"/>
      <c r="N133" s="523"/>
      <c r="O133" s="523"/>
      <c r="P133" s="523"/>
      <c r="Q133" s="523"/>
      <c r="R133" s="523"/>
      <c r="S133" s="523"/>
      <c r="T133" s="523"/>
      <c r="U133" s="523"/>
      <c r="V133" s="523"/>
      <c r="W133" s="523"/>
      <c r="X133" s="523"/>
      <c r="Y133" s="523"/>
      <c r="Z133" s="94" t="s">
        <v>65</v>
      </c>
      <c r="AA133" s="200">
        <f t="shared" si="22"/>
        <v>0.224215246636774</v>
      </c>
      <c r="AB133" s="94" t="s">
        <v>66</v>
      </c>
      <c r="AC133" s="202">
        <f>(AB133-Z133)*VLOOKUP(AE133,公斤水的体积!A:B,2,)</f>
        <v>40.12406</v>
      </c>
      <c r="AD133" s="517">
        <f t="shared" si="23"/>
        <v>0.310149999999982</v>
      </c>
      <c r="AE133" s="93">
        <v>13</v>
      </c>
      <c r="AF133" s="94"/>
      <c r="AG133" s="94"/>
      <c r="AH133" s="95" t="s">
        <v>655</v>
      </c>
      <c r="AI133" s="524">
        <v>163.9</v>
      </c>
      <c r="AJ133" s="517">
        <f t="shared" si="24"/>
        <v>2.07443563148261</v>
      </c>
      <c r="AK133" s="250"/>
      <c r="AL133" s="208" t="s">
        <v>67</v>
      </c>
      <c r="AM133" s="208" t="s">
        <v>67</v>
      </c>
      <c r="AN133" s="208" t="s">
        <v>67</v>
      </c>
      <c r="AO133" s="208" t="s">
        <v>67</v>
      </c>
      <c r="AP133" s="208" t="s">
        <v>67</v>
      </c>
      <c r="AQ133" s="208" t="s">
        <v>67</v>
      </c>
      <c r="AR133" s="93" t="str">
        <f t="shared" si="25"/>
        <v>合格</v>
      </c>
      <c r="AS133" s="79" t="s">
        <v>68</v>
      </c>
      <c r="AT133" s="94" t="s">
        <v>640</v>
      </c>
      <c r="AU133" s="163" t="s">
        <v>69</v>
      </c>
    </row>
    <row r="134" s="246" customFormat="1" ht="15" spans="1:47">
      <c r="A134" s="164">
        <v>128</v>
      </c>
      <c r="B134" s="91" t="s">
        <v>56</v>
      </c>
      <c r="C134" s="523" t="s">
        <v>640</v>
      </c>
      <c r="D134" s="94" t="s">
        <v>58</v>
      </c>
      <c r="E134" s="90" t="s">
        <v>656</v>
      </c>
      <c r="F134" s="95" t="s">
        <v>657</v>
      </c>
      <c r="G134" s="521" t="s">
        <v>61</v>
      </c>
      <c r="H134" s="94" t="s">
        <v>139</v>
      </c>
      <c r="I134" s="94" t="s">
        <v>408</v>
      </c>
      <c r="J134" s="93">
        <v>5.7</v>
      </c>
      <c r="K134" s="94" t="s">
        <v>226</v>
      </c>
      <c r="L134" s="94" t="s">
        <v>184</v>
      </c>
      <c r="M134" s="523"/>
      <c r="N134" s="523"/>
      <c r="O134" s="523"/>
      <c r="P134" s="523"/>
      <c r="Q134" s="523"/>
      <c r="R134" s="523"/>
      <c r="S134" s="523"/>
      <c r="T134" s="523"/>
      <c r="U134" s="523"/>
      <c r="V134" s="523"/>
      <c r="W134" s="523"/>
      <c r="X134" s="523"/>
      <c r="Y134" s="523"/>
      <c r="Z134" s="94" t="s">
        <v>312</v>
      </c>
      <c r="AA134" s="200">
        <f t="shared" si="22"/>
        <v>0.207039337474108</v>
      </c>
      <c r="AB134" s="94" t="s">
        <v>178</v>
      </c>
      <c r="AC134" s="202">
        <f>(AB134-Z134)*VLOOKUP(AE134,公斤水的体积!A:B,2,)</f>
        <v>40.5243</v>
      </c>
      <c r="AD134" s="517">
        <f t="shared" si="23"/>
        <v>0.307673267326728</v>
      </c>
      <c r="AE134" s="93">
        <v>13</v>
      </c>
      <c r="AF134" s="94"/>
      <c r="AG134" s="94"/>
      <c r="AH134" s="95" t="s">
        <v>128</v>
      </c>
      <c r="AI134" s="524">
        <v>152.9</v>
      </c>
      <c r="AJ134" s="517">
        <f t="shared" si="24"/>
        <v>0.78482668410726</v>
      </c>
      <c r="AK134" s="250"/>
      <c r="AL134" s="208" t="s">
        <v>67</v>
      </c>
      <c r="AM134" s="208" t="s">
        <v>67</v>
      </c>
      <c r="AN134" s="208" t="s">
        <v>67</v>
      </c>
      <c r="AO134" s="208" t="s">
        <v>67</v>
      </c>
      <c r="AP134" s="208" t="s">
        <v>67</v>
      </c>
      <c r="AQ134" s="208" t="s">
        <v>67</v>
      </c>
      <c r="AR134" s="93" t="str">
        <f t="shared" si="25"/>
        <v>合格</v>
      </c>
      <c r="AS134" s="79" t="s">
        <v>68</v>
      </c>
      <c r="AT134" s="94" t="s">
        <v>640</v>
      </c>
      <c r="AU134" s="163" t="s">
        <v>69</v>
      </c>
    </row>
    <row r="135" s="246" customFormat="1" ht="15" spans="1:47">
      <c r="A135" s="164">
        <v>129</v>
      </c>
      <c r="B135" s="91" t="s">
        <v>56</v>
      </c>
      <c r="C135" s="523" t="s">
        <v>640</v>
      </c>
      <c r="D135" s="94" t="s">
        <v>58</v>
      </c>
      <c r="E135" s="90" t="s">
        <v>658</v>
      </c>
      <c r="F135" s="95" t="s">
        <v>659</v>
      </c>
      <c r="G135" s="521" t="s">
        <v>61</v>
      </c>
      <c r="H135" s="94" t="s">
        <v>660</v>
      </c>
      <c r="I135" s="94" t="s">
        <v>117</v>
      </c>
      <c r="J135" s="93">
        <v>5.7</v>
      </c>
      <c r="K135" s="94" t="s">
        <v>330</v>
      </c>
      <c r="L135" s="94" t="s">
        <v>82</v>
      </c>
      <c r="M135" s="523"/>
      <c r="N135" s="523"/>
      <c r="O135" s="523"/>
      <c r="P135" s="523"/>
      <c r="Q135" s="523"/>
      <c r="R135" s="523"/>
      <c r="S135" s="523"/>
      <c r="T135" s="523"/>
      <c r="U135" s="523"/>
      <c r="V135" s="523"/>
      <c r="W135" s="523"/>
      <c r="X135" s="523"/>
      <c r="Y135" s="523"/>
      <c r="Z135" s="94" t="s">
        <v>372</v>
      </c>
      <c r="AA135" s="200">
        <f t="shared" si="22"/>
        <v>0.210084033613448</v>
      </c>
      <c r="AB135" s="94" t="s">
        <v>339</v>
      </c>
      <c r="AC135" s="202">
        <f>(AB135-Z135)*VLOOKUP(AE135,公斤水的体积!A:B,2,)</f>
        <v>40.92454</v>
      </c>
      <c r="AD135" s="517">
        <f t="shared" si="23"/>
        <v>0.305245098039224</v>
      </c>
      <c r="AE135" s="93">
        <v>13</v>
      </c>
      <c r="AF135" s="94"/>
      <c r="AG135" s="94"/>
      <c r="AH135" s="95" t="s">
        <v>219</v>
      </c>
      <c r="AI135" s="524">
        <v>147</v>
      </c>
      <c r="AJ135" s="517">
        <f t="shared" si="24"/>
        <v>1.83673469387755</v>
      </c>
      <c r="AK135" s="250"/>
      <c r="AL135" s="208" t="s">
        <v>67</v>
      </c>
      <c r="AM135" s="208" t="s">
        <v>67</v>
      </c>
      <c r="AN135" s="208" t="s">
        <v>67</v>
      </c>
      <c r="AO135" s="208" t="s">
        <v>67</v>
      </c>
      <c r="AP135" s="208" t="s">
        <v>67</v>
      </c>
      <c r="AQ135" s="208" t="s">
        <v>67</v>
      </c>
      <c r="AR135" s="93" t="str">
        <f t="shared" si="25"/>
        <v>合格</v>
      </c>
      <c r="AS135" s="79" t="s">
        <v>68</v>
      </c>
      <c r="AT135" s="94" t="s">
        <v>640</v>
      </c>
      <c r="AU135" s="163" t="s">
        <v>69</v>
      </c>
    </row>
    <row r="136" s="246" customFormat="1" ht="15" spans="1:47">
      <c r="A136" s="164">
        <v>130</v>
      </c>
      <c r="B136" s="91" t="s">
        <v>56</v>
      </c>
      <c r="C136" s="523" t="s">
        <v>640</v>
      </c>
      <c r="D136" s="94" t="s">
        <v>58</v>
      </c>
      <c r="E136" s="90" t="s">
        <v>661</v>
      </c>
      <c r="F136" s="95" t="s">
        <v>662</v>
      </c>
      <c r="G136" s="521" t="s">
        <v>87</v>
      </c>
      <c r="H136" s="94" t="s">
        <v>663</v>
      </c>
      <c r="I136" s="94" t="s">
        <v>63</v>
      </c>
      <c r="J136" s="93">
        <v>5.7</v>
      </c>
      <c r="K136" s="94" t="s">
        <v>433</v>
      </c>
      <c r="L136" s="94" t="s">
        <v>90</v>
      </c>
      <c r="M136" s="523"/>
      <c r="N136" s="523"/>
      <c r="O136" s="523"/>
      <c r="P136" s="523"/>
      <c r="Q136" s="523"/>
      <c r="R136" s="523"/>
      <c r="S136" s="523"/>
      <c r="T136" s="523"/>
      <c r="U136" s="523"/>
      <c r="V136" s="523"/>
      <c r="W136" s="523"/>
      <c r="X136" s="523"/>
      <c r="Y136" s="523"/>
      <c r="Z136" s="94" t="s">
        <v>275</v>
      </c>
      <c r="AA136" s="200">
        <f t="shared" si="22"/>
        <v>0.174216027874567</v>
      </c>
      <c r="AB136" s="94" t="s">
        <v>664</v>
      </c>
      <c r="AC136" s="202">
        <f>(AB136-Z136)*VLOOKUP(AE136,公斤水的体积!A:B,2,)</f>
        <v>40.72442</v>
      </c>
      <c r="AD136" s="517">
        <f t="shared" si="23"/>
        <v>0.306453201970445</v>
      </c>
      <c r="AE136" s="93">
        <v>13</v>
      </c>
      <c r="AF136" s="94"/>
      <c r="AG136" s="94"/>
      <c r="AH136" s="95" t="s">
        <v>128</v>
      </c>
      <c r="AI136" s="524">
        <v>134.2</v>
      </c>
      <c r="AJ136" s="517">
        <f t="shared" si="24"/>
        <v>0.894187779433681</v>
      </c>
      <c r="AK136" s="250"/>
      <c r="AL136" s="208" t="s">
        <v>67</v>
      </c>
      <c r="AM136" s="208" t="s">
        <v>67</v>
      </c>
      <c r="AN136" s="208" t="s">
        <v>67</v>
      </c>
      <c r="AO136" s="208" t="s">
        <v>67</v>
      </c>
      <c r="AP136" s="208" t="s">
        <v>67</v>
      </c>
      <c r="AQ136" s="208" t="s">
        <v>67</v>
      </c>
      <c r="AR136" s="93" t="str">
        <f t="shared" si="25"/>
        <v>合格</v>
      </c>
      <c r="AS136" s="79" t="s">
        <v>68</v>
      </c>
      <c r="AT136" s="94" t="s">
        <v>640</v>
      </c>
      <c r="AU136" s="163" t="s">
        <v>69</v>
      </c>
    </row>
    <row r="137" s="246" customFormat="1" ht="15" spans="1:47">
      <c r="A137" s="164">
        <v>131</v>
      </c>
      <c r="B137" s="91" t="s">
        <v>56</v>
      </c>
      <c r="C137" s="523" t="s">
        <v>665</v>
      </c>
      <c r="D137" s="94" t="s">
        <v>58</v>
      </c>
      <c r="E137" s="90" t="s">
        <v>666</v>
      </c>
      <c r="F137" s="95" t="s">
        <v>667</v>
      </c>
      <c r="G137" s="521" t="s">
        <v>87</v>
      </c>
      <c r="H137" s="94" t="s">
        <v>668</v>
      </c>
      <c r="I137" s="94" t="s">
        <v>470</v>
      </c>
      <c r="J137" s="93">
        <v>5.7</v>
      </c>
      <c r="K137" s="94" t="s">
        <v>439</v>
      </c>
      <c r="L137" s="94" t="s">
        <v>90</v>
      </c>
      <c r="M137" s="523"/>
      <c r="N137" s="523"/>
      <c r="O137" s="523"/>
      <c r="P137" s="523"/>
      <c r="Q137" s="523"/>
      <c r="R137" s="523"/>
      <c r="S137" s="523"/>
      <c r="T137" s="523"/>
      <c r="U137" s="523"/>
      <c r="V137" s="523"/>
      <c r="W137" s="523"/>
      <c r="X137" s="523"/>
      <c r="Y137" s="523"/>
      <c r="Z137" s="94" t="s">
        <v>440</v>
      </c>
      <c r="AA137" s="200">
        <f t="shared" ref="AA137:AA154" si="26">(K137-Z137)/K137*100</f>
        <v>0.17730496453901</v>
      </c>
      <c r="AB137" s="94" t="s">
        <v>423</v>
      </c>
      <c r="AC137" s="202">
        <f>(AB137-Z137)*VLOOKUP(AE137,公斤水的体积!A:B,2,)</f>
        <v>40.72442</v>
      </c>
      <c r="AD137" s="517">
        <f t="shared" ref="AD137:AD154" si="27">(AC137-L137)/L137*100</f>
        <v>0.306453201970445</v>
      </c>
      <c r="AE137" s="93">
        <v>13</v>
      </c>
      <c r="AF137" s="94"/>
      <c r="AG137" s="94"/>
      <c r="AH137" s="95" t="s">
        <v>152</v>
      </c>
      <c r="AI137" s="524">
        <v>129.6</v>
      </c>
      <c r="AJ137" s="517">
        <f t="shared" ref="AJ137:AJ154" si="28">AH137/AI137*100</f>
        <v>1.54320987654321</v>
      </c>
      <c r="AK137" s="250"/>
      <c r="AL137" s="208" t="s">
        <v>67</v>
      </c>
      <c r="AM137" s="208" t="s">
        <v>67</v>
      </c>
      <c r="AN137" s="208" t="s">
        <v>67</v>
      </c>
      <c r="AO137" s="208" t="s">
        <v>67</v>
      </c>
      <c r="AP137" s="208" t="s">
        <v>67</v>
      </c>
      <c r="AQ137" s="208" t="s">
        <v>67</v>
      </c>
      <c r="AR137" s="93" t="str">
        <f t="shared" ref="AR137:AR154" si="29">IF(AND(AD137&lt;10,AD137&gt;=-1.5,AA137&lt;5,AA137&gt;-1,AJ137&lt;6,AJ137&gt;=0),"合格","不合格")</f>
        <v>合格</v>
      </c>
      <c r="AS137" s="79" t="s">
        <v>68</v>
      </c>
      <c r="AT137" s="94" t="s">
        <v>665</v>
      </c>
      <c r="AU137" s="163" t="s">
        <v>69</v>
      </c>
    </row>
    <row r="138" ht="15" spans="1:47">
      <c r="A138" s="164">
        <v>132</v>
      </c>
      <c r="B138" s="520" t="s">
        <v>56</v>
      </c>
      <c r="C138" s="523" t="s">
        <v>665</v>
      </c>
      <c r="D138" s="197" t="s">
        <v>58</v>
      </c>
      <c r="E138" s="501" t="s">
        <v>669</v>
      </c>
      <c r="F138" s="190" t="s">
        <v>670</v>
      </c>
      <c r="G138" s="521" t="s">
        <v>87</v>
      </c>
      <c r="H138" s="197" t="s">
        <v>671</v>
      </c>
      <c r="I138" s="197" t="s">
        <v>672</v>
      </c>
      <c r="J138" s="198">
        <v>5.7</v>
      </c>
      <c r="K138" s="197" t="s">
        <v>183</v>
      </c>
      <c r="L138" s="197" t="s">
        <v>184</v>
      </c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197" t="s">
        <v>185</v>
      </c>
      <c r="AA138" s="200">
        <f t="shared" si="26"/>
        <v>0.179856115107916</v>
      </c>
      <c r="AB138" s="197" t="s">
        <v>186</v>
      </c>
      <c r="AC138" s="202">
        <f>(AB138-Z138)*VLOOKUP(AE138,公斤水的体积!A:B,2,)</f>
        <v>40.5243</v>
      </c>
      <c r="AD138" s="517">
        <f t="shared" si="27"/>
        <v>0.307673267326728</v>
      </c>
      <c r="AE138" s="93">
        <v>13</v>
      </c>
      <c r="AF138" s="94"/>
      <c r="AG138" s="94"/>
      <c r="AH138" s="95" t="s">
        <v>314</v>
      </c>
      <c r="AI138" s="506">
        <v>120.1</v>
      </c>
      <c r="AJ138" s="517">
        <f t="shared" si="28"/>
        <v>1.99833472106578</v>
      </c>
      <c r="AL138" s="208" t="s">
        <v>67</v>
      </c>
      <c r="AM138" s="208" t="s">
        <v>67</v>
      </c>
      <c r="AN138" s="208" t="s">
        <v>67</v>
      </c>
      <c r="AO138" s="208" t="s">
        <v>67</v>
      </c>
      <c r="AP138" s="208" t="s">
        <v>67</v>
      </c>
      <c r="AQ138" s="208" t="s">
        <v>67</v>
      </c>
      <c r="AR138" s="519" t="str">
        <f t="shared" si="29"/>
        <v>合格</v>
      </c>
      <c r="AS138" s="79" t="s">
        <v>68</v>
      </c>
      <c r="AT138" s="94" t="s">
        <v>665</v>
      </c>
      <c r="AU138" s="163" t="s">
        <v>69</v>
      </c>
    </row>
    <row r="139" ht="15" spans="1:47">
      <c r="A139" s="164">
        <v>133</v>
      </c>
      <c r="B139" s="520" t="s">
        <v>56</v>
      </c>
      <c r="C139" s="523" t="s">
        <v>665</v>
      </c>
      <c r="D139" s="197" t="s">
        <v>58</v>
      </c>
      <c r="E139" s="501" t="s">
        <v>673</v>
      </c>
      <c r="F139" s="190" t="s">
        <v>674</v>
      </c>
      <c r="G139" s="502" t="s">
        <v>61</v>
      </c>
      <c r="H139" s="197" t="s">
        <v>352</v>
      </c>
      <c r="I139" s="197" t="s">
        <v>117</v>
      </c>
      <c r="J139" s="198">
        <v>5.7</v>
      </c>
      <c r="K139" s="197" t="s">
        <v>141</v>
      </c>
      <c r="L139" s="197" t="s">
        <v>142</v>
      </c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197" t="s">
        <v>143</v>
      </c>
      <c r="AA139" s="200">
        <f t="shared" si="26"/>
        <v>0.210970464135024</v>
      </c>
      <c r="AB139" s="197" t="s">
        <v>144</v>
      </c>
      <c r="AC139" s="202">
        <f>(AB139-Z139)*VLOOKUP(AE139,公斤水的体积!A:B,2,)</f>
        <v>40.22412</v>
      </c>
      <c r="AD139" s="517">
        <f t="shared" si="27"/>
        <v>0.309526184538648</v>
      </c>
      <c r="AE139" s="93">
        <v>13</v>
      </c>
      <c r="AF139" s="94"/>
      <c r="AG139" s="94"/>
      <c r="AH139" s="95" t="s">
        <v>167</v>
      </c>
      <c r="AI139" s="506">
        <v>148.7</v>
      </c>
      <c r="AJ139" s="517">
        <f t="shared" si="28"/>
        <v>1.68123739071957</v>
      </c>
      <c r="AL139" s="208" t="s">
        <v>67</v>
      </c>
      <c r="AM139" s="208" t="s">
        <v>67</v>
      </c>
      <c r="AN139" s="208" t="s">
        <v>67</v>
      </c>
      <c r="AO139" s="208" t="s">
        <v>67</v>
      </c>
      <c r="AP139" s="208" t="s">
        <v>67</v>
      </c>
      <c r="AQ139" s="208" t="s">
        <v>67</v>
      </c>
      <c r="AR139" s="519" t="str">
        <f t="shared" si="29"/>
        <v>合格</v>
      </c>
      <c r="AS139" s="79" t="s">
        <v>68</v>
      </c>
      <c r="AT139" s="94" t="s">
        <v>665</v>
      </c>
      <c r="AU139" s="163" t="s">
        <v>69</v>
      </c>
    </row>
    <row r="140" ht="15" spans="1:47">
      <c r="A140" s="164">
        <v>134</v>
      </c>
      <c r="B140" s="520" t="s">
        <v>56</v>
      </c>
      <c r="C140" s="523" t="s">
        <v>665</v>
      </c>
      <c r="D140" s="197" t="s">
        <v>58</v>
      </c>
      <c r="E140" s="501" t="s">
        <v>675</v>
      </c>
      <c r="F140" s="190" t="s">
        <v>676</v>
      </c>
      <c r="G140" s="502" t="s">
        <v>87</v>
      </c>
      <c r="H140" s="197" t="s">
        <v>95</v>
      </c>
      <c r="I140" s="197" t="s">
        <v>63</v>
      </c>
      <c r="J140" s="198">
        <v>5.7</v>
      </c>
      <c r="K140" s="197" t="s">
        <v>164</v>
      </c>
      <c r="L140" s="197" t="s">
        <v>158</v>
      </c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197" t="s">
        <v>165</v>
      </c>
      <c r="AA140" s="200">
        <f t="shared" si="26"/>
        <v>0.185873605947945</v>
      </c>
      <c r="AB140" s="197" t="s">
        <v>677</v>
      </c>
      <c r="AC140" s="202">
        <f>(AB140-Z140)*VLOOKUP(AE140,公斤水的体积!A:B,2,)</f>
        <v>40.32418</v>
      </c>
      <c r="AD140" s="517">
        <f t="shared" si="27"/>
        <v>0.308905472636787</v>
      </c>
      <c r="AE140" s="93">
        <v>13</v>
      </c>
      <c r="AF140" s="94"/>
      <c r="AG140" s="94"/>
      <c r="AH140" s="95" t="s">
        <v>301</v>
      </c>
      <c r="AI140" s="506">
        <v>129.2</v>
      </c>
      <c r="AJ140" s="517">
        <f t="shared" si="28"/>
        <v>1.1609907120743</v>
      </c>
      <c r="AL140" s="208" t="s">
        <v>67</v>
      </c>
      <c r="AM140" s="208" t="s">
        <v>67</v>
      </c>
      <c r="AN140" s="208" t="s">
        <v>67</v>
      </c>
      <c r="AO140" s="208" t="s">
        <v>67</v>
      </c>
      <c r="AP140" s="208" t="s">
        <v>67</v>
      </c>
      <c r="AQ140" s="208" t="s">
        <v>67</v>
      </c>
      <c r="AR140" s="519" t="str">
        <f t="shared" si="29"/>
        <v>合格</v>
      </c>
      <c r="AS140" s="79" t="s">
        <v>68</v>
      </c>
      <c r="AT140" s="94" t="s">
        <v>665</v>
      </c>
      <c r="AU140" s="163" t="s">
        <v>69</v>
      </c>
    </row>
    <row r="141" ht="15" spans="1:47">
      <c r="A141" s="164">
        <v>135</v>
      </c>
      <c r="B141" s="520" t="s">
        <v>56</v>
      </c>
      <c r="C141" s="523" t="s">
        <v>665</v>
      </c>
      <c r="D141" s="197" t="s">
        <v>58</v>
      </c>
      <c r="E141" s="501" t="s">
        <v>678</v>
      </c>
      <c r="F141" s="190" t="s">
        <v>679</v>
      </c>
      <c r="G141" s="502" t="s">
        <v>87</v>
      </c>
      <c r="H141" s="197" t="s">
        <v>394</v>
      </c>
      <c r="I141" s="197" t="s">
        <v>117</v>
      </c>
      <c r="J141" s="198">
        <v>5.7</v>
      </c>
      <c r="K141" s="197" t="s">
        <v>164</v>
      </c>
      <c r="L141" s="197" t="s">
        <v>184</v>
      </c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197" t="s">
        <v>165</v>
      </c>
      <c r="AA141" s="200">
        <f t="shared" si="26"/>
        <v>0.185873605947945</v>
      </c>
      <c r="AB141" s="197" t="s">
        <v>516</v>
      </c>
      <c r="AC141" s="202">
        <f>(AB141-Z141)*VLOOKUP(AE141,公斤水的体积!A:B,2,)</f>
        <v>40.5243</v>
      </c>
      <c r="AD141" s="517">
        <f t="shared" si="27"/>
        <v>0.307673267326728</v>
      </c>
      <c r="AE141" s="93">
        <v>13</v>
      </c>
      <c r="AF141" s="94"/>
      <c r="AG141" s="94"/>
      <c r="AH141" s="95" t="s">
        <v>680</v>
      </c>
      <c r="AI141" s="506">
        <v>122.2</v>
      </c>
      <c r="AJ141" s="517">
        <f t="shared" si="28"/>
        <v>0.409165302782324</v>
      </c>
      <c r="AL141" s="208" t="s">
        <v>67</v>
      </c>
      <c r="AM141" s="208" t="s">
        <v>67</v>
      </c>
      <c r="AN141" s="208" t="s">
        <v>67</v>
      </c>
      <c r="AO141" s="208" t="s">
        <v>67</v>
      </c>
      <c r="AP141" s="208" t="s">
        <v>67</v>
      </c>
      <c r="AQ141" s="208" t="s">
        <v>67</v>
      </c>
      <c r="AR141" s="519" t="str">
        <f t="shared" si="29"/>
        <v>合格</v>
      </c>
      <c r="AS141" s="79" t="s">
        <v>68</v>
      </c>
      <c r="AT141" s="94" t="s">
        <v>665</v>
      </c>
      <c r="AU141" s="163" t="s">
        <v>69</v>
      </c>
    </row>
    <row r="142" ht="15" spans="1:47">
      <c r="A142" s="164">
        <v>136</v>
      </c>
      <c r="B142" s="520" t="s">
        <v>56</v>
      </c>
      <c r="C142" s="523" t="s">
        <v>665</v>
      </c>
      <c r="D142" s="197" t="s">
        <v>58</v>
      </c>
      <c r="E142" s="501" t="s">
        <v>681</v>
      </c>
      <c r="F142" s="190" t="s">
        <v>682</v>
      </c>
      <c r="G142" s="502" t="s">
        <v>72</v>
      </c>
      <c r="H142" s="197" t="s">
        <v>648</v>
      </c>
      <c r="I142" s="197" t="s">
        <v>89</v>
      </c>
      <c r="J142" s="198">
        <v>5.7</v>
      </c>
      <c r="K142" s="197" t="s">
        <v>368</v>
      </c>
      <c r="L142" s="197" t="s">
        <v>90</v>
      </c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197" t="s">
        <v>422</v>
      </c>
      <c r="AA142" s="200">
        <f t="shared" si="26"/>
        <v>0.17921146953404</v>
      </c>
      <c r="AB142" s="197" t="s">
        <v>265</v>
      </c>
      <c r="AC142" s="202">
        <f>(AB142-Z142)*VLOOKUP(AE142,公斤水的体积!A:B,2,)</f>
        <v>40.72442</v>
      </c>
      <c r="AD142" s="517">
        <f t="shared" si="27"/>
        <v>0.306453201970445</v>
      </c>
      <c r="AE142" s="93">
        <v>13</v>
      </c>
      <c r="AF142" s="94"/>
      <c r="AG142" s="94"/>
      <c r="AH142" s="95" t="s">
        <v>200</v>
      </c>
      <c r="AI142" s="506">
        <v>123.6</v>
      </c>
      <c r="AJ142" s="517">
        <f t="shared" si="28"/>
        <v>0.809061488673139</v>
      </c>
      <c r="AL142" s="208" t="s">
        <v>67</v>
      </c>
      <c r="AM142" s="208" t="s">
        <v>67</v>
      </c>
      <c r="AN142" s="208" t="s">
        <v>67</v>
      </c>
      <c r="AO142" s="208" t="s">
        <v>67</v>
      </c>
      <c r="AP142" s="208" t="s">
        <v>67</v>
      </c>
      <c r="AQ142" s="208" t="s">
        <v>67</v>
      </c>
      <c r="AR142" s="519" t="str">
        <f t="shared" si="29"/>
        <v>合格</v>
      </c>
      <c r="AS142" s="79" t="s">
        <v>68</v>
      </c>
      <c r="AT142" s="94" t="s">
        <v>665</v>
      </c>
      <c r="AU142" s="163" t="s">
        <v>69</v>
      </c>
    </row>
    <row r="143" ht="15" spans="1:47">
      <c r="A143" s="164">
        <v>137</v>
      </c>
      <c r="B143" s="520" t="s">
        <v>56</v>
      </c>
      <c r="C143" s="523" t="s">
        <v>665</v>
      </c>
      <c r="D143" s="197" t="s">
        <v>58</v>
      </c>
      <c r="E143" s="501" t="s">
        <v>683</v>
      </c>
      <c r="F143" s="190" t="s">
        <v>684</v>
      </c>
      <c r="G143" s="502" t="s">
        <v>72</v>
      </c>
      <c r="H143" s="197" t="s">
        <v>264</v>
      </c>
      <c r="I143" s="197" t="s">
        <v>117</v>
      </c>
      <c r="J143" s="198">
        <v>5.7</v>
      </c>
      <c r="K143" s="197" t="s">
        <v>83</v>
      </c>
      <c r="L143" s="197" t="s">
        <v>64</v>
      </c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197" t="s">
        <v>368</v>
      </c>
      <c r="AA143" s="200">
        <f t="shared" si="26"/>
        <v>0.178890876565298</v>
      </c>
      <c r="AB143" s="197" t="s">
        <v>649</v>
      </c>
      <c r="AC143" s="202">
        <f>(AB143-Z143)*VLOOKUP(AE143,公斤水的体积!A:B,2,)</f>
        <v>40.12406</v>
      </c>
      <c r="AD143" s="517">
        <f t="shared" si="27"/>
        <v>0.310150000000018</v>
      </c>
      <c r="AE143" s="93">
        <v>13</v>
      </c>
      <c r="AF143" s="94"/>
      <c r="AG143" s="94"/>
      <c r="AH143" s="95" t="s">
        <v>261</v>
      </c>
      <c r="AI143" s="506">
        <v>129</v>
      </c>
      <c r="AJ143" s="517">
        <f t="shared" si="28"/>
        <v>1.47286821705426</v>
      </c>
      <c r="AL143" s="208" t="s">
        <v>67</v>
      </c>
      <c r="AM143" s="208" t="s">
        <v>67</v>
      </c>
      <c r="AN143" s="208" t="s">
        <v>67</v>
      </c>
      <c r="AO143" s="208" t="s">
        <v>67</v>
      </c>
      <c r="AP143" s="208" t="s">
        <v>67</v>
      </c>
      <c r="AQ143" s="208" t="s">
        <v>67</v>
      </c>
      <c r="AR143" s="519" t="str">
        <f t="shared" si="29"/>
        <v>合格</v>
      </c>
      <c r="AS143" s="79" t="s">
        <v>68</v>
      </c>
      <c r="AT143" s="94" t="s">
        <v>665</v>
      </c>
      <c r="AU143" s="163" t="s">
        <v>69</v>
      </c>
    </row>
    <row r="144" ht="15" spans="1:47">
      <c r="A144" s="164">
        <v>138</v>
      </c>
      <c r="B144" s="520" t="s">
        <v>56</v>
      </c>
      <c r="C144" s="523" t="s">
        <v>665</v>
      </c>
      <c r="D144" s="197" t="s">
        <v>58</v>
      </c>
      <c r="E144" s="501" t="s">
        <v>685</v>
      </c>
      <c r="F144" s="190" t="s">
        <v>686</v>
      </c>
      <c r="G144" s="502" t="s">
        <v>61</v>
      </c>
      <c r="H144" s="197" t="s">
        <v>268</v>
      </c>
      <c r="I144" s="197" t="s">
        <v>110</v>
      </c>
      <c r="J144" s="198">
        <v>5.7</v>
      </c>
      <c r="K144" s="197" t="s">
        <v>258</v>
      </c>
      <c r="L144" s="197" t="s">
        <v>75</v>
      </c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197" t="s">
        <v>259</v>
      </c>
      <c r="AA144" s="200">
        <f t="shared" si="26"/>
        <v>0.211864406779664</v>
      </c>
      <c r="AB144" s="197" t="s">
        <v>144</v>
      </c>
      <c r="AC144" s="202">
        <f>(AB144-Z144)*VLOOKUP(AE144,公斤水的体积!A:B,2,)</f>
        <v>40.42424</v>
      </c>
      <c r="AD144" s="517">
        <f t="shared" si="27"/>
        <v>0.308287841191068</v>
      </c>
      <c r="AE144" s="93">
        <v>13</v>
      </c>
      <c r="AF144" s="94"/>
      <c r="AG144" s="94"/>
      <c r="AH144" s="95" t="s">
        <v>167</v>
      </c>
      <c r="AI144" s="506">
        <v>143.6</v>
      </c>
      <c r="AJ144" s="517">
        <f t="shared" si="28"/>
        <v>1.74094707520891</v>
      </c>
      <c r="AL144" s="208" t="s">
        <v>67</v>
      </c>
      <c r="AM144" s="208" t="s">
        <v>67</v>
      </c>
      <c r="AN144" s="208" t="s">
        <v>67</v>
      </c>
      <c r="AO144" s="208" t="s">
        <v>67</v>
      </c>
      <c r="AP144" s="208" t="s">
        <v>67</v>
      </c>
      <c r="AQ144" s="208" t="s">
        <v>67</v>
      </c>
      <c r="AR144" s="519" t="str">
        <f t="shared" si="29"/>
        <v>合格</v>
      </c>
      <c r="AS144" s="79" t="s">
        <v>68</v>
      </c>
      <c r="AT144" s="94" t="s">
        <v>665</v>
      </c>
      <c r="AU144" s="163" t="s">
        <v>69</v>
      </c>
    </row>
    <row r="145" ht="15" spans="1:47">
      <c r="A145" s="164">
        <v>139</v>
      </c>
      <c r="B145" s="520" t="s">
        <v>56</v>
      </c>
      <c r="C145" s="523" t="s">
        <v>665</v>
      </c>
      <c r="D145" s="197" t="s">
        <v>58</v>
      </c>
      <c r="E145" s="501" t="s">
        <v>687</v>
      </c>
      <c r="F145" s="190" t="s">
        <v>688</v>
      </c>
      <c r="G145" s="502" t="s">
        <v>72</v>
      </c>
      <c r="H145" s="197" t="s">
        <v>483</v>
      </c>
      <c r="I145" s="197" t="s">
        <v>117</v>
      </c>
      <c r="J145" s="198">
        <v>5.7</v>
      </c>
      <c r="K145" s="197" t="s">
        <v>689</v>
      </c>
      <c r="L145" s="197" t="s">
        <v>252</v>
      </c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197" t="s">
        <v>690</v>
      </c>
      <c r="AA145" s="200">
        <f t="shared" si="26"/>
        <v>0.19342359767892</v>
      </c>
      <c r="AB145" s="197" t="s">
        <v>691</v>
      </c>
      <c r="AC145" s="202">
        <f>(AB145-Z145)*VLOOKUP(AE145,公斤水的体积!A:B,2,)</f>
        <v>39.72382</v>
      </c>
      <c r="AD145" s="517">
        <f t="shared" si="27"/>
        <v>0.312676767676755</v>
      </c>
      <c r="AE145" s="93">
        <v>13</v>
      </c>
      <c r="AF145" s="94"/>
      <c r="AG145" s="94"/>
      <c r="AH145" s="95" t="s">
        <v>692</v>
      </c>
      <c r="AI145" s="506">
        <v>128.5</v>
      </c>
      <c r="AJ145" s="517">
        <f t="shared" si="28"/>
        <v>0.856031128404669</v>
      </c>
      <c r="AL145" s="208" t="s">
        <v>67</v>
      </c>
      <c r="AM145" s="208" t="s">
        <v>67</v>
      </c>
      <c r="AN145" s="208" t="s">
        <v>67</v>
      </c>
      <c r="AO145" s="208" t="s">
        <v>67</v>
      </c>
      <c r="AP145" s="208" t="s">
        <v>67</v>
      </c>
      <c r="AQ145" s="208" t="s">
        <v>67</v>
      </c>
      <c r="AR145" s="519" t="str">
        <f t="shared" si="29"/>
        <v>合格</v>
      </c>
      <c r="AS145" s="79" t="s">
        <v>68</v>
      </c>
      <c r="AT145" s="94" t="s">
        <v>665</v>
      </c>
      <c r="AU145" s="163" t="s">
        <v>69</v>
      </c>
    </row>
    <row r="146" ht="15" spans="1:47">
      <c r="A146" s="164">
        <v>140</v>
      </c>
      <c r="B146" s="520" t="s">
        <v>56</v>
      </c>
      <c r="C146" s="523" t="s">
        <v>665</v>
      </c>
      <c r="D146" s="197" t="s">
        <v>58</v>
      </c>
      <c r="E146" s="501" t="s">
        <v>693</v>
      </c>
      <c r="F146" s="190" t="s">
        <v>694</v>
      </c>
      <c r="G146" s="502" t="s">
        <v>87</v>
      </c>
      <c r="H146" s="197" t="s">
        <v>594</v>
      </c>
      <c r="I146" s="197" t="s">
        <v>299</v>
      </c>
      <c r="J146" s="198">
        <v>5.7</v>
      </c>
      <c r="K146" s="197" t="s">
        <v>459</v>
      </c>
      <c r="L146" s="197" t="s">
        <v>184</v>
      </c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197" t="s">
        <v>460</v>
      </c>
      <c r="AA146" s="200">
        <f t="shared" si="26"/>
        <v>0.182481751824807</v>
      </c>
      <c r="AB146" s="197" t="s">
        <v>530</v>
      </c>
      <c r="AC146" s="202">
        <f>(AB146-Z146)*VLOOKUP(AE146,公斤水的体积!A:B,2,)</f>
        <v>40.5243</v>
      </c>
      <c r="AD146" s="517">
        <f t="shared" si="27"/>
        <v>0.307673267326728</v>
      </c>
      <c r="AE146" s="93">
        <v>13</v>
      </c>
      <c r="AF146" s="94"/>
      <c r="AG146" s="94"/>
      <c r="AH146" s="95" t="s">
        <v>308</v>
      </c>
      <c r="AI146" s="506">
        <v>127.9</v>
      </c>
      <c r="AJ146" s="517">
        <f t="shared" si="28"/>
        <v>1.40734949179046</v>
      </c>
      <c r="AL146" s="208" t="s">
        <v>67</v>
      </c>
      <c r="AM146" s="208" t="s">
        <v>67</v>
      </c>
      <c r="AN146" s="208" t="s">
        <v>67</v>
      </c>
      <c r="AO146" s="208" t="s">
        <v>67</v>
      </c>
      <c r="AP146" s="208" t="s">
        <v>67</v>
      </c>
      <c r="AQ146" s="208" t="s">
        <v>67</v>
      </c>
      <c r="AR146" s="519" t="str">
        <f t="shared" si="29"/>
        <v>合格</v>
      </c>
      <c r="AS146" s="79" t="s">
        <v>68</v>
      </c>
      <c r="AT146" s="94" t="s">
        <v>665</v>
      </c>
      <c r="AU146" s="163" t="s">
        <v>69</v>
      </c>
    </row>
    <row r="147" ht="15" spans="1:47">
      <c r="A147" s="164">
        <v>141</v>
      </c>
      <c r="B147" s="520" t="s">
        <v>56</v>
      </c>
      <c r="C147" s="523" t="s">
        <v>665</v>
      </c>
      <c r="D147" s="197" t="s">
        <v>58</v>
      </c>
      <c r="E147" s="501" t="s">
        <v>695</v>
      </c>
      <c r="F147" s="190" t="s">
        <v>696</v>
      </c>
      <c r="G147" s="502" t="s">
        <v>61</v>
      </c>
      <c r="H147" s="197" t="s">
        <v>257</v>
      </c>
      <c r="I147" s="197" t="s">
        <v>175</v>
      </c>
      <c r="J147" s="198">
        <v>5.7</v>
      </c>
      <c r="K147" s="197" t="s">
        <v>238</v>
      </c>
      <c r="L147" s="197" t="s">
        <v>184</v>
      </c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197" t="s">
        <v>239</v>
      </c>
      <c r="AA147" s="200">
        <f t="shared" si="26"/>
        <v>0.204498977505115</v>
      </c>
      <c r="AB147" s="197" t="s">
        <v>697</v>
      </c>
      <c r="AC147" s="202">
        <f>(AB147-Z147)*VLOOKUP(AE147,公斤水的体积!A:B,2,)</f>
        <v>40.5243</v>
      </c>
      <c r="AD147" s="517">
        <f t="shared" si="27"/>
        <v>0.307673267326728</v>
      </c>
      <c r="AE147" s="93">
        <v>13</v>
      </c>
      <c r="AF147" s="94"/>
      <c r="AG147" s="94"/>
      <c r="AH147" s="95" t="s">
        <v>308</v>
      </c>
      <c r="AI147" s="506">
        <v>147.1</v>
      </c>
      <c r="AJ147" s="517">
        <f t="shared" si="28"/>
        <v>1.22365737593474</v>
      </c>
      <c r="AL147" s="208" t="s">
        <v>67</v>
      </c>
      <c r="AM147" s="208" t="s">
        <v>67</v>
      </c>
      <c r="AN147" s="208" t="s">
        <v>67</v>
      </c>
      <c r="AO147" s="208" t="s">
        <v>67</v>
      </c>
      <c r="AP147" s="208" t="s">
        <v>67</v>
      </c>
      <c r="AQ147" s="208" t="s">
        <v>67</v>
      </c>
      <c r="AR147" s="519" t="str">
        <f t="shared" si="29"/>
        <v>合格</v>
      </c>
      <c r="AS147" s="79" t="s">
        <v>68</v>
      </c>
      <c r="AT147" s="94" t="s">
        <v>665</v>
      </c>
      <c r="AU147" s="163" t="s">
        <v>69</v>
      </c>
    </row>
    <row r="148" ht="15" spans="1:47">
      <c r="A148" s="164">
        <v>142</v>
      </c>
      <c r="B148" s="520" t="s">
        <v>56</v>
      </c>
      <c r="C148" s="523" t="s">
        <v>665</v>
      </c>
      <c r="D148" s="197" t="s">
        <v>58</v>
      </c>
      <c r="E148" s="501" t="s">
        <v>698</v>
      </c>
      <c r="F148" s="190" t="s">
        <v>699</v>
      </c>
      <c r="G148" s="502" t="s">
        <v>87</v>
      </c>
      <c r="H148" s="197" t="s">
        <v>620</v>
      </c>
      <c r="I148" s="197" t="s">
        <v>63</v>
      </c>
      <c r="J148" s="198">
        <v>5.7</v>
      </c>
      <c r="K148" s="197" t="s">
        <v>197</v>
      </c>
      <c r="L148" s="197" t="s">
        <v>90</v>
      </c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197" t="s">
        <v>198</v>
      </c>
      <c r="AA148" s="200">
        <f t="shared" si="26"/>
        <v>0.180505415162457</v>
      </c>
      <c r="AB148" s="197" t="s">
        <v>186</v>
      </c>
      <c r="AC148" s="202">
        <f>(AB148-Z148)*VLOOKUP(AE148,公斤水的体积!A:B,2,)</f>
        <v>40.72442</v>
      </c>
      <c r="AD148" s="517">
        <f t="shared" si="27"/>
        <v>0.306453201970445</v>
      </c>
      <c r="AE148" s="93">
        <v>13</v>
      </c>
      <c r="AF148" s="94"/>
      <c r="AG148" s="94"/>
      <c r="AH148" s="95" t="s">
        <v>106</v>
      </c>
      <c r="AI148" s="506">
        <v>128.2</v>
      </c>
      <c r="AJ148" s="517">
        <f t="shared" si="28"/>
        <v>1.6380655226209</v>
      </c>
      <c r="AL148" s="208" t="s">
        <v>67</v>
      </c>
      <c r="AM148" s="208" t="s">
        <v>67</v>
      </c>
      <c r="AN148" s="208" t="s">
        <v>67</v>
      </c>
      <c r="AO148" s="208" t="s">
        <v>67</v>
      </c>
      <c r="AP148" s="208" t="s">
        <v>67</v>
      </c>
      <c r="AQ148" s="208" t="s">
        <v>67</v>
      </c>
      <c r="AR148" s="519" t="str">
        <f t="shared" si="29"/>
        <v>合格</v>
      </c>
      <c r="AS148" s="79" t="s">
        <v>68</v>
      </c>
      <c r="AT148" s="94" t="s">
        <v>665</v>
      </c>
      <c r="AU148" s="163" t="s">
        <v>69</v>
      </c>
    </row>
    <row r="149" ht="15" spans="1:47">
      <c r="A149" s="164">
        <v>143</v>
      </c>
      <c r="B149" s="520" t="s">
        <v>56</v>
      </c>
      <c r="C149" s="523" t="s">
        <v>665</v>
      </c>
      <c r="D149" s="197" t="s">
        <v>58</v>
      </c>
      <c r="E149" s="501" t="s">
        <v>700</v>
      </c>
      <c r="F149" s="190" t="s">
        <v>701</v>
      </c>
      <c r="G149" s="502" t="s">
        <v>72</v>
      </c>
      <c r="H149" s="197" t="s">
        <v>702</v>
      </c>
      <c r="I149" s="197" t="s">
        <v>348</v>
      </c>
      <c r="J149" s="198">
        <v>5.7</v>
      </c>
      <c r="K149" s="197" t="s">
        <v>83</v>
      </c>
      <c r="L149" s="197" t="s">
        <v>64</v>
      </c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197" t="s">
        <v>368</v>
      </c>
      <c r="AA149" s="200">
        <f t="shared" si="26"/>
        <v>0.178890876565298</v>
      </c>
      <c r="AB149" s="197" t="s">
        <v>649</v>
      </c>
      <c r="AC149" s="202">
        <f>(AB149-Z149)*VLOOKUP(AE149,公斤水的体积!A:B,2,)</f>
        <v>40.12406</v>
      </c>
      <c r="AD149" s="517">
        <f t="shared" si="27"/>
        <v>0.310150000000018</v>
      </c>
      <c r="AE149" s="93">
        <v>13</v>
      </c>
      <c r="AF149" s="94"/>
      <c r="AG149" s="94"/>
      <c r="AH149" s="95" t="s">
        <v>152</v>
      </c>
      <c r="AI149" s="506">
        <v>126.5</v>
      </c>
      <c r="AJ149" s="517">
        <f t="shared" si="28"/>
        <v>1.58102766798419</v>
      </c>
      <c r="AL149" s="208" t="s">
        <v>67</v>
      </c>
      <c r="AM149" s="208" t="s">
        <v>67</v>
      </c>
      <c r="AN149" s="208" t="s">
        <v>67</v>
      </c>
      <c r="AO149" s="208" t="s">
        <v>67</v>
      </c>
      <c r="AP149" s="208" t="s">
        <v>67</v>
      </c>
      <c r="AQ149" s="208" t="s">
        <v>67</v>
      </c>
      <c r="AR149" s="519" t="str">
        <f t="shared" si="29"/>
        <v>合格</v>
      </c>
      <c r="AS149" s="79" t="s">
        <v>68</v>
      </c>
      <c r="AT149" s="94" t="s">
        <v>665</v>
      </c>
      <c r="AU149" s="163" t="s">
        <v>69</v>
      </c>
    </row>
    <row r="150" ht="15" spans="1:47">
      <c r="A150" s="164">
        <v>144</v>
      </c>
      <c r="B150" s="520" t="s">
        <v>56</v>
      </c>
      <c r="C150" s="523" t="s">
        <v>665</v>
      </c>
      <c r="D150" s="197" t="s">
        <v>58</v>
      </c>
      <c r="E150" s="501" t="s">
        <v>703</v>
      </c>
      <c r="F150" s="190" t="s">
        <v>704</v>
      </c>
      <c r="G150" s="502" t="s">
        <v>80</v>
      </c>
      <c r="H150" s="197" t="s">
        <v>705</v>
      </c>
      <c r="I150" s="197" t="s">
        <v>230</v>
      </c>
      <c r="J150" s="198">
        <v>5.7</v>
      </c>
      <c r="K150" s="197" t="s">
        <v>472</v>
      </c>
      <c r="L150" s="197" t="s">
        <v>706</v>
      </c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197" t="s">
        <v>707</v>
      </c>
      <c r="AA150" s="200">
        <f t="shared" si="26"/>
        <v>0.188323917137479</v>
      </c>
      <c r="AB150" s="197" t="s">
        <v>300</v>
      </c>
      <c r="AC150" s="202">
        <f>(AB150-Z150)*VLOOKUP(AE150,公斤水的体积!A:B,2,)</f>
        <v>39.22352</v>
      </c>
      <c r="AD150" s="517">
        <f t="shared" si="27"/>
        <v>0.315907928388745</v>
      </c>
      <c r="AE150" s="93">
        <v>13</v>
      </c>
      <c r="AF150" s="94"/>
      <c r="AG150" s="94"/>
      <c r="AH150" s="95" t="s">
        <v>308</v>
      </c>
      <c r="AI150" s="506">
        <v>116.2</v>
      </c>
      <c r="AJ150" s="517">
        <f t="shared" si="28"/>
        <v>1.54905335628227</v>
      </c>
      <c r="AL150" s="208" t="s">
        <v>67</v>
      </c>
      <c r="AM150" s="208" t="s">
        <v>67</v>
      </c>
      <c r="AN150" s="208" t="s">
        <v>67</v>
      </c>
      <c r="AO150" s="208" t="s">
        <v>67</v>
      </c>
      <c r="AP150" s="208" t="s">
        <v>67</v>
      </c>
      <c r="AQ150" s="208" t="s">
        <v>67</v>
      </c>
      <c r="AR150" s="519" t="str">
        <f t="shared" si="29"/>
        <v>合格</v>
      </c>
      <c r="AS150" s="79" t="s">
        <v>68</v>
      </c>
      <c r="AT150" s="94" t="s">
        <v>665</v>
      </c>
      <c r="AU150" s="163" t="s">
        <v>69</v>
      </c>
    </row>
    <row r="151" ht="15" spans="1:47">
      <c r="A151" s="164">
        <v>145</v>
      </c>
      <c r="B151" s="520" t="s">
        <v>56</v>
      </c>
      <c r="C151" s="523" t="s">
        <v>665</v>
      </c>
      <c r="D151" s="197" t="s">
        <v>58</v>
      </c>
      <c r="E151" s="501" t="s">
        <v>708</v>
      </c>
      <c r="F151" s="190" t="s">
        <v>709</v>
      </c>
      <c r="G151" s="502" t="s">
        <v>61</v>
      </c>
      <c r="H151" s="197" t="s">
        <v>383</v>
      </c>
      <c r="I151" s="197" t="s">
        <v>63</v>
      </c>
      <c r="J151" s="223">
        <v>5</v>
      </c>
      <c r="K151" s="197" t="s">
        <v>710</v>
      </c>
      <c r="L151" s="197" t="s">
        <v>64</v>
      </c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197" t="s">
        <v>711</v>
      </c>
      <c r="AA151" s="200">
        <f t="shared" si="26"/>
        <v>0.230946882217077</v>
      </c>
      <c r="AB151" s="197" t="s">
        <v>712</v>
      </c>
      <c r="AC151" s="202">
        <f>(AB151-Z151)*VLOOKUP(AE151,公斤水的体积!A:B,2,)</f>
        <v>40.12406</v>
      </c>
      <c r="AD151" s="517">
        <f t="shared" si="27"/>
        <v>0.310149999999982</v>
      </c>
      <c r="AE151" s="93">
        <v>13</v>
      </c>
      <c r="AF151" s="94"/>
      <c r="AG151" s="94"/>
      <c r="AH151" s="95" t="s">
        <v>326</v>
      </c>
      <c r="AI151" s="506">
        <v>164.8</v>
      </c>
      <c r="AJ151" s="517">
        <f t="shared" si="28"/>
        <v>1.69902912621359</v>
      </c>
      <c r="AL151" s="208" t="s">
        <v>67</v>
      </c>
      <c r="AM151" s="208" t="s">
        <v>67</v>
      </c>
      <c r="AN151" s="208" t="s">
        <v>67</v>
      </c>
      <c r="AO151" s="208" t="s">
        <v>67</v>
      </c>
      <c r="AP151" s="208" t="s">
        <v>67</v>
      </c>
      <c r="AQ151" s="208" t="s">
        <v>67</v>
      </c>
      <c r="AR151" s="519" t="str">
        <f t="shared" si="29"/>
        <v>合格</v>
      </c>
      <c r="AS151" s="79" t="s">
        <v>68</v>
      </c>
      <c r="AT151" s="94" t="s">
        <v>665</v>
      </c>
      <c r="AU151" s="163" t="s">
        <v>69</v>
      </c>
    </row>
    <row r="152" ht="15" spans="1:47">
      <c r="A152" s="164">
        <v>146</v>
      </c>
      <c r="B152" s="520" t="s">
        <v>56</v>
      </c>
      <c r="C152" s="523" t="s">
        <v>665</v>
      </c>
      <c r="D152" s="197" t="s">
        <v>58</v>
      </c>
      <c r="E152" s="501" t="s">
        <v>713</v>
      </c>
      <c r="F152" s="190" t="s">
        <v>714</v>
      </c>
      <c r="G152" s="502" t="s">
        <v>61</v>
      </c>
      <c r="H152" s="197" t="s">
        <v>101</v>
      </c>
      <c r="I152" s="197" t="s">
        <v>63</v>
      </c>
      <c r="J152" s="198">
        <v>5.7</v>
      </c>
      <c r="K152" s="197" t="s">
        <v>715</v>
      </c>
      <c r="L152" s="197" t="s">
        <v>142</v>
      </c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197" t="s">
        <v>150</v>
      </c>
      <c r="AA152" s="200">
        <f t="shared" si="26"/>
        <v>0.212765957446812</v>
      </c>
      <c r="AB152" s="197" t="s">
        <v>151</v>
      </c>
      <c r="AC152" s="202">
        <f>(AB152-Z152)*VLOOKUP(AE152,公斤水的体积!A:B,2,)</f>
        <v>40.22412</v>
      </c>
      <c r="AD152" s="517">
        <f t="shared" si="27"/>
        <v>0.30952618453863</v>
      </c>
      <c r="AE152" s="93">
        <v>13</v>
      </c>
      <c r="AF152" s="94"/>
      <c r="AG152" s="94"/>
      <c r="AH152" s="95" t="s">
        <v>135</v>
      </c>
      <c r="AI152" s="506">
        <v>149.4</v>
      </c>
      <c r="AJ152" s="517">
        <f t="shared" si="28"/>
        <v>2.34270414993307</v>
      </c>
      <c r="AL152" s="208" t="s">
        <v>67</v>
      </c>
      <c r="AM152" s="208" t="s">
        <v>67</v>
      </c>
      <c r="AN152" s="208" t="s">
        <v>67</v>
      </c>
      <c r="AO152" s="208" t="s">
        <v>67</v>
      </c>
      <c r="AP152" s="208" t="s">
        <v>67</v>
      </c>
      <c r="AQ152" s="208" t="s">
        <v>67</v>
      </c>
      <c r="AR152" s="519" t="str">
        <f t="shared" si="29"/>
        <v>合格</v>
      </c>
      <c r="AS152" s="79" t="s">
        <v>68</v>
      </c>
      <c r="AT152" s="94" t="s">
        <v>665</v>
      </c>
      <c r="AU152" s="163" t="s">
        <v>69</v>
      </c>
    </row>
    <row r="153" ht="15" spans="1:47">
      <c r="A153" s="164">
        <v>147</v>
      </c>
      <c r="B153" s="520" t="s">
        <v>56</v>
      </c>
      <c r="C153" s="523" t="s">
        <v>665</v>
      </c>
      <c r="D153" s="197" t="s">
        <v>58</v>
      </c>
      <c r="E153" s="501" t="s">
        <v>716</v>
      </c>
      <c r="F153" s="190" t="s">
        <v>717</v>
      </c>
      <c r="G153" s="502" t="s">
        <v>124</v>
      </c>
      <c r="H153" s="197" t="s">
        <v>718</v>
      </c>
      <c r="I153" s="197" t="s">
        <v>117</v>
      </c>
      <c r="J153" s="198">
        <v>5.7</v>
      </c>
      <c r="K153" s="197" t="s">
        <v>313</v>
      </c>
      <c r="L153" s="197" t="s">
        <v>64</v>
      </c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197" t="s">
        <v>157</v>
      </c>
      <c r="AA153" s="200">
        <f t="shared" si="26"/>
        <v>0.207900207900211</v>
      </c>
      <c r="AB153" s="197" t="s">
        <v>497</v>
      </c>
      <c r="AC153" s="202">
        <f>(AB153-Z153)*VLOOKUP(AE153,公斤水的体积!A:B,2,)</f>
        <v>40.12406</v>
      </c>
      <c r="AD153" s="517">
        <f t="shared" si="27"/>
        <v>0.310149999999982</v>
      </c>
      <c r="AE153" s="93">
        <v>13</v>
      </c>
      <c r="AF153" s="94"/>
      <c r="AG153" s="94"/>
      <c r="AH153" s="95" t="s">
        <v>193</v>
      </c>
      <c r="AI153" s="506">
        <v>147.6</v>
      </c>
      <c r="AJ153" s="517">
        <f t="shared" si="28"/>
        <v>1.0840108401084</v>
      </c>
      <c r="AL153" s="208" t="s">
        <v>67</v>
      </c>
      <c r="AM153" s="208" t="s">
        <v>67</v>
      </c>
      <c r="AN153" s="208" t="s">
        <v>67</v>
      </c>
      <c r="AO153" s="208" t="s">
        <v>67</v>
      </c>
      <c r="AP153" s="208" t="s">
        <v>67</v>
      </c>
      <c r="AQ153" s="208" t="s">
        <v>67</v>
      </c>
      <c r="AR153" s="519" t="str">
        <f t="shared" si="29"/>
        <v>合格</v>
      </c>
      <c r="AS153" s="79" t="s">
        <v>68</v>
      </c>
      <c r="AT153" s="94" t="s">
        <v>665</v>
      </c>
      <c r="AU153" s="163" t="s">
        <v>69</v>
      </c>
    </row>
    <row r="154" ht="15" spans="1:47">
      <c r="A154" s="164">
        <v>148</v>
      </c>
      <c r="B154" s="520" t="s">
        <v>56</v>
      </c>
      <c r="C154" s="523" t="s">
        <v>665</v>
      </c>
      <c r="D154" s="197" t="s">
        <v>58</v>
      </c>
      <c r="E154" s="501" t="s">
        <v>719</v>
      </c>
      <c r="F154" s="190" t="s">
        <v>720</v>
      </c>
      <c r="G154" s="502" t="s">
        <v>80</v>
      </c>
      <c r="H154" s="197" t="s">
        <v>721</v>
      </c>
      <c r="I154" s="197" t="s">
        <v>117</v>
      </c>
      <c r="J154" s="198">
        <v>5.7</v>
      </c>
      <c r="K154" s="197" t="s">
        <v>96</v>
      </c>
      <c r="L154" s="197" t="s">
        <v>722</v>
      </c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197" t="s">
        <v>723</v>
      </c>
      <c r="AA154" s="200">
        <f t="shared" ref="AA154:AA195" si="30">(K154-Z154)/K154*100</f>
        <v>0.194174757281556</v>
      </c>
      <c r="AB154" s="197" t="s">
        <v>207</v>
      </c>
      <c r="AC154" s="202">
        <f>(AB154-Z154)*VLOOKUP(AE154,公斤水的体积!A:B,2,)</f>
        <v>38.62316</v>
      </c>
      <c r="AD154" s="517">
        <f t="shared" ref="AD154:AD195" si="31">(AC154-L154)/L154*100</f>
        <v>0.3198961038961</v>
      </c>
      <c r="AE154" s="93">
        <v>13</v>
      </c>
      <c r="AF154" s="94"/>
      <c r="AG154" s="94"/>
      <c r="AH154" s="95" t="s">
        <v>410</v>
      </c>
      <c r="AI154" s="506">
        <v>122.1</v>
      </c>
      <c r="AJ154" s="517">
        <f t="shared" ref="AJ154:AJ195" si="32">AH154/AI154*100</f>
        <v>1.14660114660115</v>
      </c>
      <c r="AL154" s="208" t="s">
        <v>67</v>
      </c>
      <c r="AM154" s="208" t="s">
        <v>67</v>
      </c>
      <c r="AN154" s="208" t="s">
        <v>67</v>
      </c>
      <c r="AO154" s="208" t="s">
        <v>67</v>
      </c>
      <c r="AP154" s="208" t="s">
        <v>67</v>
      </c>
      <c r="AQ154" s="208" t="s">
        <v>67</v>
      </c>
      <c r="AR154" s="519" t="str">
        <f t="shared" ref="AR154:AR195" si="33">IF(AND(AD154&lt;10,AD154&gt;=-1.5,AA154&lt;5,AA154&gt;-1,AJ154&lt;6,AJ154&gt;=0),"合格","不合格")</f>
        <v>合格</v>
      </c>
      <c r="AS154" s="79" t="s">
        <v>68</v>
      </c>
      <c r="AT154" s="94" t="s">
        <v>665</v>
      </c>
      <c r="AU154" s="163" t="s">
        <v>69</v>
      </c>
    </row>
    <row r="155" ht="15" spans="1:47">
      <c r="A155" s="164">
        <v>149</v>
      </c>
      <c r="B155" s="520" t="s">
        <v>56</v>
      </c>
      <c r="C155" s="523" t="s">
        <v>665</v>
      </c>
      <c r="D155" s="197" t="s">
        <v>58</v>
      </c>
      <c r="E155" s="501" t="s">
        <v>724</v>
      </c>
      <c r="F155" s="190" t="s">
        <v>725</v>
      </c>
      <c r="G155" s="502" t="s">
        <v>61</v>
      </c>
      <c r="H155" s="197" t="s">
        <v>726</v>
      </c>
      <c r="I155" s="197"/>
      <c r="J155" s="223">
        <v>5</v>
      </c>
      <c r="K155" s="197" t="s">
        <v>727</v>
      </c>
      <c r="L155" s="197" t="s">
        <v>64</v>
      </c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197" t="s">
        <v>728</v>
      </c>
      <c r="AA155" s="200">
        <f t="shared" si="30"/>
        <v>0.235294117647062</v>
      </c>
      <c r="AB155" s="197" t="s">
        <v>729</v>
      </c>
      <c r="AC155" s="202">
        <f>(AB155-Z155)*VLOOKUP(AE155,公斤水的体积!A:B,2,)</f>
        <v>40.12406</v>
      </c>
      <c r="AD155" s="517">
        <f t="shared" si="31"/>
        <v>0.31015</v>
      </c>
      <c r="AE155" s="93">
        <v>13</v>
      </c>
      <c r="AF155" s="94"/>
      <c r="AG155" s="94"/>
      <c r="AH155" s="95" t="s">
        <v>730</v>
      </c>
      <c r="AI155" s="506">
        <v>173.1</v>
      </c>
      <c r="AJ155" s="517">
        <f t="shared" si="32"/>
        <v>3.35066435586366</v>
      </c>
      <c r="AL155" s="208" t="s">
        <v>67</v>
      </c>
      <c r="AM155" s="208" t="s">
        <v>67</v>
      </c>
      <c r="AN155" s="208" t="s">
        <v>67</v>
      </c>
      <c r="AO155" s="208" t="s">
        <v>67</v>
      </c>
      <c r="AP155" s="208" t="s">
        <v>67</v>
      </c>
      <c r="AQ155" s="208" t="s">
        <v>67</v>
      </c>
      <c r="AR155" s="519" t="str">
        <f t="shared" si="33"/>
        <v>合格</v>
      </c>
      <c r="AS155" s="79" t="s">
        <v>68</v>
      </c>
      <c r="AT155" s="94" t="s">
        <v>665</v>
      </c>
      <c r="AU155" s="163" t="s">
        <v>69</v>
      </c>
    </row>
    <row r="156" ht="15" spans="1:47">
      <c r="A156" s="164">
        <v>150</v>
      </c>
      <c r="B156" s="520" t="s">
        <v>56</v>
      </c>
      <c r="C156" s="523" t="s">
        <v>665</v>
      </c>
      <c r="D156" s="197" t="s">
        <v>58</v>
      </c>
      <c r="E156" s="501" t="s">
        <v>731</v>
      </c>
      <c r="F156" s="190" t="s">
        <v>732</v>
      </c>
      <c r="G156" s="502" t="s">
        <v>61</v>
      </c>
      <c r="H156" s="197" t="s">
        <v>338</v>
      </c>
      <c r="I156" s="197"/>
      <c r="J156" s="223">
        <v>5</v>
      </c>
      <c r="K156" s="197" t="s">
        <v>733</v>
      </c>
      <c r="L156" s="197" t="s">
        <v>64</v>
      </c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197" t="s">
        <v>734</v>
      </c>
      <c r="AA156" s="200">
        <f t="shared" si="30"/>
        <v>0.222222222222225</v>
      </c>
      <c r="AB156" s="197" t="s">
        <v>735</v>
      </c>
      <c r="AC156" s="202">
        <f>(AB156-Z156)*VLOOKUP(AE156,公斤水的体积!A:B,2,)</f>
        <v>40.12406</v>
      </c>
      <c r="AD156" s="517">
        <f t="shared" si="31"/>
        <v>0.31015</v>
      </c>
      <c r="AE156" s="93">
        <v>13</v>
      </c>
      <c r="AF156" s="94"/>
      <c r="AG156" s="94"/>
      <c r="AH156" s="95" t="s">
        <v>167</v>
      </c>
      <c r="AI156" s="506">
        <v>156.5</v>
      </c>
      <c r="AJ156" s="517">
        <f t="shared" si="32"/>
        <v>1.59744408945687</v>
      </c>
      <c r="AL156" s="208" t="s">
        <v>67</v>
      </c>
      <c r="AM156" s="208" t="s">
        <v>67</v>
      </c>
      <c r="AN156" s="208" t="s">
        <v>67</v>
      </c>
      <c r="AO156" s="208" t="s">
        <v>67</v>
      </c>
      <c r="AP156" s="208" t="s">
        <v>67</v>
      </c>
      <c r="AQ156" s="208" t="s">
        <v>67</v>
      </c>
      <c r="AR156" s="519" t="str">
        <f t="shared" si="33"/>
        <v>合格</v>
      </c>
      <c r="AS156" s="79" t="s">
        <v>68</v>
      </c>
      <c r="AT156" s="94" t="s">
        <v>665</v>
      </c>
      <c r="AU156" s="163" t="s">
        <v>69</v>
      </c>
    </row>
    <row r="157" ht="15" spans="1:47">
      <c r="A157" s="164">
        <v>151</v>
      </c>
      <c r="B157" s="520" t="s">
        <v>56</v>
      </c>
      <c r="C157" s="523" t="s">
        <v>665</v>
      </c>
      <c r="D157" s="197" t="s">
        <v>58</v>
      </c>
      <c r="E157" s="501" t="s">
        <v>736</v>
      </c>
      <c r="F157" s="190" t="s">
        <v>737</v>
      </c>
      <c r="G157" s="502" t="s">
        <v>61</v>
      </c>
      <c r="H157" s="197" t="s">
        <v>101</v>
      </c>
      <c r="I157" s="197" t="s">
        <v>63</v>
      </c>
      <c r="J157" s="198">
        <v>5.7</v>
      </c>
      <c r="K157" s="197" t="s">
        <v>226</v>
      </c>
      <c r="L157" s="197" t="s">
        <v>606</v>
      </c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197" t="s">
        <v>312</v>
      </c>
      <c r="AA157" s="200">
        <f t="shared" si="30"/>
        <v>0.207039337474108</v>
      </c>
      <c r="AB157" s="197" t="s">
        <v>404</v>
      </c>
      <c r="AC157" s="202">
        <f>(AB157-Z157)*VLOOKUP(AE157,公斤水的体积!A:B,2,)</f>
        <v>40.82448</v>
      </c>
      <c r="AD157" s="517">
        <f t="shared" si="31"/>
        <v>0.305847665847644</v>
      </c>
      <c r="AE157" s="93">
        <v>13</v>
      </c>
      <c r="AF157" s="94"/>
      <c r="AG157" s="94"/>
      <c r="AH157" s="95" t="s">
        <v>511</v>
      </c>
      <c r="AI157" s="506">
        <v>156.8</v>
      </c>
      <c r="AJ157" s="517">
        <f t="shared" si="32"/>
        <v>1.91326530612245</v>
      </c>
      <c r="AL157" s="208" t="s">
        <v>67</v>
      </c>
      <c r="AM157" s="208" t="s">
        <v>67</v>
      </c>
      <c r="AN157" s="208" t="s">
        <v>67</v>
      </c>
      <c r="AO157" s="208" t="s">
        <v>67</v>
      </c>
      <c r="AP157" s="208" t="s">
        <v>67</v>
      </c>
      <c r="AQ157" s="208" t="s">
        <v>67</v>
      </c>
      <c r="AR157" s="519" t="str">
        <f t="shared" si="33"/>
        <v>合格</v>
      </c>
      <c r="AS157" s="79" t="s">
        <v>68</v>
      </c>
      <c r="AT157" s="94" t="s">
        <v>665</v>
      </c>
      <c r="AU157" s="163" t="s">
        <v>69</v>
      </c>
    </row>
    <row r="158" s="239" customFormat="1" ht="15" spans="1:47">
      <c r="A158" s="164">
        <v>152</v>
      </c>
      <c r="B158" s="525" t="s">
        <v>56</v>
      </c>
      <c r="C158" s="317" t="s">
        <v>665</v>
      </c>
      <c r="D158" s="213" t="s">
        <v>58</v>
      </c>
      <c r="E158" s="324" t="s">
        <v>738</v>
      </c>
      <c r="F158" s="212" t="s">
        <v>739</v>
      </c>
      <c r="G158" s="526" t="s">
        <v>72</v>
      </c>
      <c r="H158" s="213" t="s">
        <v>740</v>
      </c>
      <c r="I158" s="213" t="s">
        <v>63</v>
      </c>
      <c r="J158" s="211">
        <v>5.7</v>
      </c>
      <c r="K158" s="213" t="s">
        <v>741</v>
      </c>
      <c r="L158" s="213" t="s">
        <v>158</v>
      </c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213" t="s">
        <v>439</v>
      </c>
      <c r="AA158" s="211">
        <f t="shared" si="30"/>
        <v>0.17699115044248</v>
      </c>
      <c r="AB158" s="213" t="s">
        <v>643</v>
      </c>
      <c r="AC158" s="216">
        <f>(AB158-Z158)*VLOOKUP(AE158,公斤水的体积!A:B,2,)</f>
        <v>40.32418</v>
      </c>
      <c r="AD158" s="527">
        <f t="shared" si="31"/>
        <v>0.308905472636805</v>
      </c>
      <c r="AE158" s="93">
        <v>13</v>
      </c>
      <c r="AF158" s="213"/>
      <c r="AG158" s="213"/>
      <c r="AH158" s="212" t="s">
        <v>187</v>
      </c>
      <c r="AI158" s="528">
        <v>138.9</v>
      </c>
      <c r="AJ158" s="527">
        <f t="shared" si="32"/>
        <v>1.65586753059755</v>
      </c>
      <c r="AK158" s="529"/>
      <c r="AL158" s="220" t="s">
        <v>67</v>
      </c>
      <c r="AM158" s="220" t="s">
        <v>67</v>
      </c>
      <c r="AN158" s="220" t="s">
        <v>67</v>
      </c>
      <c r="AO158" s="220" t="s">
        <v>67</v>
      </c>
      <c r="AP158" s="220" t="s">
        <v>67</v>
      </c>
      <c r="AQ158" s="220" t="s">
        <v>67</v>
      </c>
      <c r="AR158" s="211" t="str">
        <f t="shared" si="33"/>
        <v>合格</v>
      </c>
      <c r="AS158" s="221" t="s">
        <v>742</v>
      </c>
      <c r="AT158" s="213" t="s">
        <v>665</v>
      </c>
      <c r="AU158" s="163" t="s">
        <v>69</v>
      </c>
    </row>
    <row r="159" ht="15" spans="1:47">
      <c r="A159" s="164">
        <v>153</v>
      </c>
      <c r="B159" s="520" t="s">
        <v>56</v>
      </c>
      <c r="C159" s="523" t="s">
        <v>665</v>
      </c>
      <c r="D159" s="197" t="s">
        <v>58</v>
      </c>
      <c r="E159" s="501" t="s">
        <v>743</v>
      </c>
      <c r="F159" s="190" t="s">
        <v>744</v>
      </c>
      <c r="G159" s="502" t="s">
        <v>138</v>
      </c>
      <c r="H159" s="197" t="s">
        <v>745</v>
      </c>
      <c r="I159" s="197" t="s">
        <v>746</v>
      </c>
      <c r="J159" s="198">
        <v>5.7</v>
      </c>
      <c r="K159" s="197" t="s">
        <v>324</v>
      </c>
      <c r="L159" s="197" t="s">
        <v>158</v>
      </c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197" t="s">
        <v>329</v>
      </c>
      <c r="AA159" s="200">
        <f t="shared" si="30"/>
        <v>0.20920502092049</v>
      </c>
      <c r="AB159" s="197" t="s">
        <v>747</v>
      </c>
      <c r="AC159" s="202">
        <f>(AB159-Z159)*VLOOKUP(AE159,公斤水的体积!A:B,2,)</f>
        <v>40.32418</v>
      </c>
      <c r="AD159" s="517">
        <f t="shared" si="31"/>
        <v>0.308905472636787</v>
      </c>
      <c r="AE159" s="93">
        <v>13</v>
      </c>
      <c r="AF159" s="94"/>
      <c r="AG159" s="94"/>
      <c r="AH159" s="95" t="s">
        <v>748</v>
      </c>
      <c r="AI159" s="506">
        <v>154</v>
      </c>
      <c r="AJ159" s="517">
        <f t="shared" si="32"/>
        <v>2.79220779220779</v>
      </c>
      <c r="AL159" s="208" t="s">
        <v>67</v>
      </c>
      <c r="AM159" s="208" t="s">
        <v>67</v>
      </c>
      <c r="AN159" s="208" t="s">
        <v>67</v>
      </c>
      <c r="AO159" s="208" t="s">
        <v>67</v>
      </c>
      <c r="AP159" s="208" t="s">
        <v>67</v>
      </c>
      <c r="AQ159" s="208" t="s">
        <v>67</v>
      </c>
      <c r="AR159" s="519" t="str">
        <f t="shared" si="33"/>
        <v>合格</v>
      </c>
      <c r="AS159" s="79" t="s">
        <v>68</v>
      </c>
      <c r="AT159" s="94" t="s">
        <v>665</v>
      </c>
      <c r="AU159" s="163" t="s">
        <v>69</v>
      </c>
    </row>
    <row r="160" ht="15" spans="1:47">
      <c r="A160" s="164">
        <v>154</v>
      </c>
      <c r="B160" s="520" t="s">
        <v>56</v>
      </c>
      <c r="C160" s="523" t="s">
        <v>665</v>
      </c>
      <c r="D160" s="197" t="s">
        <v>58</v>
      </c>
      <c r="E160" s="501" t="s">
        <v>749</v>
      </c>
      <c r="F160" s="190" t="s">
        <v>750</v>
      </c>
      <c r="G160" s="502" t="s">
        <v>87</v>
      </c>
      <c r="H160" s="197" t="s">
        <v>751</v>
      </c>
      <c r="I160" s="197" t="s">
        <v>117</v>
      </c>
      <c r="J160" s="198">
        <v>5.7</v>
      </c>
      <c r="K160" s="197" t="s">
        <v>752</v>
      </c>
      <c r="L160" s="197" t="s">
        <v>64</v>
      </c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197" t="s">
        <v>753</v>
      </c>
      <c r="AA160" s="200">
        <f t="shared" si="30"/>
        <v>0.172413793103451</v>
      </c>
      <c r="AB160" s="197" t="s">
        <v>664</v>
      </c>
      <c r="AC160" s="202">
        <f>(AB160-Z160)*VLOOKUP(AE160,公斤水的体积!A:B,2,)</f>
        <v>40.12406</v>
      </c>
      <c r="AD160" s="517">
        <f t="shared" si="31"/>
        <v>0.31015</v>
      </c>
      <c r="AE160" s="93">
        <v>13</v>
      </c>
      <c r="AF160" s="94"/>
      <c r="AG160" s="94"/>
      <c r="AH160" s="95" t="s">
        <v>301</v>
      </c>
      <c r="AI160" s="506">
        <v>127.4</v>
      </c>
      <c r="AJ160" s="517">
        <f t="shared" si="32"/>
        <v>1.17739403453689</v>
      </c>
      <c r="AL160" s="208" t="s">
        <v>67</v>
      </c>
      <c r="AM160" s="208" t="s">
        <v>67</v>
      </c>
      <c r="AN160" s="208" t="s">
        <v>67</v>
      </c>
      <c r="AO160" s="208" t="s">
        <v>67</v>
      </c>
      <c r="AP160" s="208" t="s">
        <v>67</v>
      </c>
      <c r="AQ160" s="208" t="s">
        <v>67</v>
      </c>
      <c r="AR160" s="519" t="str">
        <f t="shared" si="33"/>
        <v>合格</v>
      </c>
      <c r="AS160" s="79" t="s">
        <v>68</v>
      </c>
      <c r="AT160" s="94" t="s">
        <v>665</v>
      </c>
      <c r="AU160" s="163" t="s">
        <v>69</v>
      </c>
    </row>
    <row r="161" ht="15" spans="1:47">
      <c r="A161" s="164">
        <v>155</v>
      </c>
      <c r="B161" s="520" t="s">
        <v>56</v>
      </c>
      <c r="C161" s="523" t="s">
        <v>754</v>
      </c>
      <c r="D161" s="197" t="s">
        <v>58</v>
      </c>
      <c r="E161" s="501" t="s">
        <v>755</v>
      </c>
      <c r="F161" s="190" t="s">
        <v>756</v>
      </c>
      <c r="G161" s="502" t="s">
        <v>138</v>
      </c>
      <c r="H161" s="197" t="s">
        <v>139</v>
      </c>
      <c r="I161" s="197" t="s">
        <v>63</v>
      </c>
      <c r="J161" s="198">
        <v>5.7</v>
      </c>
      <c r="K161" s="197" t="s">
        <v>141</v>
      </c>
      <c r="L161" s="197" t="s">
        <v>142</v>
      </c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197" t="s">
        <v>143</v>
      </c>
      <c r="AA161" s="200">
        <f t="shared" si="30"/>
        <v>0.210970464135024</v>
      </c>
      <c r="AB161" s="197" t="s">
        <v>144</v>
      </c>
      <c r="AC161" s="202">
        <f>(AB161-Z161)*VLOOKUP(AE161,公斤水的体积!A:B,2,)</f>
        <v>40.241406</v>
      </c>
      <c r="AD161" s="517">
        <f t="shared" si="31"/>
        <v>0.352633416458862</v>
      </c>
      <c r="AE161" s="93">
        <v>16</v>
      </c>
      <c r="AF161" s="94"/>
      <c r="AG161" s="94"/>
      <c r="AH161" s="95" t="s">
        <v>757</v>
      </c>
      <c r="AI161" s="506">
        <v>152.1</v>
      </c>
      <c r="AJ161" s="517">
        <f t="shared" si="32"/>
        <v>2.16962524654832</v>
      </c>
      <c r="AL161" s="208" t="s">
        <v>67</v>
      </c>
      <c r="AM161" s="208" t="s">
        <v>67</v>
      </c>
      <c r="AN161" s="208" t="s">
        <v>67</v>
      </c>
      <c r="AO161" s="208" t="s">
        <v>67</v>
      </c>
      <c r="AP161" s="208" t="s">
        <v>67</v>
      </c>
      <c r="AQ161" s="208" t="s">
        <v>67</v>
      </c>
      <c r="AR161" s="519" t="str">
        <f t="shared" si="33"/>
        <v>合格</v>
      </c>
      <c r="AS161" s="79" t="s">
        <v>68</v>
      </c>
      <c r="AT161" s="94" t="s">
        <v>754</v>
      </c>
      <c r="AU161" s="163" t="s">
        <v>69</v>
      </c>
    </row>
    <row r="162" ht="15" spans="1:47">
      <c r="A162" s="164">
        <v>156</v>
      </c>
      <c r="B162" s="520" t="s">
        <v>56</v>
      </c>
      <c r="C162" s="523" t="s">
        <v>754</v>
      </c>
      <c r="D162" s="197" t="s">
        <v>58</v>
      </c>
      <c r="E162" s="501" t="s">
        <v>758</v>
      </c>
      <c r="F162" s="190" t="s">
        <v>759</v>
      </c>
      <c r="G162" s="502" t="s">
        <v>72</v>
      </c>
      <c r="H162" s="197" t="s">
        <v>760</v>
      </c>
      <c r="I162" s="197" t="s">
        <v>63</v>
      </c>
      <c r="J162" s="198">
        <v>5.7</v>
      </c>
      <c r="K162" s="197" t="s">
        <v>607</v>
      </c>
      <c r="L162" s="197" t="s">
        <v>761</v>
      </c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197" t="s">
        <v>762</v>
      </c>
      <c r="AA162" s="200">
        <f t="shared" si="30"/>
        <v>0.173611111111114</v>
      </c>
      <c r="AB162" s="197" t="s">
        <v>763</v>
      </c>
      <c r="AC162" s="202">
        <f>(AB162-Z162)*VLOOKUP(AE162,公斤水的体积!A:B,2,)</f>
        <v>41.943157</v>
      </c>
      <c r="AD162" s="517">
        <f t="shared" si="31"/>
        <v>0.342480861244041</v>
      </c>
      <c r="AE162" s="93">
        <v>16</v>
      </c>
      <c r="AF162" s="94"/>
      <c r="AG162" s="94"/>
      <c r="AH162" s="95" t="s">
        <v>566</v>
      </c>
      <c r="AI162" s="506">
        <v>128.7</v>
      </c>
      <c r="AJ162" s="517">
        <f t="shared" si="32"/>
        <v>1.32090132090132</v>
      </c>
      <c r="AL162" s="208" t="s">
        <v>67</v>
      </c>
      <c r="AM162" s="208" t="s">
        <v>67</v>
      </c>
      <c r="AN162" s="208" t="s">
        <v>67</v>
      </c>
      <c r="AO162" s="208" t="s">
        <v>67</v>
      </c>
      <c r="AP162" s="208" t="s">
        <v>67</v>
      </c>
      <c r="AQ162" s="208" t="s">
        <v>67</v>
      </c>
      <c r="AR162" s="519" t="str">
        <f t="shared" si="33"/>
        <v>合格</v>
      </c>
      <c r="AS162" s="79" t="s">
        <v>68</v>
      </c>
      <c r="AT162" s="94" t="s">
        <v>754</v>
      </c>
      <c r="AU162" s="163" t="s">
        <v>69</v>
      </c>
    </row>
    <row r="163" ht="15" spans="1:47">
      <c r="A163" s="164">
        <v>157</v>
      </c>
      <c r="B163" s="520" t="s">
        <v>56</v>
      </c>
      <c r="C163" s="523" t="s">
        <v>754</v>
      </c>
      <c r="D163" s="197" t="s">
        <v>58</v>
      </c>
      <c r="E163" s="501" t="s">
        <v>764</v>
      </c>
      <c r="F163" s="190" t="s">
        <v>765</v>
      </c>
      <c r="G163" s="502" t="s">
        <v>61</v>
      </c>
      <c r="H163" s="197" t="s">
        <v>672</v>
      </c>
      <c r="I163" s="197" t="s">
        <v>408</v>
      </c>
      <c r="J163" s="198">
        <v>5.7</v>
      </c>
      <c r="K163" s="197" t="s">
        <v>329</v>
      </c>
      <c r="L163" s="197" t="s">
        <v>142</v>
      </c>
      <c r="M163" s="308"/>
      <c r="N163" s="308"/>
      <c r="O163" s="308"/>
      <c r="P163" s="308"/>
      <c r="Q163" s="308"/>
      <c r="R163" s="308"/>
      <c r="S163" s="308"/>
      <c r="T163" s="308"/>
      <c r="U163" s="308"/>
      <c r="V163" s="308"/>
      <c r="W163" s="308"/>
      <c r="X163" s="308"/>
      <c r="Y163" s="308"/>
      <c r="Z163" s="197" t="s">
        <v>330</v>
      </c>
      <c r="AA163" s="200">
        <f t="shared" si="30"/>
        <v>0.209643605870024</v>
      </c>
      <c r="AB163" s="197" t="s">
        <v>373</v>
      </c>
      <c r="AC163" s="202">
        <f>(AB163-Z163)*VLOOKUP(AE163,公斤水的体积!A:B,2,)</f>
        <v>40.241406</v>
      </c>
      <c r="AD163" s="517">
        <f t="shared" si="31"/>
        <v>0.352633416458844</v>
      </c>
      <c r="AE163" s="93">
        <v>16</v>
      </c>
      <c r="AF163" s="94"/>
      <c r="AG163" s="94"/>
      <c r="AH163" s="95" t="s">
        <v>314</v>
      </c>
      <c r="AI163" s="506">
        <v>137.7</v>
      </c>
      <c r="AJ163" s="517">
        <f t="shared" si="32"/>
        <v>1.74291938997821</v>
      </c>
      <c r="AL163" s="208" t="s">
        <v>67</v>
      </c>
      <c r="AM163" s="208" t="s">
        <v>67</v>
      </c>
      <c r="AN163" s="208" t="s">
        <v>67</v>
      </c>
      <c r="AO163" s="208" t="s">
        <v>67</v>
      </c>
      <c r="AP163" s="208" t="s">
        <v>67</v>
      </c>
      <c r="AQ163" s="208" t="s">
        <v>67</v>
      </c>
      <c r="AR163" s="519" t="str">
        <f t="shared" si="33"/>
        <v>合格</v>
      </c>
      <c r="AS163" s="79" t="s">
        <v>68</v>
      </c>
      <c r="AT163" s="94" t="s">
        <v>754</v>
      </c>
      <c r="AU163" s="163" t="s">
        <v>69</v>
      </c>
    </row>
    <row r="164" ht="15" spans="1:47">
      <c r="A164" s="164">
        <v>158</v>
      </c>
      <c r="B164" s="520" t="s">
        <v>56</v>
      </c>
      <c r="C164" s="523" t="s">
        <v>754</v>
      </c>
      <c r="D164" s="197" t="s">
        <v>58</v>
      </c>
      <c r="E164" s="501" t="s">
        <v>766</v>
      </c>
      <c r="F164" s="190" t="s">
        <v>767</v>
      </c>
      <c r="G164" s="502" t="s">
        <v>72</v>
      </c>
      <c r="H164" s="197" t="s">
        <v>768</v>
      </c>
      <c r="I164" s="197" t="s">
        <v>140</v>
      </c>
      <c r="J164" s="198">
        <v>5.7</v>
      </c>
      <c r="K164" s="197" t="s">
        <v>440</v>
      </c>
      <c r="L164" s="197" t="s">
        <v>274</v>
      </c>
      <c r="M164" s="308"/>
      <c r="N164" s="308"/>
      <c r="O164" s="308"/>
      <c r="P164" s="308"/>
      <c r="Q164" s="308"/>
      <c r="R164" s="308"/>
      <c r="S164" s="308"/>
      <c r="T164" s="308"/>
      <c r="U164" s="308"/>
      <c r="V164" s="308"/>
      <c r="W164" s="308"/>
      <c r="X164" s="308"/>
      <c r="Y164" s="308"/>
      <c r="Z164" s="197" t="s">
        <v>769</v>
      </c>
      <c r="AA164" s="200">
        <f t="shared" si="30"/>
        <v>0.177619893428054</v>
      </c>
      <c r="AB164" s="197" t="s">
        <v>770</v>
      </c>
      <c r="AC164" s="202">
        <f>(AB164-Z164)*VLOOKUP(AE164,公斤水的体积!A:B,2,)</f>
        <v>41.342539</v>
      </c>
      <c r="AD164" s="517">
        <f t="shared" si="31"/>
        <v>0.34596844660194</v>
      </c>
      <c r="AE164" s="93">
        <v>16</v>
      </c>
      <c r="AF164" s="94"/>
      <c r="AG164" s="94"/>
      <c r="AH164" s="95" t="s">
        <v>301</v>
      </c>
      <c r="AI164" s="506">
        <v>132.8</v>
      </c>
      <c r="AJ164" s="517">
        <f t="shared" si="32"/>
        <v>1.12951807228916</v>
      </c>
      <c r="AL164" s="208" t="s">
        <v>67</v>
      </c>
      <c r="AM164" s="208" t="s">
        <v>67</v>
      </c>
      <c r="AN164" s="208" t="s">
        <v>67</v>
      </c>
      <c r="AO164" s="208" t="s">
        <v>67</v>
      </c>
      <c r="AP164" s="208" t="s">
        <v>67</v>
      </c>
      <c r="AQ164" s="208" t="s">
        <v>67</v>
      </c>
      <c r="AR164" s="519" t="str">
        <f t="shared" si="33"/>
        <v>合格</v>
      </c>
      <c r="AS164" s="79" t="s">
        <v>68</v>
      </c>
      <c r="AT164" s="94" t="s">
        <v>754</v>
      </c>
      <c r="AU164" s="163" t="s">
        <v>69</v>
      </c>
    </row>
    <row r="165" ht="15" spans="1:47">
      <c r="A165" s="164">
        <v>159</v>
      </c>
      <c r="B165" s="520" t="s">
        <v>56</v>
      </c>
      <c r="C165" s="523" t="s">
        <v>754</v>
      </c>
      <c r="D165" s="197" t="s">
        <v>58</v>
      </c>
      <c r="E165" s="501" t="s">
        <v>771</v>
      </c>
      <c r="F165" s="190" t="s">
        <v>772</v>
      </c>
      <c r="G165" s="502" t="s">
        <v>124</v>
      </c>
      <c r="H165" s="197" t="s">
        <v>773</v>
      </c>
      <c r="I165" s="197" t="s">
        <v>519</v>
      </c>
      <c r="J165" s="198">
        <v>5.7</v>
      </c>
      <c r="K165" s="197" t="s">
        <v>774</v>
      </c>
      <c r="L165" s="197" t="s">
        <v>64</v>
      </c>
      <c r="M165" s="308"/>
      <c r="N165" s="308"/>
      <c r="O165" s="308"/>
      <c r="P165" s="308"/>
      <c r="Q165" s="308"/>
      <c r="R165" s="308"/>
      <c r="S165" s="308"/>
      <c r="T165" s="308"/>
      <c r="U165" s="308"/>
      <c r="V165" s="308"/>
      <c r="W165" s="308"/>
      <c r="X165" s="308"/>
      <c r="Y165" s="308"/>
      <c r="Z165" s="197" t="s">
        <v>775</v>
      </c>
      <c r="AA165" s="200">
        <f t="shared" si="30"/>
        <v>0.203252032520328</v>
      </c>
      <c r="AB165" s="197" t="s">
        <v>599</v>
      </c>
      <c r="AC165" s="202">
        <f>(AB165-Z165)*VLOOKUP(AE165,公斤水的体积!A:B,2,)</f>
        <v>40.141303</v>
      </c>
      <c r="AD165" s="517">
        <f t="shared" si="31"/>
        <v>0.353257500000019</v>
      </c>
      <c r="AE165" s="93">
        <v>16</v>
      </c>
      <c r="AF165" s="94"/>
      <c r="AG165" s="94"/>
      <c r="AH165" s="95" t="s">
        <v>187</v>
      </c>
      <c r="AI165" s="506">
        <v>136.9</v>
      </c>
      <c r="AJ165" s="517">
        <f t="shared" si="32"/>
        <v>1.68005843681519</v>
      </c>
      <c r="AL165" s="208" t="s">
        <v>67</v>
      </c>
      <c r="AM165" s="208" t="s">
        <v>67</v>
      </c>
      <c r="AN165" s="208" t="s">
        <v>67</v>
      </c>
      <c r="AO165" s="208" t="s">
        <v>67</v>
      </c>
      <c r="AP165" s="208" t="s">
        <v>67</v>
      </c>
      <c r="AQ165" s="208" t="s">
        <v>67</v>
      </c>
      <c r="AR165" s="519" t="str">
        <f t="shared" si="33"/>
        <v>合格</v>
      </c>
      <c r="AS165" s="79" t="s">
        <v>68</v>
      </c>
      <c r="AT165" s="94" t="s">
        <v>754</v>
      </c>
      <c r="AU165" s="163" t="s">
        <v>69</v>
      </c>
    </row>
    <row r="166" ht="15" spans="1:47">
      <c r="A166" s="164">
        <v>160</v>
      </c>
      <c r="B166" s="520" t="s">
        <v>56</v>
      </c>
      <c r="C166" s="523" t="s">
        <v>754</v>
      </c>
      <c r="D166" s="197" t="s">
        <v>58</v>
      </c>
      <c r="E166" s="501" t="s">
        <v>776</v>
      </c>
      <c r="F166" s="190" t="s">
        <v>777</v>
      </c>
      <c r="G166" s="502" t="s">
        <v>61</v>
      </c>
      <c r="H166" s="197" t="s">
        <v>62</v>
      </c>
      <c r="I166" s="197" t="s">
        <v>63</v>
      </c>
      <c r="J166" s="223">
        <v>5</v>
      </c>
      <c r="K166" s="197" t="s">
        <v>102</v>
      </c>
      <c r="L166" s="197" t="s">
        <v>64</v>
      </c>
      <c r="M166" s="308"/>
      <c r="N166" s="308"/>
      <c r="O166" s="308"/>
      <c r="P166" s="308"/>
      <c r="Q166" s="308"/>
      <c r="R166" s="308"/>
      <c r="S166" s="308"/>
      <c r="T166" s="308"/>
      <c r="U166" s="308"/>
      <c r="V166" s="308"/>
      <c r="W166" s="308"/>
      <c r="X166" s="308"/>
      <c r="Y166" s="308"/>
      <c r="Z166" s="197" t="s">
        <v>104</v>
      </c>
      <c r="AA166" s="200">
        <f t="shared" si="30"/>
        <v>0.215982721382277</v>
      </c>
      <c r="AB166" s="197" t="s">
        <v>547</v>
      </c>
      <c r="AC166" s="202">
        <f>(AB166-Z166)*VLOOKUP(AE166,公斤水的体积!A:B,2,)</f>
        <v>40.141303</v>
      </c>
      <c r="AD166" s="517">
        <f t="shared" si="31"/>
        <v>0.353257500000002</v>
      </c>
      <c r="AE166" s="93">
        <v>16</v>
      </c>
      <c r="AF166" s="94"/>
      <c r="AG166" s="94"/>
      <c r="AH166" s="95" t="s">
        <v>128</v>
      </c>
      <c r="AI166" s="506">
        <v>130</v>
      </c>
      <c r="AJ166" s="517">
        <f t="shared" si="32"/>
        <v>0.923076923076923</v>
      </c>
      <c r="AL166" s="208" t="s">
        <v>67</v>
      </c>
      <c r="AM166" s="208" t="s">
        <v>67</v>
      </c>
      <c r="AN166" s="208" t="s">
        <v>67</v>
      </c>
      <c r="AO166" s="208" t="s">
        <v>67</v>
      </c>
      <c r="AP166" s="208" t="s">
        <v>67</v>
      </c>
      <c r="AQ166" s="208" t="s">
        <v>67</v>
      </c>
      <c r="AR166" s="519" t="str">
        <f t="shared" si="33"/>
        <v>合格</v>
      </c>
      <c r="AS166" s="79" t="s">
        <v>68</v>
      </c>
      <c r="AT166" s="94" t="s">
        <v>754</v>
      </c>
      <c r="AU166" s="163" t="s">
        <v>69</v>
      </c>
    </row>
    <row r="167" ht="15" spans="1:47">
      <c r="A167" s="164">
        <v>161</v>
      </c>
      <c r="B167" s="520" t="s">
        <v>56</v>
      </c>
      <c r="C167" s="523" t="s">
        <v>754</v>
      </c>
      <c r="D167" s="197" t="s">
        <v>58</v>
      </c>
      <c r="E167" s="501" t="s">
        <v>778</v>
      </c>
      <c r="F167" s="190" t="s">
        <v>779</v>
      </c>
      <c r="G167" s="502" t="s">
        <v>124</v>
      </c>
      <c r="H167" s="197" t="s">
        <v>721</v>
      </c>
      <c r="I167" s="197" t="s">
        <v>89</v>
      </c>
      <c r="J167" s="198">
        <v>5.7</v>
      </c>
      <c r="K167" s="197" t="s">
        <v>324</v>
      </c>
      <c r="L167" s="197" t="s">
        <v>205</v>
      </c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197" t="s">
        <v>329</v>
      </c>
      <c r="AA167" s="200">
        <f t="shared" si="30"/>
        <v>0.20920502092049</v>
      </c>
      <c r="AB167" s="197" t="s">
        <v>780</v>
      </c>
      <c r="AC167" s="202">
        <f>(AB167-Z167)*VLOOKUP(AE167,公斤水的体积!A:B,2,)</f>
        <v>38.139243</v>
      </c>
      <c r="AD167" s="517">
        <f t="shared" si="31"/>
        <v>0.366428947368422</v>
      </c>
      <c r="AE167" s="93">
        <v>16</v>
      </c>
      <c r="AF167" s="94"/>
      <c r="AG167" s="94"/>
      <c r="AH167" s="95" t="s">
        <v>314</v>
      </c>
      <c r="AI167" s="506">
        <v>141.5</v>
      </c>
      <c r="AJ167" s="517">
        <f t="shared" si="32"/>
        <v>1.69611307420495</v>
      </c>
      <c r="AL167" s="208" t="s">
        <v>67</v>
      </c>
      <c r="AM167" s="208" t="s">
        <v>67</v>
      </c>
      <c r="AN167" s="208" t="s">
        <v>67</v>
      </c>
      <c r="AO167" s="208" t="s">
        <v>67</v>
      </c>
      <c r="AP167" s="208" t="s">
        <v>67</v>
      </c>
      <c r="AQ167" s="208" t="s">
        <v>67</v>
      </c>
      <c r="AR167" s="519" t="str">
        <f t="shared" si="33"/>
        <v>合格</v>
      </c>
      <c r="AS167" s="79" t="s">
        <v>68</v>
      </c>
      <c r="AT167" s="94" t="s">
        <v>754</v>
      </c>
      <c r="AU167" s="163" t="s">
        <v>69</v>
      </c>
    </row>
    <row r="168" s="239" customFormat="1" ht="15" spans="1:47">
      <c r="A168" s="164">
        <v>162</v>
      </c>
      <c r="B168" s="525" t="s">
        <v>56</v>
      </c>
      <c r="C168" s="317" t="s">
        <v>754</v>
      </c>
      <c r="D168" s="213" t="s">
        <v>58</v>
      </c>
      <c r="E168" s="324" t="s">
        <v>781</v>
      </c>
      <c r="F168" s="212" t="s">
        <v>782</v>
      </c>
      <c r="G168" s="526" t="s">
        <v>72</v>
      </c>
      <c r="H168" s="213" t="s">
        <v>783</v>
      </c>
      <c r="I168" s="213" t="s">
        <v>470</v>
      </c>
      <c r="J168" s="211">
        <v>5.7</v>
      </c>
      <c r="K168" s="213" t="s">
        <v>488</v>
      </c>
      <c r="L168" s="213" t="s">
        <v>216</v>
      </c>
      <c r="M168" s="317"/>
      <c r="N168" s="317"/>
      <c r="O168" s="317"/>
      <c r="P168" s="317"/>
      <c r="Q168" s="317"/>
      <c r="R168" s="317"/>
      <c r="S168" s="317"/>
      <c r="T168" s="317"/>
      <c r="U168" s="317"/>
      <c r="V168" s="317"/>
      <c r="W168" s="317"/>
      <c r="X168" s="317"/>
      <c r="Y168" s="317"/>
      <c r="Z168" s="213" t="s">
        <v>359</v>
      </c>
      <c r="AA168" s="211">
        <f t="shared" si="30"/>
        <v>0.181159420289858</v>
      </c>
      <c r="AB168" s="213" t="s">
        <v>435</v>
      </c>
      <c r="AC168" s="216">
        <f>(AB168-Z168)*VLOOKUP(AE168,公斤水的体积!A:B,2,)</f>
        <v>41.142333</v>
      </c>
      <c r="AD168" s="527">
        <f t="shared" si="31"/>
        <v>0.347153658536604</v>
      </c>
      <c r="AE168" s="211">
        <v>16</v>
      </c>
      <c r="AF168" s="213"/>
      <c r="AG168" s="213"/>
      <c r="AH168" s="212" t="s">
        <v>128</v>
      </c>
      <c r="AI168" s="528">
        <v>124.3</v>
      </c>
      <c r="AJ168" s="527">
        <f t="shared" si="32"/>
        <v>0.965406275140788</v>
      </c>
      <c r="AK168" s="529"/>
      <c r="AL168" s="220" t="s">
        <v>67</v>
      </c>
      <c r="AM168" s="220" t="s">
        <v>67</v>
      </c>
      <c r="AN168" s="220" t="s">
        <v>67</v>
      </c>
      <c r="AO168" s="220" t="s">
        <v>67</v>
      </c>
      <c r="AP168" s="220" t="s">
        <v>67</v>
      </c>
      <c r="AQ168" s="220" t="s">
        <v>67</v>
      </c>
      <c r="AR168" s="211" t="str">
        <f t="shared" si="33"/>
        <v>合格</v>
      </c>
      <c r="AS168" s="221" t="s">
        <v>784</v>
      </c>
      <c r="AT168" s="213" t="s">
        <v>754</v>
      </c>
      <c r="AU168" s="163" t="s">
        <v>69</v>
      </c>
    </row>
    <row r="169" ht="15" spans="1:47">
      <c r="A169" s="164">
        <v>163</v>
      </c>
      <c r="B169" s="520" t="s">
        <v>56</v>
      </c>
      <c r="C169" s="523" t="s">
        <v>754</v>
      </c>
      <c r="D169" s="197" t="s">
        <v>58</v>
      </c>
      <c r="E169" s="501" t="s">
        <v>785</v>
      </c>
      <c r="F169" s="190" t="s">
        <v>786</v>
      </c>
      <c r="G169" s="502" t="s">
        <v>61</v>
      </c>
      <c r="H169" s="197" t="s">
        <v>257</v>
      </c>
      <c r="I169" s="197" t="s">
        <v>63</v>
      </c>
      <c r="J169" s="198">
        <v>5.7</v>
      </c>
      <c r="K169" s="197" t="s">
        <v>176</v>
      </c>
      <c r="L169" s="197" t="s">
        <v>64</v>
      </c>
      <c r="M169" s="308"/>
      <c r="N169" s="308"/>
      <c r="O169" s="308"/>
      <c r="P169" s="308"/>
      <c r="Q169" s="308"/>
      <c r="R169" s="308"/>
      <c r="S169" s="308"/>
      <c r="T169" s="308"/>
      <c r="U169" s="308"/>
      <c r="V169" s="308"/>
      <c r="W169" s="308"/>
      <c r="X169" s="308"/>
      <c r="Y169" s="308"/>
      <c r="Z169" s="197" t="s">
        <v>177</v>
      </c>
      <c r="AA169" s="200">
        <f t="shared" si="30"/>
        <v>0.205338809034911</v>
      </c>
      <c r="AB169" s="197" t="s">
        <v>178</v>
      </c>
      <c r="AC169" s="202">
        <f>(AB169-Z169)*VLOOKUP(AE169,公斤水的体积!A:B,2,)</f>
        <v>40.141303</v>
      </c>
      <c r="AD169" s="517">
        <f t="shared" si="31"/>
        <v>0.353257500000019</v>
      </c>
      <c r="AE169" s="93">
        <v>16</v>
      </c>
      <c r="AF169" s="94"/>
      <c r="AG169" s="94"/>
      <c r="AH169" s="95" t="s">
        <v>301</v>
      </c>
      <c r="AI169" s="506">
        <v>141.8</v>
      </c>
      <c r="AJ169" s="517">
        <f t="shared" si="32"/>
        <v>1.05782792665726</v>
      </c>
      <c r="AL169" s="208" t="s">
        <v>67</v>
      </c>
      <c r="AM169" s="208" t="s">
        <v>67</v>
      </c>
      <c r="AN169" s="208" t="s">
        <v>67</v>
      </c>
      <c r="AO169" s="208" t="s">
        <v>67</v>
      </c>
      <c r="AP169" s="208" t="s">
        <v>67</v>
      </c>
      <c r="AQ169" s="208" t="s">
        <v>67</v>
      </c>
      <c r="AR169" s="519" t="str">
        <f t="shared" si="33"/>
        <v>合格</v>
      </c>
      <c r="AS169" s="79" t="s">
        <v>68</v>
      </c>
      <c r="AT169" s="94" t="s">
        <v>754</v>
      </c>
      <c r="AU169" s="163" t="s">
        <v>69</v>
      </c>
    </row>
    <row r="170" ht="15" spans="1:47">
      <c r="A170" s="164">
        <v>164</v>
      </c>
      <c r="B170" s="520" t="s">
        <v>56</v>
      </c>
      <c r="C170" s="523" t="s">
        <v>754</v>
      </c>
      <c r="D170" s="197" t="s">
        <v>58</v>
      </c>
      <c r="E170" s="501" t="s">
        <v>787</v>
      </c>
      <c r="F170" s="190" t="s">
        <v>788</v>
      </c>
      <c r="G170" s="502" t="s">
        <v>80</v>
      </c>
      <c r="H170" s="197" t="s">
        <v>773</v>
      </c>
      <c r="I170" s="197" t="s">
        <v>63</v>
      </c>
      <c r="J170" s="198">
        <v>5.7</v>
      </c>
      <c r="K170" s="197" t="s">
        <v>789</v>
      </c>
      <c r="L170" s="197" t="s">
        <v>294</v>
      </c>
      <c r="M170" s="308"/>
      <c r="N170" s="308"/>
      <c r="O170" s="308"/>
      <c r="P170" s="308"/>
      <c r="Q170" s="308"/>
      <c r="R170" s="308"/>
      <c r="S170" s="308"/>
      <c r="T170" s="308"/>
      <c r="U170" s="308"/>
      <c r="V170" s="308"/>
      <c r="W170" s="308"/>
      <c r="X170" s="308"/>
      <c r="Y170" s="308"/>
      <c r="Z170" s="197" t="s">
        <v>514</v>
      </c>
      <c r="AA170" s="200">
        <f t="shared" si="30"/>
        <v>0.18691588785047</v>
      </c>
      <c r="AB170" s="197" t="s">
        <v>677</v>
      </c>
      <c r="AC170" s="202">
        <f>(AB170-Z170)*VLOOKUP(AE170,公斤水的体积!A:B,2,)</f>
        <v>40.641818</v>
      </c>
      <c r="AD170" s="517">
        <f t="shared" si="31"/>
        <v>0.350167901234587</v>
      </c>
      <c r="AE170" s="93">
        <v>16</v>
      </c>
      <c r="AF170" s="94"/>
      <c r="AG170" s="94"/>
      <c r="AH170" s="95" t="s">
        <v>167</v>
      </c>
      <c r="AI170" s="506">
        <v>122.4</v>
      </c>
      <c r="AJ170" s="517">
        <f t="shared" si="32"/>
        <v>2.04248366013072</v>
      </c>
      <c r="AL170" s="208" t="s">
        <v>67</v>
      </c>
      <c r="AM170" s="208" t="s">
        <v>67</v>
      </c>
      <c r="AN170" s="208" t="s">
        <v>67</v>
      </c>
      <c r="AO170" s="208" t="s">
        <v>67</v>
      </c>
      <c r="AP170" s="208" t="s">
        <v>67</v>
      </c>
      <c r="AQ170" s="208" t="s">
        <v>67</v>
      </c>
      <c r="AR170" s="519" t="str">
        <f t="shared" si="33"/>
        <v>合格</v>
      </c>
      <c r="AS170" s="79" t="s">
        <v>68</v>
      </c>
      <c r="AT170" s="94" t="s">
        <v>754</v>
      </c>
      <c r="AU170" s="163" t="s">
        <v>69</v>
      </c>
    </row>
    <row r="171" ht="15" spans="1:47">
      <c r="A171" s="164">
        <v>165</v>
      </c>
      <c r="B171" s="520" t="s">
        <v>56</v>
      </c>
      <c r="C171" s="523" t="s">
        <v>754</v>
      </c>
      <c r="D171" s="197" t="s">
        <v>58</v>
      </c>
      <c r="E171" s="501" t="s">
        <v>790</v>
      </c>
      <c r="F171" s="190" t="s">
        <v>791</v>
      </c>
      <c r="G171" s="502" t="s">
        <v>124</v>
      </c>
      <c r="H171" s="197" t="s">
        <v>792</v>
      </c>
      <c r="I171" s="197" t="s">
        <v>140</v>
      </c>
      <c r="J171" s="198">
        <v>5.7</v>
      </c>
      <c r="K171" s="197" t="s">
        <v>372</v>
      </c>
      <c r="L171" s="197" t="s">
        <v>205</v>
      </c>
      <c r="M171" s="308"/>
      <c r="N171" s="308"/>
      <c r="O171" s="308"/>
      <c r="P171" s="308"/>
      <c r="Q171" s="308"/>
      <c r="R171" s="308"/>
      <c r="S171" s="308"/>
      <c r="T171" s="308"/>
      <c r="U171" s="308"/>
      <c r="V171" s="308"/>
      <c r="W171" s="308"/>
      <c r="X171" s="308"/>
      <c r="Y171" s="308"/>
      <c r="Z171" s="197" t="s">
        <v>141</v>
      </c>
      <c r="AA171" s="200">
        <f t="shared" si="30"/>
        <v>0.210526315789477</v>
      </c>
      <c r="AB171" s="197" t="s">
        <v>793</v>
      </c>
      <c r="AC171" s="202">
        <f>(AB171-Z171)*VLOOKUP(AE171,公斤水的体积!A:B,2,)</f>
        <v>38.139243</v>
      </c>
      <c r="AD171" s="517">
        <f t="shared" si="31"/>
        <v>0.366428947368441</v>
      </c>
      <c r="AE171" s="93">
        <v>16</v>
      </c>
      <c r="AF171" s="94"/>
      <c r="AG171" s="94"/>
      <c r="AH171" s="95" t="s">
        <v>794</v>
      </c>
      <c r="AI171" s="506">
        <v>144.9</v>
      </c>
      <c r="AJ171" s="517">
        <f t="shared" si="32"/>
        <v>2.76052449965493</v>
      </c>
      <c r="AL171" s="208" t="s">
        <v>67</v>
      </c>
      <c r="AM171" s="208" t="s">
        <v>67</v>
      </c>
      <c r="AN171" s="208" t="s">
        <v>67</v>
      </c>
      <c r="AO171" s="208" t="s">
        <v>67</v>
      </c>
      <c r="AP171" s="208" t="s">
        <v>67</v>
      </c>
      <c r="AQ171" s="208" t="s">
        <v>67</v>
      </c>
      <c r="AR171" s="519" t="str">
        <f t="shared" si="33"/>
        <v>合格</v>
      </c>
      <c r="AS171" s="79" t="s">
        <v>68</v>
      </c>
      <c r="AT171" s="94" t="s">
        <v>754</v>
      </c>
      <c r="AU171" s="163" t="s">
        <v>69</v>
      </c>
    </row>
    <row r="172" ht="15" spans="1:47">
      <c r="A172" s="164">
        <v>166</v>
      </c>
      <c r="B172" s="520" t="s">
        <v>56</v>
      </c>
      <c r="C172" s="523" t="s">
        <v>754</v>
      </c>
      <c r="D172" s="197" t="s">
        <v>58</v>
      </c>
      <c r="E172" s="501" t="s">
        <v>795</v>
      </c>
      <c r="F172" s="190" t="s">
        <v>796</v>
      </c>
      <c r="G172" s="502" t="s">
        <v>72</v>
      </c>
      <c r="H172" s="197" t="s">
        <v>797</v>
      </c>
      <c r="I172" s="197" t="s">
        <v>63</v>
      </c>
      <c r="J172" s="198">
        <v>5.7</v>
      </c>
      <c r="K172" s="197" t="s">
        <v>198</v>
      </c>
      <c r="L172" s="197" t="s">
        <v>82</v>
      </c>
      <c r="M172" s="308"/>
      <c r="N172" s="308"/>
      <c r="O172" s="308"/>
      <c r="P172" s="308"/>
      <c r="Q172" s="308"/>
      <c r="R172" s="308"/>
      <c r="S172" s="308"/>
      <c r="T172" s="308"/>
      <c r="U172" s="308"/>
      <c r="V172" s="308"/>
      <c r="W172" s="308"/>
      <c r="X172" s="308"/>
      <c r="Y172" s="308"/>
      <c r="Z172" s="197" t="s">
        <v>488</v>
      </c>
      <c r="AA172" s="200">
        <f t="shared" si="30"/>
        <v>0.180831826401436</v>
      </c>
      <c r="AB172" s="197" t="s">
        <v>345</v>
      </c>
      <c r="AC172" s="202">
        <f>(AB172-Z172)*VLOOKUP(AE172,公斤水的体积!A:B,2,)</f>
        <v>40.942127</v>
      </c>
      <c r="AD172" s="517">
        <f t="shared" si="31"/>
        <v>0.348350490196066</v>
      </c>
      <c r="AE172" s="93">
        <v>16</v>
      </c>
      <c r="AF172" s="94"/>
      <c r="AG172" s="94"/>
      <c r="AH172" s="95" t="s">
        <v>171</v>
      </c>
      <c r="AI172" s="506">
        <v>141.2</v>
      </c>
      <c r="AJ172" s="517">
        <f t="shared" si="32"/>
        <v>1.55807365439094</v>
      </c>
      <c r="AL172" s="208" t="s">
        <v>67</v>
      </c>
      <c r="AM172" s="208" t="s">
        <v>67</v>
      </c>
      <c r="AN172" s="208" t="s">
        <v>67</v>
      </c>
      <c r="AO172" s="208" t="s">
        <v>67</v>
      </c>
      <c r="AP172" s="208" t="s">
        <v>67</v>
      </c>
      <c r="AQ172" s="208" t="s">
        <v>67</v>
      </c>
      <c r="AR172" s="519" t="str">
        <f t="shared" si="33"/>
        <v>合格</v>
      </c>
      <c r="AS172" s="79" t="s">
        <v>68</v>
      </c>
      <c r="AT172" s="94" t="s">
        <v>754</v>
      </c>
      <c r="AU172" s="163" t="s">
        <v>69</v>
      </c>
    </row>
    <row r="173" ht="15" spans="1:47">
      <c r="A173" s="164">
        <v>167</v>
      </c>
      <c r="B173" s="520" t="s">
        <v>56</v>
      </c>
      <c r="C173" s="523" t="s">
        <v>754</v>
      </c>
      <c r="D173" s="197" t="s">
        <v>58</v>
      </c>
      <c r="E173" s="501" t="s">
        <v>798</v>
      </c>
      <c r="F173" s="190" t="s">
        <v>799</v>
      </c>
      <c r="G173" s="502" t="s">
        <v>124</v>
      </c>
      <c r="H173" s="197" t="s">
        <v>81</v>
      </c>
      <c r="I173" s="197" t="s">
        <v>110</v>
      </c>
      <c r="J173" s="198">
        <v>5.7</v>
      </c>
      <c r="K173" s="197" t="s">
        <v>246</v>
      </c>
      <c r="L173" s="197" t="s">
        <v>64</v>
      </c>
      <c r="M173" s="308"/>
      <c r="N173" s="308"/>
      <c r="O173" s="308"/>
      <c r="P173" s="308"/>
      <c r="Q173" s="308"/>
      <c r="R173" s="308"/>
      <c r="S173" s="308"/>
      <c r="T173" s="308"/>
      <c r="U173" s="308"/>
      <c r="V173" s="308"/>
      <c r="W173" s="308"/>
      <c r="X173" s="308"/>
      <c r="Y173" s="308"/>
      <c r="Z173" s="197" t="s">
        <v>502</v>
      </c>
      <c r="AA173" s="200">
        <f t="shared" si="30"/>
        <v>0.200000000000003</v>
      </c>
      <c r="AB173" s="197" t="s">
        <v>207</v>
      </c>
      <c r="AC173" s="202">
        <f>(AB173-Z173)*VLOOKUP(AE173,公斤水的体积!A:B,2,)</f>
        <v>40.141303</v>
      </c>
      <c r="AD173" s="517">
        <f t="shared" si="31"/>
        <v>0.353257500000019</v>
      </c>
      <c r="AE173" s="93">
        <v>16</v>
      </c>
      <c r="AF173" s="94"/>
      <c r="AG173" s="94"/>
      <c r="AH173" s="95" t="s">
        <v>757</v>
      </c>
      <c r="AI173" s="506">
        <v>152</v>
      </c>
      <c r="AJ173" s="517">
        <f t="shared" si="32"/>
        <v>2.17105263157895</v>
      </c>
      <c r="AL173" s="208" t="s">
        <v>67</v>
      </c>
      <c r="AM173" s="208" t="s">
        <v>67</v>
      </c>
      <c r="AN173" s="208" t="s">
        <v>67</v>
      </c>
      <c r="AO173" s="208" t="s">
        <v>67</v>
      </c>
      <c r="AP173" s="208" t="s">
        <v>67</v>
      </c>
      <c r="AQ173" s="208" t="s">
        <v>67</v>
      </c>
      <c r="AR173" s="519" t="str">
        <f t="shared" si="33"/>
        <v>合格</v>
      </c>
      <c r="AS173" s="79" t="s">
        <v>68</v>
      </c>
      <c r="AT173" s="94" t="s">
        <v>754</v>
      </c>
      <c r="AU173" s="163" t="s">
        <v>69</v>
      </c>
    </row>
    <row r="174" ht="15" spans="1:47">
      <c r="A174" s="164">
        <v>168</v>
      </c>
      <c r="B174" s="520" t="s">
        <v>56</v>
      </c>
      <c r="C174" s="523" t="s">
        <v>754</v>
      </c>
      <c r="D174" s="197" t="s">
        <v>58</v>
      </c>
      <c r="E174" s="501" t="s">
        <v>800</v>
      </c>
      <c r="F174" s="190" t="s">
        <v>801</v>
      </c>
      <c r="G174" s="502" t="s">
        <v>317</v>
      </c>
      <c r="H174" s="197" t="s">
        <v>225</v>
      </c>
      <c r="I174" s="197" t="s">
        <v>802</v>
      </c>
      <c r="J174" s="198">
        <v>5.7</v>
      </c>
      <c r="K174" s="197" t="s">
        <v>239</v>
      </c>
      <c r="L174" s="197" t="s">
        <v>64</v>
      </c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8"/>
      <c r="Z174" s="197" t="s">
        <v>176</v>
      </c>
      <c r="AA174" s="200">
        <f t="shared" si="30"/>
        <v>0.204918032786874</v>
      </c>
      <c r="AB174" s="197" t="s">
        <v>364</v>
      </c>
      <c r="AC174" s="202">
        <f>(AB174-Z174)*VLOOKUP(AE174,公斤水的体积!A:B,2,)</f>
        <v>40.141303</v>
      </c>
      <c r="AD174" s="517">
        <f t="shared" si="31"/>
        <v>0.353257500000002</v>
      </c>
      <c r="AE174" s="93">
        <v>16</v>
      </c>
      <c r="AF174" s="94"/>
      <c r="AG174" s="94"/>
      <c r="AH174" s="95" t="s">
        <v>467</v>
      </c>
      <c r="AI174" s="506">
        <v>150.5</v>
      </c>
      <c r="AJ174" s="517">
        <f t="shared" si="32"/>
        <v>2.45847176079734</v>
      </c>
      <c r="AL174" s="208" t="s">
        <v>67</v>
      </c>
      <c r="AM174" s="208" t="s">
        <v>67</v>
      </c>
      <c r="AN174" s="208" t="s">
        <v>67</v>
      </c>
      <c r="AO174" s="208" t="s">
        <v>67</v>
      </c>
      <c r="AP174" s="208" t="s">
        <v>67</v>
      </c>
      <c r="AQ174" s="208" t="s">
        <v>67</v>
      </c>
      <c r="AR174" s="519" t="str">
        <f t="shared" si="33"/>
        <v>合格</v>
      </c>
      <c r="AS174" s="79" t="s">
        <v>68</v>
      </c>
      <c r="AT174" s="94" t="s">
        <v>754</v>
      </c>
      <c r="AU174" s="163" t="s">
        <v>69</v>
      </c>
    </row>
    <row r="175" ht="15" spans="1:47">
      <c r="A175" s="164">
        <v>169</v>
      </c>
      <c r="B175" s="520" t="s">
        <v>56</v>
      </c>
      <c r="C175" s="523" t="s">
        <v>754</v>
      </c>
      <c r="D175" s="197" t="s">
        <v>58</v>
      </c>
      <c r="E175" s="501" t="s">
        <v>803</v>
      </c>
      <c r="F175" s="190" t="s">
        <v>804</v>
      </c>
      <c r="G175" s="502" t="s">
        <v>61</v>
      </c>
      <c r="H175" s="197" t="s">
        <v>230</v>
      </c>
      <c r="I175" s="197" t="s">
        <v>63</v>
      </c>
      <c r="J175" s="198">
        <v>5.7</v>
      </c>
      <c r="K175" s="197" t="s">
        <v>313</v>
      </c>
      <c r="L175" s="197" t="s">
        <v>75</v>
      </c>
      <c r="M175" s="308"/>
      <c r="N175" s="308"/>
      <c r="O175" s="308"/>
      <c r="P175" s="308"/>
      <c r="Q175" s="308"/>
      <c r="R175" s="308"/>
      <c r="S175" s="308"/>
      <c r="T175" s="308"/>
      <c r="U175" s="308"/>
      <c r="V175" s="308"/>
      <c r="W175" s="308"/>
      <c r="X175" s="308"/>
      <c r="Y175" s="308"/>
      <c r="Z175" s="197" t="s">
        <v>157</v>
      </c>
      <c r="AA175" s="200">
        <f t="shared" si="30"/>
        <v>0.207900207900211</v>
      </c>
      <c r="AB175" s="197" t="s">
        <v>339</v>
      </c>
      <c r="AC175" s="202">
        <f>(AB175-Z175)*VLOOKUP(AE175,公斤水的体积!A:B,2,)</f>
        <v>40.441612</v>
      </c>
      <c r="AD175" s="517">
        <f t="shared" si="31"/>
        <v>0.351394540942951</v>
      </c>
      <c r="AE175" s="93">
        <v>16</v>
      </c>
      <c r="AF175" s="94"/>
      <c r="AG175" s="94"/>
      <c r="AH175" s="95" t="s">
        <v>222</v>
      </c>
      <c r="AI175" s="506">
        <v>143.8</v>
      </c>
      <c r="AJ175" s="517">
        <f t="shared" si="32"/>
        <v>2.01668984700974</v>
      </c>
      <c r="AL175" s="208" t="s">
        <v>67</v>
      </c>
      <c r="AM175" s="208" t="s">
        <v>67</v>
      </c>
      <c r="AN175" s="208" t="s">
        <v>67</v>
      </c>
      <c r="AO175" s="208" t="s">
        <v>67</v>
      </c>
      <c r="AP175" s="208" t="s">
        <v>67</v>
      </c>
      <c r="AQ175" s="208" t="s">
        <v>67</v>
      </c>
      <c r="AR175" s="519" t="str">
        <f t="shared" si="33"/>
        <v>合格</v>
      </c>
      <c r="AS175" s="79" t="s">
        <v>68</v>
      </c>
      <c r="AT175" s="94" t="s">
        <v>754</v>
      </c>
      <c r="AU175" s="163" t="s">
        <v>69</v>
      </c>
    </row>
    <row r="176" ht="15" spans="1:47">
      <c r="A176" s="164">
        <v>170</v>
      </c>
      <c r="B176" s="520" t="s">
        <v>56</v>
      </c>
      <c r="C176" s="523" t="s">
        <v>754</v>
      </c>
      <c r="D176" s="197" t="s">
        <v>58</v>
      </c>
      <c r="E176" s="501" t="s">
        <v>805</v>
      </c>
      <c r="F176" s="190" t="s">
        <v>806</v>
      </c>
      <c r="G176" s="502" t="s">
        <v>72</v>
      </c>
      <c r="H176" s="197" t="s">
        <v>807</v>
      </c>
      <c r="I176" s="197" t="s">
        <v>808</v>
      </c>
      <c r="J176" s="198">
        <v>5.7</v>
      </c>
      <c r="K176" s="197" t="s">
        <v>368</v>
      </c>
      <c r="L176" s="197" t="s">
        <v>294</v>
      </c>
      <c r="M176" s="308"/>
      <c r="N176" s="308"/>
      <c r="O176" s="308"/>
      <c r="P176" s="308"/>
      <c r="Q176" s="308"/>
      <c r="R176" s="308"/>
      <c r="S176" s="308"/>
      <c r="T176" s="308"/>
      <c r="U176" s="308"/>
      <c r="V176" s="308"/>
      <c r="W176" s="308"/>
      <c r="X176" s="308"/>
      <c r="Y176" s="308"/>
      <c r="Z176" s="197" t="s">
        <v>422</v>
      </c>
      <c r="AA176" s="200">
        <f t="shared" si="30"/>
        <v>0.17921146953404</v>
      </c>
      <c r="AB176" s="197" t="s">
        <v>490</v>
      </c>
      <c r="AC176" s="202">
        <f>(AB176-Z176)*VLOOKUP(AE176,公斤水的体积!A:B,2,)</f>
        <v>40.641818</v>
      </c>
      <c r="AD176" s="517">
        <f t="shared" si="31"/>
        <v>0.35016790123457</v>
      </c>
      <c r="AE176" s="93">
        <v>16</v>
      </c>
      <c r="AF176" s="94"/>
      <c r="AG176" s="94"/>
      <c r="AH176" s="95" t="s">
        <v>308</v>
      </c>
      <c r="AI176" s="506">
        <v>134.5</v>
      </c>
      <c r="AJ176" s="517">
        <f t="shared" si="32"/>
        <v>1.33828996282528</v>
      </c>
      <c r="AL176" s="208" t="s">
        <v>67</v>
      </c>
      <c r="AM176" s="208" t="s">
        <v>67</v>
      </c>
      <c r="AN176" s="208" t="s">
        <v>67</v>
      </c>
      <c r="AO176" s="208" t="s">
        <v>67</v>
      </c>
      <c r="AP176" s="208" t="s">
        <v>67</v>
      </c>
      <c r="AQ176" s="208" t="s">
        <v>67</v>
      </c>
      <c r="AR176" s="519" t="str">
        <f t="shared" si="33"/>
        <v>合格</v>
      </c>
      <c r="AS176" s="79" t="s">
        <v>68</v>
      </c>
      <c r="AT176" s="94" t="s">
        <v>754</v>
      </c>
      <c r="AU176" s="163" t="s">
        <v>69</v>
      </c>
    </row>
    <row r="177" ht="15" spans="1:47">
      <c r="A177" s="164">
        <v>171</v>
      </c>
      <c r="B177" s="520" t="s">
        <v>56</v>
      </c>
      <c r="C177" s="523" t="s">
        <v>809</v>
      </c>
      <c r="D177" s="197" t="s">
        <v>58</v>
      </c>
      <c r="E177" s="501" t="s">
        <v>810</v>
      </c>
      <c r="F177" s="190" t="s">
        <v>811</v>
      </c>
      <c r="G177" s="502" t="s">
        <v>87</v>
      </c>
      <c r="H177" s="197" t="s">
        <v>812</v>
      </c>
      <c r="I177" s="197" t="s">
        <v>117</v>
      </c>
      <c r="J177" s="198">
        <v>5.7</v>
      </c>
      <c r="K177" s="197" t="s">
        <v>368</v>
      </c>
      <c r="L177" s="197" t="s">
        <v>294</v>
      </c>
      <c r="M177" s="308"/>
      <c r="N177" s="308"/>
      <c r="O177" s="308"/>
      <c r="P177" s="308"/>
      <c r="Q177" s="308"/>
      <c r="R177" s="308"/>
      <c r="S177" s="308"/>
      <c r="T177" s="308"/>
      <c r="U177" s="308"/>
      <c r="V177" s="308"/>
      <c r="W177" s="308"/>
      <c r="X177" s="308"/>
      <c r="Y177" s="308"/>
      <c r="Z177" s="197" t="s">
        <v>422</v>
      </c>
      <c r="AA177" s="200">
        <f t="shared" si="30"/>
        <v>0.17921146953404</v>
      </c>
      <c r="AB177" s="197" t="s">
        <v>490</v>
      </c>
      <c r="AC177" s="202">
        <f>(AB177-Z177)*VLOOKUP(AE177,公斤水的体积!A:B,2,)</f>
        <v>40.629638</v>
      </c>
      <c r="AD177" s="517">
        <f t="shared" si="31"/>
        <v>0.320093827160476</v>
      </c>
      <c r="AE177" s="93">
        <v>14</v>
      </c>
      <c r="AF177" s="94"/>
      <c r="AG177" s="94"/>
      <c r="AH177" s="95" t="s">
        <v>692</v>
      </c>
      <c r="AI177" s="506">
        <v>134.7</v>
      </c>
      <c r="AJ177" s="517">
        <f t="shared" si="32"/>
        <v>0.816629547141797</v>
      </c>
      <c r="AL177" s="208" t="s">
        <v>67</v>
      </c>
      <c r="AM177" s="208" t="s">
        <v>67</v>
      </c>
      <c r="AN177" s="208" t="s">
        <v>67</v>
      </c>
      <c r="AO177" s="208" t="s">
        <v>67</v>
      </c>
      <c r="AP177" s="208" t="s">
        <v>67</v>
      </c>
      <c r="AQ177" s="208" t="s">
        <v>67</v>
      </c>
      <c r="AR177" s="519" t="str">
        <f t="shared" si="33"/>
        <v>合格</v>
      </c>
      <c r="AS177" s="79" t="s">
        <v>68</v>
      </c>
      <c r="AT177" s="94" t="s">
        <v>809</v>
      </c>
      <c r="AU177" s="163" t="s">
        <v>69</v>
      </c>
    </row>
    <row r="178" ht="15" spans="1:47">
      <c r="A178" s="164">
        <v>172</v>
      </c>
      <c r="B178" s="520" t="s">
        <v>56</v>
      </c>
      <c r="C178" s="523" t="s">
        <v>809</v>
      </c>
      <c r="D178" s="197" t="s">
        <v>58</v>
      </c>
      <c r="E178" s="501" t="s">
        <v>813</v>
      </c>
      <c r="F178" s="190" t="s">
        <v>814</v>
      </c>
      <c r="G178" s="502" t="s">
        <v>124</v>
      </c>
      <c r="H178" s="197" t="s">
        <v>668</v>
      </c>
      <c r="I178" s="197" t="s">
        <v>117</v>
      </c>
      <c r="J178" s="198">
        <v>5.7</v>
      </c>
      <c r="K178" s="197" t="s">
        <v>246</v>
      </c>
      <c r="L178" s="197" t="s">
        <v>64</v>
      </c>
      <c r="M178" s="308"/>
      <c r="N178" s="308"/>
      <c r="O178" s="308"/>
      <c r="P178" s="308"/>
      <c r="Q178" s="308"/>
      <c r="R178" s="308"/>
      <c r="S178" s="308"/>
      <c r="T178" s="308"/>
      <c r="U178" s="308"/>
      <c r="V178" s="308"/>
      <c r="W178" s="308"/>
      <c r="X178" s="308"/>
      <c r="Y178" s="308"/>
      <c r="Z178" s="197" t="s">
        <v>502</v>
      </c>
      <c r="AA178" s="200">
        <f t="shared" si="30"/>
        <v>0.200000000000003</v>
      </c>
      <c r="AB178" s="197" t="s">
        <v>207</v>
      </c>
      <c r="AC178" s="202">
        <f>(AB178-Z178)*VLOOKUP(AE178,公斤水的体积!A:B,2,)</f>
        <v>40.129273</v>
      </c>
      <c r="AD178" s="517">
        <f t="shared" si="31"/>
        <v>0.323182499999994</v>
      </c>
      <c r="AE178" s="93">
        <v>14</v>
      </c>
      <c r="AF178" s="94"/>
      <c r="AG178" s="94"/>
      <c r="AH178" s="95" t="s">
        <v>167</v>
      </c>
      <c r="AI178" s="506">
        <v>144.2</v>
      </c>
      <c r="AJ178" s="517">
        <f t="shared" si="32"/>
        <v>1.73370319001387</v>
      </c>
      <c r="AL178" s="208" t="s">
        <v>67</v>
      </c>
      <c r="AM178" s="208" t="s">
        <v>67</v>
      </c>
      <c r="AN178" s="208" t="s">
        <v>67</v>
      </c>
      <c r="AO178" s="208" t="s">
        <v>67</v>
      </c>
      <c r="AP178" s="208" t="s">
        <v>67</v>
      </c>
      <c r="AQ178" s="208" t="s">
        <v>67</v>
      </c>
      <c r="AR178" s="519" t="str">
        <f t="shared" si="33"/>
        <v>合格</v>
      </c>
      <c r="AS178" s="79" t="s">
        <v>68</v>
      </c>
      <c r="AT178" s="94" t="s">
        <v>809</v>
      </c>
      <c r="AU178" s="163" t="s">
        <v>69</v>
      </c>
    </row>
    <row r="179" ht="15" spans="1:47">
      <c r="A179" s="164">
        <v>173</v>
      </c>
      <c r="B179" s="520" t="s">
        <v>56</v>
      </c>
      <c r="C179" s="523" t="s">
        <v>809</v>
      </c>
      <c r="D179" s="197" t="s">
        <v>58</v>
      </c>
      <c r="E179" s="501" t="s">
        <v>815</v>
      </c>
      <c r="F179" s="190" t="s">
        <v>816</v>
      </c>
      <c r="G179" s="502" t="s">
        <v>72</v>
      </c>
      <c r="H179" s="197" t="s">
        <v>464</v>
      </c>
      <c r="I179" s="197" t="s">
        <v>817</v>
      </c>
      <c r="J179" s="198">
        <v>5.7</v>
      </c>
      <c r="K179" s="197" t="s">
        <v>185</v>
      </c>
      <c r="L179" s="197" t="s">
        <v>288</v>
      </c>
      <c r="M179" s="308"/>
      <c r="N179" s="308"/>
      <c r="O179" s="308"/>
      <c r="P179" s="308"/>
      <c r="Q179" s="308"/>
      <c r="R179" s="308"/>
      <c r="S179" s="308"/>
      <c r="T179" s="308"/>
      <c r="U179" s="308"/>
      <c r="V179" s="308"/>
      <c r="W179" s="308"/>
      <c r="X179" s="308"/>
      <c r="Y179" s="308"/>
      <c r="Z179" s="197" t="s">
        <v>197</v>
      </c>
      <c r="AA179" s="200">
        <f t="shared" si="30"/>
        <v>0.180180180180183</v>
      </c>
      <c r="AB179" s="197" t="s">
        <v>84</v>
      </c>
      <c r="AC179" s="202">
        <f>(AB179-Z179)*VLOOKUP(AE179,公斤水的体积!A:B,2,)</f>
        <v>41.430222</v>
      </c>
      <c r="AD179" s="517">
        <f t="shared" si="31"/>
        <v>0.31530750605326</v>
      </c>
      <c r="AE179" s="93">
        <v>14</v>
      </c>
      <c r="AF179" s="94"/>
      <c r="AG179" s="94"/>
      <c r="AH179" s="95" t="s">
        <v>314</v>
      </c>
      <c r="AI179" s="506">
        <v>131</v>
      </c>
      <c r="AJ179" s="517">
        <f t="shared" si="32"/>
        <v>1.83206106870229</v>
      </c>
      <c r="AL179" s="208" t="s">
        <v>67</v>
      </c>
      <c r="AM179" s="208" t="s">
        <v>67</v>
      </c>
      <c r="AN179" s="208" t="s">
        <v>67</v>
      </c>
      <c r="AO179" s="208" t="s">
        <v>67</v>
      </c>
      <c r="AP179" s="208" t="s">
        <v>67</v>
      </c>
      <c r="AQ179" s="208" t="s">
        <v>67</v>
      </c>
      <c r="AR179" s="519" t="str">
        <f t="shared" si="33"/>
        <v>合格</v>
      </c>
      <c r="AS179" s="79" t="s">
        <v>68</v>
      </c>
      <c r="AT179" s="94" t="s">
        <v>809</v>
      </c>
      <c r="AU179" s="163" t="s">
        <v>69</v>
      </c>
    </row>
    <row r="180" ht="15" spans="1:47">
      <c r="A180" s="164">
        <v>174</v>
      </c>
      <c r="B180" s="520" t="s">
        <v>56</v>
      </c>
      <c r="C180" s="523" t="s">
        <v>809</v>
      </c>
      <c r="D180" s="197" t="s">
        <v>58</v>
      </c>
      <c r="E180" s="501" t="s">
        <v>818</v>
      </c>
      <c r="F180" s="190" t="s">
        <v>819</v>
      </c>
      <c r="G180" s="502" t="s">
        <v>61</v>
      </c>
      <c r="H180" s="197" t="s">
        <v>62</v>
      </c>
      <c r="I180" s="197" t="s">
        <v>63</v>
      </c>
      <c r="J180" s="223">
        <v>5</v>
      </c>
      <c r="K180" s="197" t="s">
        <v>820</v>
      </c>
      <c r="L180" s="197" t="s">
        <v>64</v>
      </c>
      <c r="M180" s="308"/>
      <c r="N180" s="308"/>
      <c r="O180" s="308"/>
      <c r="P180" s="308"/>
      <c r="Q180" s="308"/>
      <c r="R180" s="308"/>
      <c r="S180" s="308"/>
      <c r="T180" s="308"/>
      <c r="U180" s="308"/>
      <c r="V180" s="308"/>
      <c r="W180" s="308"/>
      <c r="X180" s="308"/>
      <c r="Y180" s="308"/>
      <c r="Z180" s="197" t="s">
        <v>821</v>
      </c>
      <c r="AA180" s="200">
        <f t="shared" si="30"/>
        <v>0.225225225225228</v>
      </c>
      <c r="AB180" s="197" t="s">
        <v>822</v>
      </c>
      <c r="AC180" s="202">
        <f>(AB180-Z180)*VLOOKUP(AE180,公斤水的体积!A:B,2,)</f>
        <v>40.129273</v>
      </c>
      <c r="AD180" s="517">
        <f t="shared" si="31"/>
        <v>0.323182500000012</v>
      </c>
      <c r="AE180" s="93">
        <v>14</v>
      </c>
      <c r="AF180" s="94"/>
      <c r="AG180" s="94"/>
      <c r="AH180" s="95" t="s">
        <v>823</v>
      </c>
      <c r="AI180" s="506">
        <v>170.4</v>
      </c>
      <c r="AJ180" s="517">
        <f t="shared" si="32"/>
        <v>2.23004694835681</v>
      </c>
      <c r="AL180" s="208" t="s">
        <v>67</v>
      </c>
      <c r="AM180" s="208" t="s">
        <v>67</v>
      </c>
      <c r="AN180" s="208" t="s">
        <v>67</v>
      </c>
      <c r="AO180" s="208" t="s">
        <v>67</v>
      </c>
      <c r="AP180" s="208" t="s">
        <v>67</v>
      </c>
      <c r="AQ180" s="208" t="s">
        <v>67</v>
      </c>
      <c r="AR180" s="519" t="str">
        <f t="shared" si="33"/>
        <v>合格</v>
      </c>
      <c r="AS180" s="79" t="s">
        <v>68</v>
      </c>
      <c r="AT180" s="94" t="s">
        <v>809</v>
      </c>
      <c r="AU180" s="163" t="s">
        <v>69</v>
      </c>
    </row>
    <row r="181" ht="15" spans="1:47">
      <c r="A181" s="164">
        <v>175</v>
      </c>
      <c r="B181" s="520" t="s">
        <v>56</v>
      </c>
      <c r="C181" s="523" t="s">
        <v>824</v>
      </c>
      <c r="D181" s="197" t="s">
        <v>58</v>
      </c>
      <c r="E181" s="501" t="s">
        <v>825</v>
      </c>
      <c r="F181" s="190" t="s">
        <v>826</v>
      </c>
      <c r="G181" s="502" t="s">
        <v>61</v>
      </c>
      <c r="H181" s="197" t="s">
        <v>109</v>
      </c>
      <c r="I181" s="197" t="s">
        <v>89</v>
      </c>
      <c r="J181" s="223">
        <v>5</v>
      </c>
      <c r="K181" s="197" t="s">
        <v>112</v>
      </c>
      <c r="L181" s="197" t="s">
        <v>64</v>
      </c>
      <c r="M181" s="308"/>
      <c r="N181" s="308"/>
      <c r="O181" s="308"/>
      <c r="P181" s="308"/>
      <c r="Q181" s="308"/>
      <c r="R181" s="308"/>
      <c r="S181" s="308"/>
      <c r="T181" s="308"/>
      <c r="U181" s="308"/>
      <c r="V181" s="308"/>
      <c r="W181" s="308"/>
      <c r="X181" s="308"/>
      <c r="Y181" s="308"/>
      <c r="Z181" s="197" t="s">
        <v>388</v>
      </c>
      <c r="AA181" s="200">
        <f t="shared" si="30"/>
        <v>0.217391304347829</v>
      </c>
      <c r="AB181" s="197" t="s">
        <v>389</v>
      </c>
      <c r="AC181" s="202">
        <f>(AB181-Z181)*VLOOKUP(AE181,公斤水的体积!A:B,2,)</f>
        <v>40.14812</v>
      </c>
      <c r="AD181" s="517">
        <f t="shared" si="31"/>
        <v>0.370300000000015</v>
      </c>
      <c r="AE181" s="196">
        <v>17</v>
      </c>
      <c r="AF181" s="94"/>
      <c r="AG181" s="94"/>
      <c r="AH181" s="95" t="s">
        <v>511</v>
      </c>
      <c r="AI181" s="506">
        <v>151.3</v>
      </c>
      <c r="AJ181" s="517">
        <f t="shared" si="32"/>
        <v>1.98281559814937</v>
      </c>
      <c r="AL181" s="208" t="s">
        <v>67</v>
      </c>
      <c r="AM181" s="208" t="s">
        <v>67</v>
      </c>
      <c r="AN181" s="208" t="s">
        <v>67</v>
      </c>
      <c r="AO181" s="208" t="s">
        <v>67</v>
      </c>
      <c r="AP181" s="208" t="s">
        <v>67</v>
      </c>
      <c r="AQ181" s="208" t="s">
        <v>67</v>
      </c>
      <c r="AR181" s="519" t="str">
        <f t="shared" si="33"/>
        <v>合格</v>
      </c>
      <c r="AS181" s="79" t="s">
        <v>68</v>
      </c>
      <c r="AT181" s="94" t="s">
        <v>824</v>
      </c>
      <c r="AU181" s="163" t="s">
        <v>69</v>
      </c>
    </row>
    <row r="182" ht="15" spans="1:47">
      <c r="A182" s="164">
        <v>176</v>
      </c>
      <c r="B182" s="520" t="s">
        <v>56</v>
      </c>
      <c r="C182" s="523" t="s">
        <v>824</v>
      </c>
      <c r="D182" s="197" t="s">
        <v>58</v>
      </c>
      <c r="E182" s="501" t="s">
        <v>827</v>
      </c>
      <c r="F182" s="190" t="s">
        <v>828</v>
      </c>
      <c r="G182" s="502" t="s">
        <v>61</v>
      </c>
      <c r="H182" s="197" t="s">
        <v>116</v>
      </c>
      <c r="I182" s="197" t="s">
        <v>63</v>
      </c>
      <c r="J182" s="223">
        <v>5</v>
      </c>
      <c r="K182" s="197" t="s">
        <v>118</v>
      </c>
      <c r="L182" s="197" t="s">
        <v>64</v>
      </c>
      <c r="M182" s="308"/>
      <c r="N182" s="308"/>
      <c r="O182" s="308"/>
      <c r="P182" s="308"/>
      <c r="Q182" s="308"/>
      <c r="R182" s="308"/>
      <c r="S182" s="308"/>
      <c r="T182" s="308"/>
      <c r="U182" s="308"/>
      <c r="V182" s="308"/>
      <c r="W182" s="308"/>
      <c r="X182" s="308"/>
      <c r="Y182" s="308"/>
      <c r="Z182" s="197" t="s">
        <v>119</v>
      </c>
      <c r="AA182" s="200">
        <f t="shared" si="30"/>
        <v>0.238095238095241</v>
      </c>
      <c r="AB182" s="197" t="s">
        <v>120</v>
      </c>
      <c r="AC182" s="202">
        <f>(AB182-Z182)*VLOOKUP(AE182,公斤水的体积!A:B,2,)</f>
        <v>40.14812</v>
      </c>
      <c r="AD182" s="517">
        <f t="shared" si="31"/>
        <v>0.370300000000015</v>
      </c>
      <c r="AE182" s="196">
        <v>17</v>
      </c>
      <c r="AF182" s="94"/>
      <c r="AG182" s="94"/>
      <c r="AH182" s="95" t="s">
        <v>113</v>
      </c>
      <c r="AI182" s="506">
        <v>148.9</v>
      </c>
      <c r="AJ182" s="517">
        <f t="shared" si="32"/>
        <v>2.14909335124244</v>
      </c>
      <c r="AL182" s="208" t="s">
        <v>67</v>
      </c>
      <c r="AM182" s="208" t="s">
        <v>67</v>
      </c>
      <c r="AN182" s="208" t="s">
        <v>67</v>
      </c>
      <c r="AO182" s="208" t="s">
        <v>67</v>
      </c>
      <c r="AP182" s="208" t="s">
        <v>67</v>
      </c>
      <c r="AQ182" s="208" t="s">
        <v>67</v>
      </c>
      <c r="AR182" s="519" t="str">
        <f t="shared" si="33"/>
        <v>合格</v>
      </c>
      <c r="AS182" s="79" t="s">
        <v>68</v>
      </c>
      <c r="AT182" s="94" t="s">
        <v>824</v>
      </c>
      <c r="AU182" s="163" t="s">
        <v>69</v>
      </c>
    </row>
    <row r="183" ht="15" spans="1:47">
      <c r="A183" s="164">
        <v>177</v>
      </c>
      <c r="B183" s="520" t="s">
        <v>56</v>
      </c>
      <c r="C183" s="523" t="s">
        <v>824</v>
      </c>
      <c r="D183" s="197" t="s">
        <v>58</v>
      </c>
      <c r="E183" s="501" t="s">
        <v>829</v>
      </c>
      <c r="F183" s="190" t="s">
        <v>830</v>
      </c>
      <c r="G183" s="502" t="s">
        <v>72</v>
      </c>
      <c r="H183" s="197" t="s">
        <v>831</v>
      </c>
      <c r="I183" s="197" t="s">
        <v>808</v>
      </c>
      <c r="J183" s="198">
        <v>5.7</v>
      </c>
      <c r="K183" s="197" t="s">
        <v>197</v>
      </c>
      <c r="L183" s="197" t="s">
        <v>288</v>
      </c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197" t="s">
        <v>198</v>
      </c>
      <c r="AA183" s="200">
        <f t="shared" si="30"/>
        <v>0.180505415162457</v>
      </c>
      <c r="AB183" s="197" t="s">
        <v>643</v>
      </c>
      <c r="AC183" s="202">
        <f>(AB183-Z183)*VLOOKUP(AE183,公斤水的体积!A:B,2,)</f>
        <v>41.44968</v>
      </c>
      <c r="AD183" s="517">
        <f t="shared" si="31"/>
        <v>0.362421307506079</v>
      </c>
      <c r="AE183" s="196">
        <v>17</v>
      </c>
      <c r="AF183" s="94"/>
      <c r="AG183" s="94"/>
      <c r="AH183" s="95" t="s">
        <v>374</v>
      </c>
      <c r="AI183" s="506">
        <v>137.7</v>
      </c>
      <c r="AJ183" s="517">
        <f t="shared" si="32"/>
        <v>2.25127087872186</v>
      </c>
      <c r="AL183" s="208" t="s">
        <v>67</v>
      </c>
      <c r="AM183" s="208" t="s">
        <v>67</v>
      </c>
      <c r="AN183" s="208" t="s">
        <v>67</v>
      </c>
      <c r="AO183" s="208" t="s">
        <v>67</v>
      </c>
      <c r="AP183" s="208" t="s">
        <v>67</v>
      </c>
      <c r="AQ183" s="208" t="s">
        <v>67</v>
      </c>
      <c r="AR183" s="519" t="str">
        <f t="shared" si="33"/>
        <v>合格</v>
      </c>
      <c r="AS183" s="79" t="s">
        <v>68</v>
      </c>
      <c r="AT183" s="94" t="s">
        <v>824</v>
      </c>
      <c r="AU183" s="163" t="s">
        <v>69</v>
      </c>
    </row>
    <row r="184" ht="15" spans="1:47">
      <c r="A184" s="164">
        <v>178</v>
      </c>
      <c r="B184" s="520" t="s">
        <v>56</v>
      </c>
      <c r="C184" s="523" t="s">
        <v>824</v>
      </c>
      <c r="D184" s="197" t="s">
        <v>58</v>
      </c>
      <c r="E184" s="501" t="s">
        <v>832</v>
      </c>
      <c r="F184" s="190" t="s">
        <v>833</v>
      </c>
      <c r="G184" s="502" t="s">
        <v>72</v>
      </c>
      <c r="H184" s="197" t="s">
        <v>506</v>
      </c>
      <c r="I184" s="197" t="s">
        <v>156</v>
      </c>
      <c r="J184" s="198">
        <v>5.7</v>
      </c>
      <c r="K184" s="197" t="s">
        <v>789</v>
      </c>
      <c r="L184" s="197" t="s">
        <v>706</v>
      </c>
      <c r="M184" s="308"/>
      <c r="N184" s="308"/>
      <c r="O184" s="308"/>
      <c r="P184" s="308"/>
      <c r="Q184" s="308"/>
      <c r="R184" s="308"/>
      <c r="S184" s="308"/>
      <c r="T184" s="308"/>
      <c r="U184" s="308"/>
      <c r="V184" s="308"/>
      <c r="W184" s="308"/>
      <c r="X184" s="308"/>
      <c r="Y184" s="308"/>
      <c r="Z184" s="197" t="s">
        <v>514</v>
      </c>
      <c r="AA184" s="200">
        <f t="shared" si="30"/>
        <v>0.18691588785047</v>
      </c>
      <c r="AB184" s="197" t="s">
        <v>834</v>
      </c>
      <c r="AC184" s="202">
        <f>(AB184-Z184)*VLOOKUP(AE184,公斤水的体积!A:B,2,)</f>
        <v>39.24704</v>
      </c>
      <c r="AD184" s="517">
        <f t="shared" si="31"/>
        <v>0.376061381074161</v>
      </c>
      <c r="AE184" s="196">
        <v>17</v>
      </c>
      <c r="AF184" s="94"/>
      <c r="AG184" s="94"/>
      <c r="AH184" s="95" t="s">
        <v>187</v>
      </c>
      <c r="AI184" s="506">
        <v>122.5</v>
      </c>
      <c r="AJ184" s="517">
        <f t="shared" si="32"/>
        <v>1.87755102040816</v>
      </c>
      <c r="AL184" s="208" t="s">
        <v>67</v>
      </c>
      <c r="AM184" s="208" t="s">
        <v>67</v>
      </c>
      <c r="AN184" s="208" t="s">
        <v>67</v>
      </c>
      <c r="AO184" s="208" t="s">
        <v>67</v>
      </c>
      <c r="AP184" s="208" t="s">
        <v>67</v>
      </c>
      <c r="AQ184" s="208" t="s">
        <v>67</v>
      </c>
      <c r="AR184" s="519" t="str">
        <f t="shared" si="33"/>
        <v>合格</v>
      </c>
      <c r="AS184" s="79" t="s">
        <v>68</v>
      </c>
      <c r="AT184" s="94" t="s">
        <v>824</v>
      </c>
      <c r="AU184" s="163" t="s">
        <v>69</v>
      </c>
    </row>
    <row r="185" ht="15" spans="1:47">
      <c r="A185" s="164">
        <v>179</v>
      </c>
      <c r="B185" s="520" t="s">
        <v>56</v>
      </c>
      <c r="C185" s="523" t="s">
        <v>824</v>
      </c>
      <c r="D185" s="197" t="s">
        <v>58</v>
      </c>
      <c r="E185" s="501" t="s">
        <v>835</v>
      </c>
      <c r="F185" s="190" t="s">
        <v>836</v>
      </c>
      <c r="G185" s="502" t="s">
        <v>61</v>
      </c>
      <c r="H185" s="197" t="s">
        <v>230</v>
      </c>
      <c r="I185" s="197" t="s">
        <v>408</v>
      </c>
      <c r="J185" s="198">
        <v>5.7</v>
      </c>
      <c r="K185" s="197" t="s">
        <v>157</v>
      </c>
      <c r="L185" s="197" t="s">
        <v>184</v>
      </c>
      <c r="M185" s="308"/>
      <c r="N185" s="308"/>
      <c r="O185" s="308"/>
      <c r="P185" s="308"/>
      <c r="Q185" s="308"/>
      <c r="R185" s="308"/>
      <c r="S185" s="308"/>
      <c r="T185" s="308"/>
      <c r="U185" s="308"/>
      <c r="V185" s="308"/>
      <c r="W185" s="308"/>
      <c r="X185" s="308"/>
      <c r="Y185" s="308"/>
      <c r="Z185" s="197" t="s">
        <v>159</v>
      </c>
      <c r="AA185" s="200">
        <f t="shared" si="30"/>
        <v>0.208333333333336</v>
      </c>
      <c r="AB185" s="197" t="s">
        <v>339</v>
      </c>
      <c r="AC185" s="202">
        <f>(AB185-Z185)*VLOOKUP(AE185,公斤水的体积!A:B,2,)</f>
        <v>40.5486</v>
      </c>
      <c r="AD185" s="517">
        <f t="shared" si="31"/>
        <v>0.36782178217824</v>
      </c>
      <c r="AE185" s="196">
        <v>17</v>
      </c>
      <c r="AF185" s="94"/>
      <c r="AG185" s="94"/>
      <c r="AH185" s="95" t="s">
        <v>467</v>
      </c>
      <c r="AI185" s="506">
        <v>146.9</v>
      </c>
      <c r="AJ185" s="517">
        <f t="shared" si="32"/>
        <v>2.51872021783526</v>
      </c>
      <c r="AL185" s="208" t="s">
        <v>67</v>
      </c>
      <c r="AM185" s="208" t="s">
        <v>67</v>
      </c>
      <c r="AN185" s="208" t="s">
        <v>67</v>
      </c>
      <c r="AO185" s="208" t="s">
        <v>67</v>
      </c>
      <c r="AP185" s="208" t="s">
        <v>67</v>
      </c>
      <c r="AQ185" s="208" t="s">
        <v>67</v>
      </c>
      <c r="AR185" s="519" t="str">
        <f t="shared" si="33"/>
        <v>合格</v>
      </c>
      <c r="AS185" s="79" t="s">
        <v>68</v>
      </c>
      <c r="AT185" s="94" t="s">
        <v>824</v>
      </c>
      <c r="AU185" s="163" t="s">
        <v>69</v>
      </c>
    </row>
    <row r="186" ht="15" spans="1:47">
      <c r="A186" s="164">
        <v>180</v>
      </c>
      <c r="B186" s="520" t="s">
        <v>56</v>
      </c>
      <c r="C186" s="523" t="s">
        <v>824</v>
      </c>
      <c r="D186" s="197" t="s">
        <v>58</v>
      </c>
      <c r="E186" s="501" t="s">
        <v>837</v>
      </c>
      <c r="F186" s="190" t="s">
        <v>838</v>
      </c>
      <c r="G186" s="502" t="s">
        <v>72</v>
      </c>
      <c r="H186" s="197" t="s">
        <v>438</v>
      </c>
      <c r="I186" s="197" t="s">
        <v>63</v>
      </c>
      <c r="J186" s="198">
        <v>5.7</v>
      </c>
      <c r="K186" s="197" t="s">
        <v>839</v>
      </c>
      <c r="L186" s="197" t="s">
        <v>367</v>
      </c>
      <c r="M186" s="308"/>
      <c r="N186" s="308"/>
      <c r="O186" s="308"/>
      <c r="P186" s="308"/>
      <c r="Q186" s="308"/>
      <c r="R186" s="308"/>
      <c r="S186" s="308"/>
      <c r="T186" s="308"/>
      <c r="U186" s="308"/>
      <c r="V186" s="308"/>
      <c r="W186" s="308"/>
      <c r="X186" s="308"/>
      <c r="Y186" s="308"/>
      <c r="Z186" s="197" t="s">
        <v>76</v>
      </c>
      <c r="AA186" s="200">
        <f t="shared" si="30"/>
        <v>0.175746924428825</v>
      </c>
      <c r="AB186" s="197" t="s">
        <v>92</v>
      </c>
      <c r="AC186" s="202">
        <f>(AB186-Z186)*VLOOKUP(AE186,公斤水的体积!A:B,2,)</f>
        <v>41.0492</v>
      </c>
      <c r="AD186" s="517">
        <f t="shared" si="31"/>
        <v>0.364792176039138</v>
      </c>
      <c r="AE186" s="196">
        <v>17</v>
      </c>
      <c r="AF186" s="94"/>
      <c r="AG186" s="94"/>
      <c r="AH186" s="95" t="s">
        <v>128</v>
      </c>
      <c r="AI186" s="506">
        <v>128</v>
      </c>
      <c r="AJ186" s="517">
        <f t="shared" si="32"/>
        <v>0.9375</v>
      </c>
      <c r="AL186" s="208" t="s">
        <v>67</v>
      </c>
      <c r="AM186" s="208" t="s">
        <v>67</v>
      </c>
      <c r="AN186" s="208" t="s">
        <v>67</v>
      </c>
      <c r="AO186" s="208" t="s">
        <v>67</v>
      </c>
      <c r="AP186" s="208" t="s">
        <v>67</v>
      </c>
      <c r="AQ186" s="208" t="s">
        <v>67</v>
      </c>
      <c r="AR186" s="519" t="str">
        <f t="shared" si="33"/>
        <v>合格</v>
      </c>
      <c r="AS186" s="79" t="s">
        <v>68</v>
      </c>
      <c r="AT186" s="94" t="s">
        <v>824</v>
      </c>
      <c r="AU186" s="163" t="s">
        <v>69</v>
      </c>
    </row>
    <row r="187" ht="15" spans="1:47">
      <c r="A187" s="164">
        <v>181</v>
      </c>
      <c r="B187" s="520" t="s">
        <v>56</v>
      </c>
      <c r="C187" s="523" t="s">
        <v>840</v>
      </c>
      <c r="D187" s="197" t="s">
        <v>58</v>
      </c>
      <c r="E187" s="501" t="s">
        <v>841</v>
      </c>
      <c r="F187" s="190" t="s">
        <v>842</v>
      </c>
      <c r="G187" s="502" t="s">
        <v>61</v>
      </c>
      <c r="H187" s="197" t="s">
        <v>496</v>
      </c>
      <c r="I187" s="197" t="s">
        <v>156</v>
      </c>
      <c r="J187" s="198">
        <v>5.7</v>
      </c>
      <c r="K187" s="197" t="s">
        <v>239</v>
      </c>
      <c r="L187" s="197" t="s">
        <v>158</v>
      </c>
      <c r="M187" s="308"/>
      <c r="N187" s="308"/>
      <c r="O187" s="308"/>
      <c r="P187" s="308"/>
      <c r="Q187" s="308"/>
      <c r="R187" s="308"/>
      <c r="S187" s="308"/>
      <c r="T187" s="308"/>
      <c r="U187" s="308"/>
      <c r="V187" s="308"/>
      <c r="W187" s="308"/>
      <c r="X187" s="308"/>
      <c r="Y187" s="308"/>
      <c r="Z187" s="197" t="s">
        <v>176</v>
      </c>
      <c r="AA187" s="200">
        <f t="shared" si="30"/>
        <v>0.204918032786874</v>
      </c>
      <c r="AB187" s="197" t="s">
        <v>404</v>
      </c>
      <c r="AC187" s="202">
        <f>(AB187-Z187)*VLOOKUP(AE187,公斤水的体积!A:B,2,)</f>
        <v>40.335061</v>
      </c>
      <c r="AD187" s="517">
        <f t="shared" si="31"/>
        <v>0.335972636815904</v>
      </c>
      <c r="AE187" s="196">
        <v>15</v>
      </c>
      <c r="AF187" s="94"/>
      <c r="AG187" s="94"/>
      <c r="AH187" s="95" t="s">
        <v>374</v>
      </c>
      <c r="AI187" s="506">
        <v>138.9</v>
      </c>
      <c r="AJ187" s="517">
        <f t="shared" si="32"/>
        <v>2.23182145428366</v>
      </c>
      <c r="AL187" s="208" t="s">
        <v>67</v>
      </c>
      <c r="AM187" s="208" t="s">
        <v>67</v>
      </c>
      <c r="AN187" s="208" t="s">
        <v>67</v>
      </c>
      <c r="AO187" s="208" t="s">
        <v>67</v>
      </c>
      <c r="AP187" s="208" t="s">
        <v>67</v>
      </c>
      <c r="AQ187" s="208" t="s">
        <v>67</v>
      </c>
      <c r="AR187" s="519" t="str">
        <f t="shared" si="33"/>
        <v>合格</v>
      </c>
      <c r="AS187" s="79" t="s">
        <v>68</v>
      </c>
      <c r="AT187" s="94" t="s">
        <v>840</v>
      </c>
      <c r="AU187" s="163" t="s">
        <v>69</v>
      </c>
    </row>
    <row r="188" ht="15" spans="1:47">
      <c r="A188" s="164">
        <v>182</v>
      </c>
      <c r="B188" s="520" t="s">
        <v>56</v>
      </c>
      <c r="C188" s="523" t="s">
        <v>840</v>
      </c>
      <c r="D188" s="197" t="s">
        <v>58</v>
      </c>
      <c r="E188" s="501" t="s">
        <v>843</v>
      </c>
      <c r="F188" s="190" t="s">
        <v>844</v>
      </c>
      <c r="G188" s="502" t="s">
        <v>80</v>
      </c>
      <c r="H188" s="197" t="s">
        <v>845</v>
      </c>
      <c r="I188" s="197" t="s">
        <v>808</v>
      </c>
      <c r="J188" s="198">
        <v>5.7</v>
      </c>
      <c r="K188" s="197" t="s">
        <v>514</v>
      </c>
      <c r="L188" s="197" t="s">
        <v>216</v>
      </c>
      <c r="M188" s="308"/>
      <c r="N188" s="308"/>
      <c r="O188" s="308"/>
      <c r="P188" s="308"/>
      <c r="Q188" s="308"/>
      <c r="R188" s="308"/>
      <c r="S188" s="308"/>
      <c r="T188" s="308"/>
      <c r="U188" s="308"/>
      <c r="V188" s="308"/>
      <c r="W188" s="308"/>
      <c r="X188" s="308"/>
      <c r="Y188" s="308"/>
      <c r="Z188" s="197" t="s">
        <v>515</v>
      </c>
      <c r="AA188" s="200">
        <f t="shared" si="30"/>
        <v>0.187265917602999</v>
      </c>
      <c r="AB188" s="197" t="s">
        <v>846</v>
      </c>
      <c r="AC188" s="202">
        <f>(AB188-Z188)*VLOOKUP(AE188,公斤水的体积!A:B,2,)</f>
        <v>41.135757</v>
      </c>
      <c r="AD188" s="517">
        <f t="shared" si="31"/>
        <v>0.331114634146354</v>
      </c>
      <c r="AE188" s="196">
        <v>15</v>
      </c>
      <c r="AF188" s="94"/>
      <c r="AG188" s="94"/>
      <c r="AH188" s="95" t="s">
        <v>113</v>
      </c>
      <c r="AI188" s="506">
        <v>134.7</v>
      </c>
      <c r="AJ188" s="517">
        <f t="shared" si="32"/>
        <v>2.37564959168523</v>
      </c>
      <c r="AL188" s="208" t="s">
        <v>67</v>
      </c>
      <c r="AM188" s="208" t="s">
        <v>67</v>
      </c>
      <c r="AN188" s="208" t="s">
        <v>67</v>
      </c>
      <c r="AO188" s="208" t="s">
        <v>67</v>
      </c>
      <c r="AP188" s="208" t="s">
        <v>67</v>
      </c>
      <c r="AQ188" s="208" t="s">
        <v>67</v>
      </c>
      <c r="AR188" s="519" t="str">
        <f t="shared" si="33"/>
        <v>合格</v>
      </c>
      <c r="AS188" s="79" t="s">
        <v>68</v>
      </c>
      <c r="AT188" s="94" t="s">
        <v>840</v>
      </c>
      <c r="AU188" s="163" t="s">
        <v>69</v>
      </c>
    </row>
    <row r="189" ht="15" spans="1:47">
      <c r="A189" s="164">
        <v>183</v>
      </c>
      <c r="B189" s="520" t="s">
        <v>56</v>
      </c>
      <c r="C189" s="523" t="s">
        <v>840</v>
      </c>
      <c r="D189" s="197" t="s">
        <v>58</v>
      </c>
      <c r="E189" s="501" t="s">
        <v>847</v>
      </c>
      <c r="F189" s="190" t="s">
        <v>848</v>
      </c>
      <c r="G189" s="502" t="s">
        <v>72</v>
      </c>
      <c r="H189" s="197" t="s">
        <v>849</v>
      </c>
      <c r="I189" s="197" t="s">
        <v>117</v>
      </c>
      <c r="J189" s="198">
        <v>5.7</v>
      </c>
      <c r="K189" s="197" t="s">
        <v>433</v>
      </c>
      <c r="L189" s="197" t="s">
        <v>90</v>
      </c>
      <c r="M189" s="308"/>
      <c r="N189" s="308"/>
      <c r="O189" s="308"/>
      <c r="P189" s="308"/>
      <c r="Q189" s="308"/>
      <c r="R189" s="308"/>
      <c r="S189" s="308"/>
      <c r="T189" s="308"/>
      <c r="U189" s="308"/>
      <c r="V189" s="308"/>
      <c r="W189" s="308"/>
      <c r="X189" s="308"/>
      <c r="Y189" s="308"/>
      <c r="Z189" s="197" t="s">
        <v>275</v>
      </c>
      <c r="AA189" s="200">
        <f t="shared" si="30"/>
        <v>0.174216027874567</v>
      </c>
      <c r="AB189" s="197" t="s">
        <v>664</v>
      </c>
      <c r="AC189" s="202">
        <f>(AB189-Z189)*VLOOKUP(AE189,公斤水的体积!A:B,2,)</f>
        <v>40.735409</v>
      </c>
      <c r="AD189" s="517">
        <f t="shared" si="31"/>
        <v>0.333519704433487</v>
      </c>
      <c r="AE189" s="196">
        <v>15</v>
      </c>
      <c r="AF189" s="94"/>
      <c r="AG189" s="94"/>
      <c r="AH189" s="95" t="s">
        <v>301</v>
      </c>
      <c r="AI189" s="506">
        <v>121.2</v>
      </c>
      <c r="AJ189" s="517">
        <f t="shared" si="32"/>
        <v>1.23762376237624</v>
      </c>
      <c r="AL189" s="208" t="s">
        <v>67</v>
      </c>
      <c r="AM189" s="208" t="s">
        <v>67</v>
      </c>
      <c r="AN189" s="208" t="s">
        <v>67</v>
      </c>
      <c r="AO189" s="208" t="s">
        <v>67</v>
      </c>
      <c r="AP189" s="208" t="s">
        <v>67</v>
      </c>
      <c r="AQ189" s="208" t="s">
        <v>67</v>
      </c>
      <c r="AR189" s="519" t="str">
        <f t="shared" si="33"/>
        <v>合格</v>
      </c>
      <c r="AS189" s="79" t="s">
        <v>68</v>
      </c>
      <c r="AT189" s="94" t="s">
        <v>840</v>
      </c>
      <c r="AU189" s="163" t="s">
        <v>69</v>
      </c>
    </row>
    <row r="190" ht="15" spans="1:47">
      <c r="A190" s="164">
        <v>184</v>
      </c>
      <c r="B190" s="520" t="s">
        <v>56</v>
      </c>
      <c r="C190" s="523" t="s">
        <v>840</v>
      </c>
      <c r="D190" s="197" t="s">
        <v>58</v>
      </c>
      <c r="E190" s="501" t="s">
        <v>850</v>
      </c>
      <c r="F190" s="190" t="s">
        <v>851</v>
      </c>
      <c r="G190" s="502" t="s">
        <v>87</v>
      </c>
      <c r="H190" s="197" t="s">
        <v>668</v>
      </c>
      <c r="I190" s="197" t="s">
        <v>175</v>
      </c>
      <c r="J190" s="198">
        <v>5.7</v>
      </c>
      <c r="K190" s="197" t="s">
        <v>183</v>
      </c>
      <c r="L190" s="197" t="s">
        <v>184</v>
      </c>
      <c r="M190" s="308"/>
      <c r="N190" s="308"/>
      <c r="O190" s="308"/>
      <c r="P190" s="308"/>
      <c r="Q190" s="308"/>
      <c r="R190" s="308"/>
      <c r="S190" s="308"/>
      <c r="T190" s="308"/>
      <c r="U190" s="308"/>
      <c r="V190" s="308"/>
      <c r="W190" s="308"/>
      <c r="X190" s="308"/>
      <c r="Y190" s="308"/>
      <c r="Z190" s="197" t="s">
        <v>185</v>
      </c>
      <c r="AA190" s="200">
        <f t="shared" si="30"/>
        <v>0.179856115107916</v>
      </c>
      <c r="AB190" s="197" t="s">
        <v>186</v>
      </c>
      <c r="AC190" s="202">
        <f>(AB190-Z190)*VLOOKUP(AE190,公斤水的体积!A:B,2,)</f>
        <v>40.535235</v>
      </c>
      <c r="AD190" s="517">
        <f t="shared" si="31"/>
        <v>0.334740099009905</v>
      </c>
      <c r="AE190" s="196">
        <v>15</v>
      </c>
      <c r="AF190" s="94"/>
      <c r="AG190" s="94"/>
      <c r="AH190" s="95" t="s">
        <v>566</v>
      </c>
      <c r="AI190" s="506">
        <v>130.8</v>
      </c>
      <c r="AJ190" s="517">
        <f t="shared" si="32"/>
        <v>1.29969418960245</v>
      </c>
      <c r="AL190" s="208" t="s">
        <v>67</v>
      </c>
      <c r="AM190" s="208" t="s">
        <v>67</v>
      </c>
      <c r="AN190" s="208" t="s">
        <v>67</v>
      </c>
      <c r="AO190" s="208" t="s">
        <v>67</v>
      </c>
      <c r="AP190" s="208" t="s">
        <v>67</v>
      </c>
      <c r="AQ190" s="208" t="s">
        <v>67</v>
      </c>
      <c r="AR190" s="519" t="str">
        <f t="shared" si="33"/>
        <v>合格</v>
      </c>
      <c r="AS190" s="79" t="s">
        <v>68</v>
      </c>
      <c r="AT190" s="94" t="s">
        <v>840</v>
      </c>
      <c r="AU190" s="163" t="s">
        <v>69</v>
      </c>
    </row>
    <row r="191" ht="15" spans="1:47">
      <c r="A191" s="164">
        <v>185</v>
      </c>
      <c r="B191" s="520" t="s">
        <v>56</v>
      </c>
      <c r="C191" s="523" t="s">
        <v>840</v>
      </c>
      <c r="D191" s="197" t="s">
        <v>58</v>
      </c>
      <c r="E191" s="501" t="s">
        <v>852</v>
      </c>
      <c r="F191" s="190" t="s">
        <v>853</v>
      </c>
      <c r="G191" s="502" t="s">
        <v>80</v>
      </c>
      <c r="H191" s="197" t="s">
        <v>196</v>
      </c>
      <c r="I191" s="197" t="s">
        <v>175</v>
      </c>
      <c r="J191" s="198">
        <v>5.7</v>
      </c>
      <c r="K191" s="197" t="s">
        <v>190</v>
      </c>
      <c r="L191" s="197" t="s">
        <v>82</v>
      </c>
      <c r="M191" s="308"/>
      <c r="N191" s="308"/>
      <c r="O191" s="308"/>
      <c r="P191" s="308"/>
      <c r="Q191" s="308"/>
      <c r="R191" s="308"/>
      <c r="S191" s="308"/>
      <c r="T191" s="308"/>
      <c r="U191" s="308"/>
      <c r="V191" s="308"/>
      <c r="W191" s="308"/>
      <c r="X191" s="308"/>
      <c r="Y191" s="308"/>
      <c r="Z191" s="197" t="s">
        <v>191</v>
      </c>
      <c r="AA191" s="200">
        <f t="shared" si="30"/>
        <v>0.191570881226056</v>
      </c>
      <c r="AB191" s="197" t="s">
        <v>854</v>
      </c>
      <c r="AC191" s="202">
        <f>(AB191-Z191)*VLOOKUP(AE191,公斤水的体积!A:B,2,)</f>
        <v>40.935583</v>
      </c>
      <c r="AD191" s="517">
        <f t="shared" si="31"/>
        <v>0.332311274509796</v>
      </c>
      <c r="AE191" s="196">
        <v>15</v>
      </c>
      <c r="AF191" s="94"/>
      <c r="AG191" s="94"/>
      <c r="AH191" s="95" t="s">
        <v>179</v>
      </c>
      <c r="AI191" s="506">
        <v>137.1</v>
      </c>
      <c r="AJ191" s="517">
        <f t="shared" si="32"/>
        <v>1.89642596644785</v>
      </c>
      <c r="AL191" s="208" t="s">
        <v>67</v>
      </c>
      <c r="AM191" s="208" t="s">
        <v>67</v>
      </c>
      <c r="AN191" s="208" t="s">
        <v>67</v>
      </c>
      <c r="AO191" s="208" t="s">
        <v>67</v>
      </c>
      <c r="AP191" s="208" t="s">
        <v>67</v>
      </c>
      <c r="AQ191" s="208" t="s">
        <v>67</v>
      </c>
      <c r="AR191" s="519" t="str">
        <f t="shared" si="33"/>
        <v>合格</v>
      </c>
      <c r="AS191" s="79" t="s">
        <v>68</v>
      </c>
      <c r="AT191" s="94" t="s">
        <v>840</v>
      </c>
      <c r="AU191" s="163" t="s">
        <v>69</v>
      </c>
    </row>
    <row r="192" ht="15" spans="1:47">
      <c r="A192" s="164">
        <v>186</v>
      </c>
      <c r="B192" s="520" t="s">
        <v>56</v>
      </c>
      <c r="C192" s="523" t="s">
        <v>855</v>
      </c>
      <c r="D192" s="197" t="s">
        <v>58</v>
      </c>
      <c r="E192" s="501" t="s">
        <v>856</v>
      </c>
      <c r="F192" s="190" t="s">
        <v>857</v>
      </c>
      <c r="G192" s="502" t="s">
        <v>138</v>
      </c>
      <c r="H192" s="197" t="s">
        <v>580</v>
      </c>
      <c r="I192" s="197" t="s">
        <v>110</v>
      </c>
      <c r="J192" s="198">
        <v>5.7</v>
      </c>
      <c r="K192" s="197" t="s">
        <v>141</v>
      </c>
      <c r="L192" s="197" t="s">
        <v>158</v>
      </c>
      <c r="M192" s="308"/>
      <c r="N192" s="308"/>
      <c r="O192" s="308"/>
      <c r="P192" s="308"/>
      <c r="Q192" s="308"/>
      <c r="R192" s="308"/>
      <c r="S192" s="308"/>
      <c r="T192" s="308"/>
      <c r="U192" s="308"/>
      <c r="V192" s="308"/>
      <c r="W192" s="308"/>
      <c r="X192" s="308"/>
      <c r="Y192" s="308"/>
      <c r="Z192" s="197" t="s">
        <v>143</v>
      </c>
      <c r="AA192" s="200">
        <f t="shared" si="30"/>
        <v>0.210970464135024</v>
      </c>
      <c r="AB192" s="197" t="s">
        <v>480</v>
      </c>
      <c r="AC192" s="202">
        <f>(AB192-Z192)*VLOOKUP(AE192,公斤水的体积!A:B,2,)</f>
        <v>40.355614</v>
      </c>
      <c r="AD192" s="517">
        <f t="shared" si="31"/>
        <v>0.387099502487544</v>
      </c>
      <c r="AE192" s="196">
        <v>18</v>
      </c>
      <c r="AF192" s="94"/>
      <c r="AG192" s="94"/>
      <c r="AH192" s="95" t="s">
        <v>858</v>
      </c>
      <c r="AI192" s="506">
        <v>144.7</v>
      </c>
      <c r="AJ192" s="517">
        <f t="shared" si="32"/>
        <v>3.45542501727712</v>
      </c>
      <c r="AL192" s="208" t="s">
        <v>67</v>
      </c>
      <c r="AM192" s="208" t="s">
        <v>67</v>
      </c>
      <c r="AN192" s="208" t="s">
        <v>67</v>
      </c>
      <c r="AO192" s="208" t="s">
        <v>67</v>
      </c>
      <c r="AP192" s="208" t="s">
        <v>67</v>
      </c>
      <c r="AQ192" s="208" t="s">
        <v>67</v>
      </c>
      <c r="AR192" s="519" t="str">
        <f t="shared" si="33"/>
        <v>合格</v>
      </c>
      <c r="AS192" s="79" t="s">
        <v>68</v>
      </c>
      <c r="AT192" s="94" t="s">
        <v>855</v>
      </c>
      <c r="AU192" s="163" t="s">
        <v>69</v>
      </c>
    </row>
    <row r="193" ht="15" spans="1:47">
      <c r="A193" s="164">
        <v>187</v>
      </c>
      <c r="B193" s="520" t="s">
        <v>56</v>
      </c>
      <c r="C193" s="523" t="s">
        <v>855</v>
      </c>
      <c r="D193" s="197" t="s">
        <v>58</v>
      </c>
      <c r="E193" s="501" t="s">
        <v>859</v>
      </c>
      <c r="F193" s="190" t="s">
        <v>860</v>
      </c>
      <c r="G193" s="502" t="s">
        <v>138</v>
      </c>
      <c r="H193" s="197" t="s">
        <v>861</v>
      </c>
      <c r="I193" s="197" t="s">
        <v>63</v>
      </c>
      <c r="J193" s="198">
        <v>5.7</v>
      </c>
      <c r="K193" s="197" t="s">
        <v>157</v>
      </c>
      <c r="L193" s="197" t="s">
        <v>158</v>
      </c>
      <c r="M193" s="308"/>
      <c r="N193" s="308"/>
      <c r="O193" s="308"/>
      <c r="P193" s="308"/>
      <c r="Q193" s="308"/>
      <c r="R193" s="308"/>
      <c r="S193" s="308"/>
      <c r="T193" s="308"/>
      <c r="U193" s="308"/>
      <c r="V193" s="308"/>
      <c r="W193" s="308"/>
      <c r="X193" s="308"/>
      <c r="Y193" s="308"/>
      <c r="Z193" s="197" t="s">
        <v>159</v>
      </c>
      <c r="AA193" s="200">
        <f t="shared" si="30"/>
        <v>0.208333333333336</v>
      </c>
      <c r="AB193" s="197" t="s">
        <v>160</v>
      </c>
      <c r="AC193" s="202">
        <f>(AB193-Z193)*VLOOKUP(AE193,公斤水的体积!A:B,2,)</f>
        <v>40.355614</v>
      </c>
      <c r="AD193" s="517">
        <f t="shared" si="31"/>
        <v>0.387099502487562</v>
      </c>
      <c r="AE193" s="196">
        <v>18</v>
      </c>
      <c r="AF193" s="94"/>
      <c r="AG193" s="94"/>
      <c r="AH193" s="95" t="s">
        <v>113</v>
      </c>
      <c r="AI193" s="506">
        <v>146.1</v>
      </c>
      <c r="AJ193" s="517">
        <f t="shared" si="32"/>
        <v>2.19028062970568</v>
      </c>
      <c r="AL193" s="208" t="s">
        <v>67</v>
      </c>
      <c r="AM193" s="208" t="s">
        <v>67</v>
      </c>
      <c r="AN193" s="208" t="s">
        <v>67</v>
      </c>
      <c r="AO193" s="208" t="s">
        <v>67</v>
      </c>
      <c r="AP193" s="208" t="s">
        <v>67</v>
      </c>
      <c r="AQ193" s="208" t="s">
        <v>67</v>
      </c>
      <c r="AR193" s="519" t="str">
        <f t="shared" si="33"/>
        <v>合格</v>
      </c>
      <c r="AS193" s="79" t="s">
        <v>68</v>
      </c>
      <c r="AT193" s="94" t="s">
        <v>855</v>
      </c>
      <c r="AU193" s="163" t="s">
        <v>69</v>
      </c>
    </row>
    <row r="194" ht="15" spans="1:47">
      <c r="A194" s="164">
        <v>188</v>
      </c>
      <c r="B194" s="520" t="s">
        <v>56</v>
      </c>
      <c r="C194" s="523" t="s">
        <v>862</v>
      </c>
      <c r="D194" s="197" t="s">
        <v>58</v>
      </c>
      <c r="E194" s="501" t="s">
        <v>863</v>
      </c>
      <c r="F194" s="190" t="s">
        <v>864</v>
      </c>
      <c r="G194" s="502" t="s">
        <v>87</v>
      </c>
      <c r="H194" s="197" t="s">
        <v>849</v>
      </c>
      <c r="I194" s="197" t="s">
        <v>865</v>
      </c>
      <c r="J194" s="198">
        <v>5.7</v>
      </c>
      <c r="K194" s="197" t="s">
        <v>488</v>
      </c>
      <c r="L194" s="197" t="s">
        <v>184</v>
      </c>
      <c r="M194" s="308"/>
      <c r="N194" s="308"/>
      <c r="O194" s="308"/>
      <c r="P194" s="308"/>
      <c r="Q194" s="308"/>
      <c r="R194" s="308"/>
      <c r="S194" s="308"/>
      <c r="T194" s="308"/>
      <c r="U194" s="308"/>
      <c r="V194" s="308"/>
      <c r="W194" s="308"/>
      <c r="X194" s="308"/>
      <c r="Y194" s="308"/>
      <c r="Z194" s="197" t="s">
        <v>359</v>
      </c>
      <c r="AA194" s="200">
        <f t="shared" si="30"/>
        <v>0.181159420289858</v>
      </c>
      <c r="AB194" s="197" t="s">
        <v>409</v>
      </c>
      <c r="AC194" s="202">
        <f>(AB194-Z194)*VLOOKUP(AE194,公斤水的体积!A:B,2,)</f>
        <v>40.5486</v>
      </c>
      <c r="AD194" s="517">
        <f t="shared" si="31"/>
        <v>0.367821782178205</v>
      </c>
      <c r="AE194" s="196">
        <v>17</v>
      </c>
      <c r="AF194" s="94"/>
      <c r="AG194" s="94"/>
      <c r="AH194" s="95" t="s">
        <v>219</v>
      </c>
      <c r="AI194" s="506">
        <v>134.8</v>
      </c>
      <c r="AJ194" s="517">
        <f t="shared" si="32"/>
        <v>2.00296735905045</v>
      </c>
      <c r="AL194" s="208" t="s">
        <v>67</v>
      </c>
      <c r="AM194" s="208" t="s">
        <v>67</v>
      </c>
      <c r="AN194" s="208" t="s">
        <v>67</v>
      </c>
      <c r="AO194" s="208" t="s">
        <v>67</v>
      </c>
      <c r="AP194" s="208" t="s">
        <v>67</v>
      </c>
      <c r="AQ194" s="208" t="s">
        <v>67</v>
      </c>
      <c r="AR194" s="519" t="str">
        <f t="shared" si="33"/>
        <v>合格</v>
      </c>
      <c r="AS194" s="79" t="s">
        <v>68</v>
      </c>
      <c r="AT194" s="94" t="s">
        <v>862</v>
      </c>
      <c r="AU194" s="163" t="s">
        <v>69</v>
      </c>
    </row>
    <row r="195" ht="15" spans="1:47">
      <c r="A195" s="164">
        <v>189</v>
      </c>
      <c r="B195" s="520" t="s">
        <v>56</v>
      </c>
      <c r="C195" s="523" t="s">
        <v>862</v>
      </c>
      <c r="D195" s="197" t="s">
        <v>58</v>
      </c>
      <c r="E195" s="501" t="s">
        <v>866</v>
      </c>
      <c r="F195" s="190" t="s">
        <v>867</v>
      </c>
      <c r="G195" s="502" t="s">
        <v>138</v>
      </c>
      <c r="H195" s="197" t="s">
        <v>139</v>
      </c>
      <c r="I195" s="197"/>
      <c r="J195" s="198">
        <v>5.7</v>
      </c>
      <c r="K195" s="197" t="s">
        <v>269</v>
      </c>
      <c r="L195" s="197" t="s">
        <v>380</v>
      </c>
      <c r="M195" s="308"/>
      <c r="N195" s="308"/>
      <c r="O195" s="308"/>
      <c r="P195" s="308"/>
      <c r="Q195" s="308"/>
      <c r="R195" s="308"/>
      <c r="S195" s="308"/>
      <c r="T195" s="308"/>
      <c r="U195" s="308"/>
      <c r="V195" s="308"/>
      <c r="W195" s="308"/>
      <c r="X195" s="308"/>
      <c r="Y195" s="308"/>
      <c r="Z195" s="197" t="s">
        <v>476</v>
      </c>
      <c r="AA195" s="200">
        <f t="shared" si="30"/>
        <v>0.213675213675202</v>
      </c>
      <c r="AB195" s="197" t="s">
        <v>233</v>
      </c>
      <c r="AC195" s="202">
        <f>(AB195-Z195)*VLOOKUP(AE195,公斤水的体积!A:B,2,)</f>
        <v>40.14812</v>
      </c>
      <c r="AD195" s="517">
        <f t="shared" si="31"/>
        <v>0.370299999999997</v>
      </c>
      <c r="AE195" s="196">
        <v>17</v>
      </c>
      <c r="AF195" s="94"/>
      <c r="AG195" s="94"/>
      <c r="AH195" s="95" t="s">
        <v>868</v>
      </c>
      <c r="AI195" s="506">
        <v>155.5</v>
      </c>
      <c r="AJ195" s="517">
        <f t="shared" si="32"/>
        <v>3.08681672025723</v>
      </c>
      <c r="AL195" s="208" t="s">
        <v>67</v>
      </c>
      <c r="AM195" s="208" t="s">
        <v>67</v>
      </c>
      <c r="AN195" s="208" t="s">
        <v>67</v>
      </c>
      <c r="AO195" s="208" t="s">
        <v>67</v>
      </c>
      <c r="AP195" s="208" t="s">
        <v>67</v>
      </c>
      <c r="AQ195" s="208" t="s">
        <v>67</v>
      </c>
      <c r="AR195" s="519" t="str">
        <f t="shared" si="33"/>
        <v>合格</v>
      </c>
      <c r="AS195" s="79" t="s">
        <v>68</v>
      </c>
      <c r="AT195" s="94" t="s">
        <v>862</v>
      </c>
      <c r="AU195" s="163" t="s">
        <v>69</v>
      </c>
    </row>
    <row r="196" ht="15" spans="1:47">
      <c r="A196" s="164">
        <v>190</v>
      </c>
      <c r="B196" s="520" t="s">
        <v>56</v>
      </c>
      <c r="C196" s="523" t="s">
        <v>862</v>
      </c>
      <c r="D196" s="197" t="s">
        <v>58</v>
      </c>
      <c r="E196" s="501" t="s">
        <v>869</v>
      </c>
      <c r="F196" s="190" t="s">
        <v>870</v>
      </c>
      <c r="G196" s="502" t="s">
        <v>124</v>
      </c>
      <c r="H196" s="197" t="s">
        <v>871</v>
      </c>
      <c r="I196" s="197" t="s">
        <v>89</v>
      </c>
      <c r="J196" s="198">
        <v>5.7</v>
      </c>
      <c r="K196" s="197" t="s">
        <v>329</v>
      </c>
      <c r="L196" s="197" t="s">
        <v>64</v>
      </c>
      <c r="M196" s="308"/>
      <c r="N196" s="308"/>
      <c r="O196" s="308"/>
      <c r="P196" s="308"/>
      <c r="Q196" s="308"/>
      <c r="R196" s="308"/>
      <c r="S196" s="308"/>
      <c r="T196" s="308"/>
      <c r="U196" s="308"/>
      <c r="V196" s="308"/>
      <c r="W196" s="308"/>
      <c r="X196" s="308"/>
      <c r="Y196" s="308"/>
      <c r="Z196" s="197" t="s">
        <v>330</v>
      </c>
      <c r="AA196" s="200">
        <f t="shared" ref="AA196:AA212" si="34">(K196-Z196)/K196*100</f>
        <v>0.209643605870024</v>
      </c>
      <c r="AB196" s="197" t="s">
        <v>493</v>
      </c>
      <c r="AC196" s="202">
        <f>(AB196-Z196)*VLOOKUP(AE196,公斤水的体积!A:B,2,)</f>
        <v>40.14812</v>
      </c>
      <c r="AD196" s="517">
        <f t="shared" ref="AD196:AD212" si="35">(AC196-L196)/L196*100</f>
        <v>0.370300000000015</v>
      </c>
      <c r="AE196" s="196">
        <v>17</v>
      </c>
      <c r="AF196" s="94"/>
      <c r="AG196" s="94"/>
      <c r="AH196" s="95" t="s">
        <v>872</v>
      </c>
      <c r="AI196" s="506">
        <v>150.8</v>
      </c>
      <c r="AJ196" s="517">
        <f t="shared" ref="AJ196:AJ212" si="36">AH196/AI196*100</f>
        <v>3.58090185676393</v>
      </c>
      <c r="AL196" s="208" t="s">
        <v>67</v>
      </c>
      <c r="AM196" s="208" t="s">
        <v>67</v>
      </c>
      <c r="AN196" s="208" t="s">
        <v>67</v>
      </c>
      <c r="AO196" s="208" t="s">
        <v>67</v>
      </c>
      <c r="AP196" s="208" t="s">
        <v>67</v>
      </c>
      <c r="AQ196" s="208" t="s">
        <v>67</v>
      </c>
      <c r="AR196" s="519" t="str">
        <f t="shared" ref="AR196:AR212" si="37">IF(AND(AD196&lt;10,AD196&gt;=-1.5,AA196&lt;5,AA196&gt;-1,AJ196&lt;6,AJ196&gt;=0),"合格","不合格")</f>
        <v>合格</v>
      </c>
      <c r="AS196" s="79" t="s">
        <v>68</v>
      </c>
      <c r="AT196" s="94" t="s">
        <v>862</v>
      </c>
      <c r="AU196" s="163" t="s">
        <v>69</v>
      </c>
    </row>
    <row r="197" s="239" customFormat="1" ht="15" spans="1:47">
      <c r="A197" s="164">
        <v>191</v>
      </c>
      <c r="B197" s="525" t="s">
        <v>56</v>
      </c>
      <c r="C197" s="317" t="s">
        <v>862</v>
      </c>
      <c r="D197" s="213" t="s">
        <v>58</v>
      </c>
      <c r="E197" s="324" t="s">
        <v>873</v>
      </c>
      <c r="F197" s="212" t="s">
        <v>874</v>
      </c>
      <c r="G197" s="526" t="s">
        <v>72</v>
      </c>
      <c r="H197" s="213" t="s">
        <v>77</v>
      </c>
      <c r="I197" s="213" t="s">
        <v>63</v>
      </c>
      <c r="J197" s="211">
        <v>5.7</v>
      </c>
      <c r="K197" s="213" t="s">
        <v>164</v>
      </c>
      <c r="L197" s="213" t="s">
        <v>90</v>
      </c>
      <c r="M197" s="317"/>
      <c r="N197" s="317"/>
      <c r="O197" s="317"/>
      <c r="P197" s="317"/>
      <c r="Q197" s="317"/>
      <c r="R197" s="317"/>
      <c r="S197" s="317"/>
      <c r="T197" s="317"/>
      <c r="U197" s="317"/>
      <c r="V197" s="317"/>
      <c r="W197" s="317"/>
      <c r="X197" s="317"/>
      <c r="Y197" s="317"/>
      <c r="Z197" s="213" t="s">
        <v>165</v>
      </c>
      <c r="AA197" s="211">
        <f t="shared" si="34"/>
        <v>0.185873605947945</v>
      </c>
      <c r="AB197" s="213" t="s">
        <v>846</v>
      </c>
      <c r="AC197" s="216">
        <f>(AB197-Z197)*VLOOKUP(AE197,公斤水的体积!A:B,2,)</f>
        <v>40.74884</v>
      </c>
      <c r="AD197" s="527">
        <f t="shared" si="35"/>
        <v>0.366600985221692</v>
      </c>
      <c r="AE197" s="211">
        <v>17</v>
      </c>
      <c r="AF197" s="213"/>
      <c r="AG197" s="213"/>
      <c r="AH197" s="212" t="s">
        <v>171</v>
      </c>
      <c r="AI197" s="528">
        <v>140</v>
      </c>
      <c r="AJ197" s="527">
        <f t="shared" si="36"/>
        <v>1.57142857142857</v>
      </c>
      <c r="AK197" s="529"/>
      <c r="AL197" s="220" t="s">
        <v>67</v>
      </c>
      <c r="AM197" s="220" t="s">
        <v>67</v>
      </c>
      <c r="AN197" s="220" t="s">
        <v>67</v>
      </c>
      <c r="AO197" s="220" t="s">
        <v>67</v>
      </c>
      <c r="AP197" s="220" t="s">
        <v>67</v>
      </c>
      <c r="AQ197" s="220" t="s">
        <v>67</v>
      </c>
      <c r="AR197" s="211" t="str">
        <f t="shared" si="37"/>
        <v>合格</v>
      </c>
      <c r="AS197" s="221" t="s">
        <v>875</v>
      </c>
      <c r="AT197" s="213" t="s">
        <v>862</v>
      </c>
      <c r="AU197" s="163" t="s">
        <v>69</v>
      </c>
    </row>
    <row r="198" ht="15" spans="1:47">
      <c r="A198" s="164">
        <v>192</v>
      </c>
      <c r="B198" s="520" t="s">
        <v>56</v>
      </c>
      <c r="C198" s="523" t="s">
        <v>862</v>
      </c>
      <c r="D198" s="197" t="s">
        <v>58</v>
      </c>
      <c r="E198" s="501" t="s">
        <v>876</v>
      </c>
      <c r="F198" s="190" t="s">
        <v>877</v>
      </c>
      <c r="G198" s="502" t="s">
        <v>317</v>
      </c>
      <c r="H198" s="197" t="s">
        <v>287</v>
      </c>
      <c r="I198" s="197"/>
      <c r="J198" s="198">
        <v>5.7</v>
      </c>
      <c r="K198" s="197" t="s">
        <v>112</v>
      </c>
      <c r="L198" s="197" t="s">
        <v>64</v>
      </c>
      <c r="M198" s="308"/>
      <c r="N198" s="308"/>
      <c r="O198" s="308"/>
      <c r="P198" s="308"/>
      <c r="Q198" s="308"/>
      <c r="R198" s="308"/>
      <c r="S198" s="308"/>
      <c r="T198" s="308"/>
      <c r="U198" s="308"/>
      <c r="V198" s="308"/>
      <c r="W198" s="308"/>
      <c r="X198" s="308"/>
      <c r="Y198" s="308"/>
      <c r="Z198" s="197" t="s">
        <v>388</v>
      </c>
      <c r="AA198" s="200">
        <f t="shared" si="34"/>
        <v>0.217391304347829</v>
      </c>
      <c r="AB198" s="197" t="s">
        <v>389</v>
      </c>
      <c r="AC198" s="202">
        <f>(AB198-Z198)*VLOOKUP(AE198,公斤水的体积!A:B,2,)</f>
        <v>40.14812</v>
      </c>
      <c r="AD198" s="517">
        <f t="shared" si="35"/>
        <v>0.370300000000015</v>
      </c>
      <c r="AE198" s="196">
        <v>17</v>
      </c>
      <c r="AF198" s="94"/>
      <c r="AG198" s="94"/>
      <c r="AH198" s="95" t="s">
        <v>878</v>
      </c>
      <c r="AI198" s="506">
        <v>151</v>
      </c>
      <c r="AJ198" s="517">
        <f t="shared" si="36"/>
        <v>3.97350993377483</v>
      </c>
      <c r="AL198" s="208" t="s">
        <v>67</v>
      </c>
      <c r="AM198" s="208" t="s">
        <v>67</v>
      </c>
      <c r="AN198" s="208" t="s">
        <v>67</v>
      </c>
      <c r="AO198" s="208" t="s">
        <v>67</v>
      </c>
      <c r="AP198" s="208" t="s">
        <v>67</v>
      </c>
      <c r="AQ198" s="208" t="s">
        <v>67</v>
      </c>
      <c r="AR198" s="519" t="str">
        <f t="shared" si="37"/>
        <v>合格</v>
      </c>
      <c r="AS198" s="79" t="s">
        <v>68</v>
      </c>
      <c r="AT198" s="94" t="s">
        <v>862</v>
      </c>
      <c r="AU198" s="163" t="s">
        <v>69</v>
      </c>
    </row>
    <row r="199" ht="15" spans="1:47">
      <c r="A199" s="164">
        <v>193</v>
      </c>
      <c r="B199" s="520" t="s">
        <v>56</v>
      </c>
      <c r="C199" s="523" t="s">
        <v>862</v>
      </c>
      <c r="D199" s="197" t="s">
        <v>58</v>
      </c>
      <c r="E199" s="501" t="s">
        <v>879</v>
      </c>
      <c r="F199" s="190" t="s">
        <v>880</v>
      </c>
      <c r="G199" s="502" t="s">
        <v>138</v>
      </c>
      <c r="H199" s="197" t="s">
        <v>139</v>
      </c>
      <c r="I199" s="197" t="s">
        <v>140</v>
      </c>
      <c r="J199" s="198">
        <v>5.7</v>
      </c>
      <c r="K199" s="197" t="s">
        <v>141</v>
      </c>
      <c r="L199" s="197" t="s">
        <v>158</v>
      </c>
      <c r="M199" s="308"/>
      <c r="N199" s="308"/>
      <c r="O199" s="308"/>
      <c r="P199" s="308"/>
      <c r="Q199" s="308"/>
      <c r="R199" s="308"/>
      <c r="S199" s="308"/>
      <c r="T199" s="308"/>
      <c r="U199" s="308"/>
      <c r="V199" s="308"/>
      <c r="W199" s="308"/>
      <c r="X199" s="308"/>
      <c r="Y199" s="308"/>
      <c r="Z199" s="197" t="s">
        <v>143</v>
      </c>
      <c r="AA199" s="200">
        <f t="shared" si="34"/>
        <v>0.210970464135024</v>
      </c>
      <c r="AB199" s="197" t="s">
        <v>480</v>
      </c>
      <c r="AC199" s="202">
        <f>(AB199-Z199)*VLOOKUP(AE199,公斤水的体积!A:B,2,)</f>
        <v>40.34836</v>
      </c>
      <c r="AD199" s="517">
        <f t="shared" si="35"/>
        <v>0.369054726368151</v>
      </c>
      <c r="AE199" s="196">
        <v>17</v>
      </c>
      <c r="AF199" s="94"/>
      <c r="AG199" s="94"/>
      <c r="AH199" s="95" t="s">
        <v>757</v>
      </c>
      <c r="AI199" s="506">
        <v>145.2</v>
      </c>
      <c r="AJ199" s="517">
        <f t="shared" si="36"/>
        <v>2.27272727272727</v>
      </c>
      <c r="AL199" s="208" t="s">
        <v>67</v>
      </c>
      <c r="AM199" s="208" t="s">
        <v>67</v>
      </c>
      <c r="AN199" s="208" t="s">
        <v>67</v>
      </c>
      <c r="AO199" s="208" t="s">
        <v>67</v>
      </c>
      <c r="AP199" s="208" t="s">
        <v>67</v>
      </c>
      <c r="AQ199" s="208" t="s">
        <v>67</v>
      </c>
      <c r="AR199" s="519" t="str">
        <f t="shared" si="37"/>
        <v>合格</v>
      </c>
      <c r="AS199" s="79" t="s">
        <v>68</v>
      </c>
      <c r="AT199" s="94" t="s">
        <v>862</v>
      </c>
      <c r="AU199" s="163" t="s">
        <v>69</v>
      </c>
    </row>
    <row r="200" ht="15" spans="1:47">
      <c r="A200" s="164">
        <v>194</v>
      </c>
      <c r="B200" s="520" t="s">
        <v>56</v>
      </c>
      <c r="C200" s="523" t="s">
        <v>862</v>
      </c>
      <c r="D200" s="197" t="s">
        <v>58</v>
      </c>
      <c r="E200" s="501" t="s">
        <v>881</v>
      </c>
      <c r="F200" s="190" t="s">
        <v>882</v>
      </c>
      <c r="G200" s="502" t="s">
        <v>87</v>
      </c>
      <c r="H200" s="197" t="s">
        <v>883</v>
      </c>
      <c r="I200" s="197" t="s">
        <v>884</v>
      </c>
      <c r="J200" s="198">
        <v>5.7</v>
      </c>
      <c r="K200" s="197" t="s">
        <v>459</v>
      </c>
      <c r="L200" s="197" t="s">
        <v>184</v>
      </c>
      <c r="M200" s="308"/>
      <c r="N200" s="308"/>
      <c r="O200" s="308"/>
      <c r="P200" s="308"/>
      <c r="Q200" s="308"/>
      <c r="R200" s="308"/>
      <c r="S200" s="308"/>
      <c r="T200" s="308"/>
      <c r="U200" s="308"/>
      <c r="V200" s="308"/>
      <c r="W200" s="308"/>
      <c r="X200" s="308"/>
      <c r="Y200" s="308"/>
      <c r="Z200" s="197" t="s">
        <v>460</v>
      </c>
      <c r="AA200" s="200">
        <f t="shared" si="34"/>
        <v>0.182481751824807</v>
      </c>
      <c r="AB200" s="197" t="s">
        <v>530</v>
      </c>
      <c r="AC200" s="202">
        <f>(AB200-Z200)*VLOOKUP(AE200,公斤水的体积!A:B,2,)</f>
        <v>40.5486</v>
      </c>
      <c r="AD200" s="517">
        <f t="shared" si="35"/>
        <v>0.367821782178222</v>
      </c>
      <c r="AE200" s="196">
        <v>17</v>
      </c>
      <c r="AF200" s="94"/>
      <c r="AG200" s="94"/>
      <c r="AH200" s="95" t="s">
        <v>308</v>
      </c>
      <c r="AI200" s="506">
        <v>128.5</v>
      </c>
      <c r="AJ200" s="517">
        <f t="shared" si="36"/>
        <v>1.40077821011673</v>
      </c>
      <c r="AL200" s="208" t="s">
        <v>67</v>
      </c>
      <c r="AM200" s="208" t="s">
        <v>67</v>
      </c>
      <c r="AN200" s="208" t="s">
        <v>67</v>
      </c>
      <c r="AO200" s="208" t="s">
        <v>67</v>
      </c>
      <c r="AP200" s="208" t="s">
        <v>67</v>
      </c>
      <c r="AQ200" s="208" t="s">
        <v>67</v>
      </c>
      <c r="AR200" s="519" t="str">
        <f t="shared" si="37"/>
        <v>合格</v>
      </c>
      <c r="AS200" s="79" t="s">
        <v>68</v>
      </c>
      <c r="AT200" s="94" t="s">
        <v>862</v>
      </c>
      <c r="AU200" s="163" t="s">
        <v>69</v>
      </c>
    </row>
    <row r="201" ht="15" spans="1:47">
      <c r="A201" s="164">
        <v>195</v>
      </c>
      <c r="B201" s="520" t="s">
        <v>56</v>
      </c>
      <c r="C201" s="523" t="s">
        <v>862</v>
      </c>
      <c r="D201" s="197" t="s">
        <v>58</v>
      </c>
      <c r="E201" s="501" t="s">
        <v>885</v>
      </c>
      <c r="F201" s="190" t="s">
        <v>886</v>
      </c>
      <c r="G201" s="502" t="s">
        <v>80</v>
      </c>
      <c r="H201" s="197" t="s">
        <v>421</v>
      </c>
      <c r="I201" s="197" t="s">
        <v>808</v>
      </c>
      <c r="J201" s="198">
        <v>5.7</v>
      </c>
      <c r="K201" s="197" t="s">
        <v>306</v>
      </c>
      <c r="L201" s="197" t="s">
        <v>606</v>
      </c>
      <c r="M201" s="308"/>
      <c r="N201" s="308"/>
      <c r="O201" s="308"/>
      <c r="P201" s="308"/>
      <c r="Q201" s="308"/>
      <c r="R201" s="308"/>
      <c r="S201" s="308"/>
      <c r="T201" s="308"/>
      <c r="U201" s="308"/>
      <c r="V201" s="308"/>
      <c r="W201" s="308"/>
      <c r="X201" s="308"/>
      <c r="Y201" s="308"/>
      <c r="Z201" s="197" t="s">
        <v>251</v>
      </c>
      <c r="AA201" s="200">
        <f t="shared" si="34"/>
        <v>0.183823529411767</v>
      </c>
      <c r="AB201" s="197" t="s">
        <v>218</v>
      </c>
      <c r="AC201" s="202">
        <f>(AB201-Z201)*VLOOKUP(AE201,公斤水的体积!A:B,2,)</f>
        <v>40.84896</v>
      </c>
      <c r="AD201" s="517">
        <f t="shared" si="35"/>
        <v>0.365995085995074</v>
      </c>
      <c r="AE201" s="196">
        <v>17</v>
      </c>
      <c r="AF201" s="94"/>
      <c r="AG201" s="94"/>
      <c r="AH201" s="95" t="s">
        <v>467</v>
      </c>
      <c r="AI201" s="506">
        <v>130.5</v>
      </c>
      <c r="AJ201" s="517">
        <f t="shared" si="36"/>
        <v>2.83524904214559</v>
      </c>
      <c r="AL201" s="208" t="s">
        <v>67</v>
      </c>
      <c r="AM201" s="208" t="s">
        <v>67</v>
      </c>
      <c r="AN201" s="208" t="s">
        <v>67</v>
      </c>
      <c r="AO201" s="208" t="s">
        <v>67</v>
      </c>
      <c r="AP201" s="208" t="s">
        <v>67</v>
      </c>
      <c r="AQ201" s="208" t="s">
        <v>67</v>
      </c>
      <c r="AR201" s="519" t="str">
        <f t="shared" si="37"/>
        <v>合格</v>
      </c>
      <c r="AS201" s="79" t="s">
        <v>68</v>
      </c>
      <c r="AT201" s="94" t="s">
        <v>862</v>
      </c>
      <c r="AU201" s="163" t="s">
        <v>69</v>
      </c>
    </row>
    <row r="202" ht="15" spans="1:47">
      <c r="A202" s="164">
        <v>196</v>
      </c>
      <c r="B202" s="520" t="s">
        <v>56</v>
      </c>
      <c r="C202" s="523" t="s">
        <v>862</v>
      </c>
      <c r="D202" s="197" t="s">
        <v>58</v>
      </c>
      <c r="E202" s="501" t="s">
        <v>887</v>
      </c>
      <c r="F202" s="190" t="s">
        <v>888</v>
      </c>
      <c r="G202" s="502" t="s">
        <v>124</v>
      </c>
      <c r="H202" s="197" t="s">
        <v>889</v>
      </c>
      <c r="I202" s="197" t="s">
        <v>140</v>
      </c>
      <c r="J202" s="198">
        <v>5.7</v>
      </c>
      <c r="K202" s="197" t="s">
        <v>112</v>
      </c>
      <c r="L202" s="197" t="s">
        <v>64</v>
      </c>
      <c r="M202" s="308"/>
      <c r="N202" s="308"/>
      <c r="O202" s="308"/>
      <c r="P202" s="308"/>
      <c r="Q202" s="308"/>
      <c r="R202" s="308"/>
      <c r="S202" s="308"/>
      <c r="T202" s="308"/>
      <c r="U202" s="308"/>
      <c r="V202" s="308"/>
      <c r="W202" s="308"/>
      <c r="X202" s="308"/>
      <c r="Y202" s="308"/>
      <c r="Z202" s="197" t="s">
        <v>388</v>
      </c>
      <c r="AA202" s="200">
        <f t="shared" si="34"/>
        <v>0.217391304347829</v>
      </c>
      <c r="AB202" s="197" t="s">
        <v>389</v>
      </c>
      <c r="AC202" s="202">
        <f>(AB202-Z202)*VLOOKUP(AE202,公斤水的体积!A:B,2,)</f>
        <v>40.14812</v>
      </c>
      <c r="AD202" s="517">
        <f t="shared" si="35"/>
        <v>0.370300000000015</v>
      </c>
      <c r="AE202" s="196">
        <v>17</v>
      </c>
      <c r="AF202" s="94"/>
      <c r="AG202" s="94"/>
      <c r="AH202" s="95" t="s">
        <v>467</v>
      </c>
      <c r="AI202" s="506">
        <v>153.8</v>
      </c>
      <c r="AJ202" s="517">
        <f t="shared" si="36"/>
        <v>2.40572171651495</v>
      </c>
      <c r="AL202" s="208" t="s">
        <v>67</v>
      </c>
      <c r="AM202" s="208" t="s">
        <v>67</v>
      </c>
      <c r="AN202" s="208" t="s">
        <v>67</v>
      </c>
      <c r="AO202" s="208" t="s">
        <v>67</v>
      </c>
      <c r="AP202" s="208" t="s">
        <v>67</v>
      </c>
      <c r="AQ202" s="208" t="s">
        <v>67</v>
      </c>
      <c r="AR202" s="519" t="str">
        <f t="shared" si="37"/>
        <v>合格</v>
      </c>
      <c r="AS202" s="79" t="s">
        <v>68</v>
      </c>
      <c r="AT202" s="94" t="s">
        <v>862</v>
      </c>
      <c r="AU202" s="163" t="s">
        <v>69</v>
      </c>
    </row>
    <row r="203" ht="15" spans="1:47">
      <c r="A203" s="164">
        <v>197</v>
      </c>
      <c r="B203" s="520" t="s">
        <v>56</v>
      </c>
      <c r="C203" s="523" t="s">
        <v>862</v>
      </c>
      <c r="D203" s="197" t="s">
        <v>58</v>
      </c>
      <c r="E203" s="501" t="s">
        <v>890</v>
      </c>
      <c r="F203" s="190" t="s">
        <v>891</v>
      </c>
      <c r="G203" s="502" t="s">
        <v>124</v>
      </c>
      <c r="H203" s="197" t="s">
        <v>892</v>
      </c>
      <c r="I203" s="197" t="s">
        <v>244</v>
      </c>
      <c r="J203" s="198">
        <v>5.7</v>
      </c>
      <c r="K203" s="197" t="s">
        <v>354</v>
      </c>
      <c r="L203" s="197" t="s">
        <v>64</v>
      </c>
      <c r="M203" s="308"/>
      <c r="N203" s="308"/>
      <c r="O203" s="308"/>
      <c r="P203" s="308"/>
      <c r="Q203" s="308"/>
      <c r="R203" s="308"/>
      <c r="S203" s="308"/>
      <c r="T203" s="308"/>
      <c r="U203" s="308"/>
      <c r="V203" s="308"/>
      <c r="W203" s="308"/>
      <c r="X203" s="308"/>
      <c r="Y203" s="308"/>
      <c r="Z203" s="197" t="s">
        <v>893</v>
      </c>
      <c r="AA203" s="200">
        <f t="shared" si="34"/>
        <v>0.202429149797574</v>
      </c>
      <c r="AB203" s="197" t="s">
        <v>894</v>
      </c>
      <c r="AC203" s="202">
        <f>(AB203-Z203)*VLOOKUP(AE203,公斤水的体积!A:B,2,)</f>
        <v>40.14812</v>
      </c>
      <c r="AD203" s="517">
        <f t="shared" si="35"/>
        <v>0.370300000000032</v>
      </c>
      <c r="AE203" s="196">
        <v>17</v>
      </c>
      <c r="AF203" s="94"/>
      <c r="AG203" s="94"/>
      <c r="AH203" s="95" t="s">
        <v>748</v>
      </c>
      <c r="AI203" s="506">
        <v>145.3</v>
      </c>
      <c r="AJ203" s="517">
        <f t="shared" si="36"/>
        <v>2.95939435650379</v>
      </c>
      <c r="AL203" s="208" t="s">
        <v>67</v>
      </c>
      <c r="AM203" s="208" t="s">
        <v>67</v>
      </c>
      <c r="AN203" s="208" t="s">
        <v>67</v>
      </c>
      <c r="AO203" s="208" t="s">
        <v>67</v>
      </c>
      <c r="AP203" s="208" t="s">
        <v>67</v>
      </c>
      <c r="AQ203" s="208" t="s">
        <v>67</v>
      </c>
      <c r="AR203" s="519" t="str">
        <f t="shared" si="37"/>
        <v>合格</v>
      </c>
      <c r="AS203" s="79" t="s">
        <v>68</v>
      </c>
      <c r="AT203" s="94" t="s">
        <v>862</v>
      </c>
      <c r="AU203" s="163" t="s">
        <v>69</v>
      </c>
    </row>
    <row r="204" ht="15" spans="1:47">
      <c r="A204" s="164">
        <v>198</v>
      </c>
      <c r="B204" s="520" t="s">
        <v>56</v>
      </c>
      <c r="C204" s="523" t="s">
        <v>862</v>
      </c>
      <c r="D204" s="197" t="s">
        <v>58</v>
      </c>
      <c r="E204" s="501" t="s">
        <v>895</v>
      </c>
      <c r="F204" s="190" t="s">
        <v>896</v>
      </c>
      <c r="G204" s="502" t="s">
        <v>87</v>
      </c>
      <c r="H204" s="197" t="s">
        <v>897</v>
      </c>
      <c r="I204" s="197" t="s">
        <v>117</v>
      </c>
      <c r="J204" s="198">
        <v>5.7</v>
      </c>
      <c r="K204" s="197" t="s">
        <v>488</v>
      </c>
      <c r="L204" s="197" t="s">
        <v>64</v>
      </c>
      <c r="M204" s="308"/>
      <c r="N204" s="308"/>
      <c r="O204" s="308"/>
      <c r="P204" s="308"/>
      <c r="Q204" s="308"/>
      <c r="R204" s="308"/>
      <c r="S204" s="308"/>
      <c r="T204" s="308"/>
      <c r="U204" s="308"/>
      <c r="V204" s="308"/>
      <c r="W204" s="308"/>
      <c r="X204" s="308"/>
      <c r="Y204" s="308"/>
      <c r="Z204" s="197" t="s">
        <v>359</v>
      </c>
      <c r="AA204" s="200">
        <f t="shared" si="34"/>
        <v>0.181159420289858</v>
      </c>
      <c r="AB204" s="197" t="s">
        <v>530</v>
      </c>
      <c r="AC204" s="202">
        <f>(AB204-Z204)*VLOOKUP(AE204,公斤水的体积!A:B,2,)</f>
        <v>40.14812</v>
      </c>
      <c r="AD204" s="517">
        <f t="shared" si="35"/>
        <v>0.370300000000015</v>
      </c>
      <c r="AE204" s="196">
        <v>17</v>
      </c>
      <c r="AF204" s="94"/>
      <c r="AG204" s="94"/>
      <c r="AH204" s="95" t="s">
        <v>898</v>
      </c>
      <c r="AI204" s="506">
        <v>133.1</v>
      </c>
      <c r="AJ204" s="517">
        <f t="shared" si="36"/>
        <v>2.70473328324568</v>
      </c>
      <c r="AL204" s="208" t="s">
        <v>67</v>
      </c>
      <c r="AM204" s="208" t="s">
        <v>67</v>
      </c>
      <c r="AN204" s="208" t="s">
        <v>67</v>
      </c>
      <c r="AO204" s="208" t="s">
        <v>67</v>
      </c>
      <c r="AP204" s="208" t="s">
        <v>67</v>
      </c>
      <c r="AQ204" s="208" t="s">
        <v>67</v>
      </c>
      <c r="AR204" s="519" t="str">
        <f t="shared" si="37"/>
        <v>合格</v>
      </c>
      <c r="AS204" s="79" t="s">
        <v>68</v>
      </c>
      <c r="AT204" s="94" t="s">
        <v>862</v>
      </c>
      <c r="AU204" s="163" t="s">
        <v>69</v>
      </c>
    </row>
    <row r="205" ht="15" spans="1:47">
      <c r="A205" s="164">
        <v>199</v>
      </c>
      <c r="B205" s="520" t="s">
        <v>56</v>
      </c>
      <c r="C205" s="523" t="s">
        <v>899</v>
      </c>
      <c r="D205" s="197" t="s">
        <v>58</v>
      </c>
      <c r="E205" s="501" t="s">
        <v>900</v>
      </c>
      <c r="F205" s="190" t="s">
        <v>901</v>
      </c>
      <c r="G205" s="502" t="s">
        <v>61</v>
      </c>
      <c r="H205" s="197" t="s">
        <v>383</v>
      </c>
      <c r="I205" s="197" t="s">
        <v>808</v>
      </c>
      <c r="J205" s="223">
        <v>5</v>
      </c>
      <c r="K205" s="197" t="s">
        <v>902</v>
      </c>
      <c r="L205" s="197" t="s">
        <v>64</v>
      </c>
      <c r="M205" s="308"/>
      <c r="N205" s="308"/>
      <c r="O205" s="308"/>
      <c r="P205" s="308"/>
      <c r="Q205" s="308"/>
      <c r="R205" s="308"/>
      <c r="S205" s="308"/>
      <c r="T205" s="308"/>
      <c r="U205" s="308"/>
      <c r="V205" s="308"/>
      <c r="W205" s="308"/>
      <c r="X205" s="308"/>
      <c r="Y205" s="308"/>
      <c r="Z205" s="197" t="s">
        <v>903</v>
      </c>
      <c r="AA205" s="200">
        <f t="shared" si="34"/>
        <v>0.227272727272731</v>
      </c>
      <c r="AB205" s="197" t="s">
        <v>904</v>
      </c>
      <c r="AC205" s="202">
        <f>(AB205-Z205)*VLOOKUP(AE205,公斤水的体积!A:B,2,)</f>
        <v>40.14812</v>
      </c>
      <c r="AD205" s="517">
        <f t="shared" si="35"/>
        <v>0.370300000000015</v>
      </c>
      <c r="AE205" s="196">
        <v>17</v>
      </c>
      <c r="AF205" s="94"/>
      <c r="AG205" s="94"/>
      <c r="AH205" s="95" t="s">
        <v>748</v>
      </c>
      <c r="AI205" s="506">
        <v>156</v>
      </c>
      <c r="AJ205" s="517">
        <f t="shared" si="36"/>
        <v>2.75641025641026</v>
      </c>
      <c r="AL205" s="208" t="s">
        <v>67</v>
      </c>
      <c r="AM205" s="208" t="s">
        <v>67</v>
      </c>
      <c r="AN205" s="208" t="s">
        <v>67</v>
      </c>
      <c r="AO205" s="208" t="s">
        <v>67</v>
      </c>
      <c r="AP205" s="208" t="s">
        <v>67</v>
      </c>
      <c r="AQ205" s="208" t="s">
        <v>67</v>
      </c>
      <c r="AR205" s="519" t="str">
        <f t="shared" si="37"/>
        <v>合格</v>
      </c>
      <c r="AS205" s="79" t="s">
        <v>68</v>
      </c>
      <c r="AT205" s="94" t="s">
        <v>899</v>
      </c>
      <c r="AU205" s="163" t="s">
        <v>69</v>
      </c>
    </row>
    <row r="206" ht="15" spans="1:47">
      <c r="A206" s="164">
        <v>200</v>
      </c>
      <c r="B206" s="520" t="s">
        <v>56</v>
      </c>
      <c r="C206" s="523" t="s">
        <v>899</v>
      </c>
      <c r="D206" s="197" t="s">
        <v>58</v>
      </c>
      <c r="E206" s="501" t="s">
        <v>905</v>
      </c>
      <c r="F206" s="190" t="s">
        <v>906</v>
      </c>
      <c r="G206" s="502" t="s">
        <v>72</v>
      </c>
      <c r="H206" s="197" t="s">
        <v>907</v>
      </c>
      <c r="I206" s="197" t="s">
        <v>89</v>
      </c>
      <c r="J206" s="198">
        <v>5.7</v>
      </c>
      <c r="K206" s="197" t="s">
        <v>344</v>
      </c>
      <c r="L206" s="197" t="s">
        <v>184</v>
      </c>
      <c r="M206" s="308"/>
      <c r="N206" s="308"/>
      <c r="O206" s="308"/>
      <c r="P206" s="308"/>
      <c r="Q206" s="308"/>
      <c r="R206" s="308"/>
      <c r="S206" s="308"/>
      <c r="T206" s="308"/>
      <c r="U206" s="308"/>
      <c r="V206" s="308"/>
      <c r="W206" s="308"/>
      <c r="X206" s="308"/>
      <c r="Y206" s="308"/>
      <c r="Z206" s="197" t="s">
        <v>83</v>
      </c>
      <c r="AA206" s="200">
        <f t="shared" si="34"/>
        <v>0.178571428571431</v>
      </c>
      <c r="AB206" s="197" t="s">
        <v>265</v>
      </c>
      <c r="AC206" s="202">
        <f>(AB206-Z206)*VLOOKUP(AE206,公斤水的体积!A:B,2,)</f>
        <v>40.5486</v>
      </c>
      <c r="AD206" s="517">
        <f t="shared" si="35"/>
        <v>0.36782178217824</v>
      </c>
      <c r="AE206" s="196">
        <v>17</v>
      </c>
      <c r="AF206" s="94"/>
      <c r="AG206" s="94"/>
      <c r="AH206" s="95" t="s">
        <v>655</v>
      </c>
      <c r="AI206" s="506">
        <v>132.4</v>
      </c>
      <c r="AJ206" s="517">
        <f t="shared" si="36"/>
        <v>2.56797583081571</v>
      </c>
      <c r="AL206" s="208" t="s">
        <v>67</v>
      </c>
      <c r="AM206" s="208" t="s">
        <v>67</v>
      </c>
      <c r="AN206" s="208" t="s">
        <v>67</v>
      </c>
      <c r="AO206" s="208" t="s">
        <v>67</v>
      </c>
      <c r="AP206" s="208" t="s">
        <v>67</v>
      </c>
      <c r="AQ206" s="208" t="s">
        <v>67</v>
      </c>
      <c r="AR206" s="519" t="str">
        <f t="shared" si="37"/>
        <v>合格</v>
      </c>
      <c r="AS206" s="79" t="s">
        <v>68</v>
      </c>
      <c r="AT206" s="94" t="s">
        <v>899</v>
      </c>
      <c r="AU206" s="163" t="s">
        <v>69</v>
      </c>
    </row>
    <row r="207" ht="15" spans="1:47">
      <c r="A207" s="164">
        <v>201</v>
      </c>
      <c r="B207" s="520" t="s">
        <v>56</v>
      </c>
      <c r="C207" s="523" t="s">
        <v>899</v>
      </c>
      <c r="D207" s="197" t="s">
        <v>58</v>
      </c>
      <c r="E207" s="501" t="s">
        <v>908</v>
      </c>
      <c r="F207" s="190" t="s">
        <v>909</v>
      </c>
      <c r="G207" s="502" t="s">
        <v>61</v>
      </c>
      <c r="H207" s="197" t="s">
        <v>910</v>
      </c>
      <c r="I207" s="197" t="s">
        <v>89</v>
      </c>
      <c r="J207" s="223">
        <v>5</v>
      </c>
      <c r="K207" s="197" t="s">
        <v>911</v>
      </c>
      <c r="L207" s="197" t="s">
        <v>64</v>
      </c>
      <c r="M207" s="308"/>
      <c r="N207" s="308"/>
      <c r="O207" s="308"/>
      <c r="P207" s="308"/>
      <c r="Q207" s="308"/>
      <c r="R207" s="308"/>
      <c r="S207" s="308"/>
      <c r="T207" s="308"/>
      <c r="U207" s="308"/>
      <c r="V207" s="308"/>
      <c r="W207" s="308"/>
      <c r="X207" s="308"/>
      <c r="Y207" s="308"/>
      <c r="Z207" s="197" t="s">
        <v>912</v>
      </c>
      <c r="AA207" s="200">
        <f t="shared" si="34"/>
        <v>0.221729490022176</v>
      </c>
      <c r="AB207" s="197" t="s">
        <v>913</v>
      </c>
      <c r="AC207" s="202">
        <f>(AB207-Z207)*VLOOKUP(AE207,公斤水的体积!A:B,2,)</f>
        <v>40.14812</v>
      </c>
      <c r="AD207" s="517">
        <f t="shared" si="35"/>
        <v>0.370299999999997</v>
      </c>
      <c r="AE207" s="196">
        <v>17</v>
      </c>
      <c r="AF207" s="94"/>
      <c r="AG207" s="94"/>
      <c r="AH207" s="95" t="s">
        <v>612</v>
      </c>
      <c r="AI207" s="506">
        <v>161.8</v>
      </c>
      <c r="AJ207" s="517">
        <f t="shared" si="36"/>
        <v>3.4610630407911</v>
      </c>
      <c r="AL207" s="208" t="s">
        <v>67</v>
      </c>
      <c r="AM207" s="208" t="s">
        <v>67</v>
      </c>
      <c r="AN207" s="208" t="s">
        <v>67</v>
      </c>
      <c r="AO207" s="208" t="s">
        <v>67</v>
      </c>
      <c r="AP207" s="208" t="s">
        <v>67</v>
      </c>
      <c r="AQ207" s="208" t="s">
        <v>67</v>
      </c>
      <c r="AR207" s="519" t="str">
        <f t="shared" si="37"/>
        <v>合格</v>
      </c>
      <c r="AS207" s="79" t="s">
        <v>68</v>
      </c>
      <c r="AT207" s="94" t="s">
        <v>899</v>
      </c>
      <c r="AU207" s="163" t="s">
        <v>69</v>
      </c>
    </row>
    <row r="208" ht="15" spans="1:47">
      <c r="A208" s="164">
        <v>202</v>
      </c>
      <c r="B208" s="520" t="s">
        <v>56</v>
      </c>
      <c r="C208" s="523" t="s">
        <v>899</v>
      </c>
      <c r="D208" s="197" t="s">
        <v>58</v>
      </c>
      <c r="E208" s="501" t="s">
        <v>914</v>
      </c>
      <c r="F208" s="190" t="s">
        <v>915</v>
      </c>
      <c r="G208" s="502" t="s">
        <v>72</v>
      </c>
      <c r="H208" s="197" t="s">
        <v>506</v>
      </c>
      <c r="I208" s="197" t="s">
        <v>175</v>
      </c>
      <c r="J208" s="198">
        <v>5.7</v>
      </c>
      <c r="K208" s="197" t="s">
        <v>472</v>
      </c>
      <c r="L208" s="197" t="s">
        <v>75</v>
      </c>
      <c r="M208" s="308"/>
      <c r="N208" s="308"/>
      <c r="O208" s="308"/>
      <c r="P208" s="308"/>
      <c r="Q208" s="308"/>
      <c r="R208" s="308"/>
      <c r="S208" s="308"/>
      <c r="T208" s="308"/>
      <c r="U208" s="308"/>
      <c r="V208" s="308"/>
      <c r="W208" s="308"/>
      <c r="X208" s="308"/>
      <c r="Y208" s="308"/>
      <c r="Z208" s="197" t="s">
        <v>707</v>
      </c>
      <c r="AA208" s="200">
        <f t="shared" si="34"/>
        <v>0.188323917137479</v>
      </c>
      <c r="AB208" s="197" t="s">
        <v>526</v>
      </c>
      <c r="AC208" s="202">
        <f>(AB208-Z208)*VLOOKUP(AE208,公斤水的体积!A:B,2,)</f>
        <v>40.44848</v>
      </c>
      <c r="AD208" s="517">
        <f t="shared" si="35"/>
        <v>0.36843672456579</v>
      </c>
      <c r="AE208" s="196">
        <v>17</v>
      </c>
      <c r="AF208" s="94"/>
      <c r="AG208" s="94"/>
      <c r="AH208" s="95" t="s">
        <v>135</v>
      </c>
      <c r="AI208" s="506">
        <v>125.6</v>
      </c>
      <c r="AJ208" s="517">
        <f t="shared" si="36"/>
        <v>2.78662420382166</v>
      </c>
      <c r="AL208" s="208" t="s">
        <v>67</v>
      </c>
      <c r="AM208" s="208" t="s">
        <v>67</v>
      </c>
      <c r="AN208" s="208" t="s">
        <v>67</v>
      </c>
      <c r="AO208" s="208" t="s">
        <v>67</v>
      </c>
      <c r="AP208" s="208" t="s">
        <v>67</v>
      </c>
      <c r="AQ208" s="208" t="s">
        <v>67</v>
      </c>
      <c r="AR208" s="519" t="str">
        <f t="shared" si="37"/>
        <v>合格</v>
      </c>
      <c r="AS208" s="79" t="s">
        <v>68</v>
      </c>
      <c r="AT208" s="94" t="s">
        <v>899</v>
      </c>
      <c r="AU208" s="163" t="s">
        <v>69</v>
      </c>
    </row>
    <row r="209" ht="15" spans="1:47">
      <c r="A209" s="164">
        <v>203</v>
      </c>
      <c r="B209" s="520" t="s">
        <v>56</v>
      </c>
      <c r="C209" s="523" t="s">
        <v>899</v>
      </c>
      <c r="D209" s="197" t="s">
        <v>58</v>
      </c>
      <c r="E209" s="501" t="s">
        <v>916</v>
      </c>
      <c r="F209" s="190" t="s">
        <v>917</v>
      </c>
      <c r="G209" s="502" t="s">
        <v>61</v>
      </c>
      <c r="H209" s="197" t="s">
        <v>230</v>
      </c>
      <c r="I209" s="197" t="s">
        <v>808</v>
      </c>
      <c r="J209" s="198">
        <v>5.7</v>
      </c>
      <c r="K209" s="197" t="s">
        <v>324</v>
      </c>
      <c r="L209" s="197" t="s">
        <v>184</v>
      </c>
      <c r="M209" s="308"/>
      <c r="N209" s="308"/>
      <c r="O209" s="308"/>
      <c r="P209" s="308"/>
      <c r="Q209" s="308"/>
      <c r="R209" s="308"/>
      <c r="S209" s="308"/>
      <c r="T209" s="308"/>
      <c r="U209" s="308"/>
      <c r="V209" s="308"/>
      <c r="W209" s="308"/>
      <c r="X209" s="308"/>
      <c r="Y209" s="308"/>
      <c r="Z209" s="197" t="s">
        <v>329</v>
      </c>
      <c r="AA209" s="200">
        <f t="shared" si="34"/>
        <v>0.20920502092049</v>
      </c>
      <c r="AB209" s="197" t="s">
        <v>160</v>
      </c>
      <c r="AC209" s="202">
        <f>(AB209-Z209)*VLOOKUP(AE209,公斤水的体积!A:B,2,)</f>
        <v>40.5486</v>
      </c>
      <c r="AD209" s="517">
        <f t="shared" si="35"/>
        <v>0.367821782178222</v>
      </c>
      <c r="AE209" s="196">
        <v>17</v>
      </c>
      <c r="AF209" s="94"/>
      <c r="AG209" s="94"/>
      <c r="AH209" s="95" t="s">
        <v>219</v>
      </c>
      <c r="AI209" s="506">
        <v>132.2</v>
      </c>
      <c r="AJ209" s="517">
        <f t="shared" si="36"/>
        <v>2.04236006051437</v>
      </c>
      <c r="AL209" s="208" t="s">
        <v>67</v>
      </c>
      <c r="AM209" s="208" t="s">
        <v>67</v>
      </c>
      <c r="AN209" s="208" t="s">
        <v>67</v>
      </c>
      <c r="AO209" s="208" t="s">
        <v>67</v>
      </c>
      <c r="AP209" s="208" t="s">
        <v>67</v>
      </c>
      <c r="AQ209" s="208" t="s">
        <v>67</v>
      </c>
      <c r="AR209" s="519" t="str">
        <f t="shared" si="37"/>
        <v>合格</v>
      </c>
      <c r="AS209" s="79" t="s">
        <v>68</v>
      </c>
      <c r="AT209" s="94" t="s">
        <v>899</v>
      </c>
      <c r="AU209" s="163" t="s">
        <v>69</v>
      </c>
    </row>
    <row r="210" ht="15" spans="1:47">
      <c r="A210" s="164">
        <v>204</v>
      </c>
      <c r="B210" s="520" t="s">
        <v>56</v>
      </c>
      <c r="C210" s="523" t="s">
        <v>899</v>
      </c>
      <c r="D210" s="197" t="s">
        <v>58</v>
      </c>
      <c r="E210" s="501" t="s">
        <v>918</v>
      </c>
      <c r="F210" s="190" t="s">
        <v>919</v>
      </c>
      <c r="G210" s="502" t="s">
        <v>72</v>
      </c>
      <c r="H210" s="197" t="s">
        <v>438</v>
      </c>
      <c r="I210" s="197" t="s">
        <v>117</v>
      </c>
      <c r="J210" s="198">
        <v>5.7</v>
      </c>
      <c r="K210" s="197" t="s">
        <v>920</v>
      </c>
      <c r="L210" s="197" t="s">
        <v>216</v>
      </c>
      <c r="M210" s="308"/>
      <c r="N210" s="308"/>
      <c r="O210" s="308"/>
      <c r="P210" s="308"/>
      <c r="Q210" s="308"/>
      <c r="R210" s="308"/>
      <c r="S210" s="308"/>
      <c r="T210" s="308"/>
      <c r="U210" s="308"/>
      <c r="V210" s="308"/>
      <c r="W210" s="308"/>
      <c r="X210" s="308"/>
      <c r="Y210" s="308"/>
      <c r="Z210" s="197" t="s">
        <v>921</v>
      </c>
      <c r="AA210" s="200">
        <f t="shared" si="34"/>
        <v>0.183150183150186</v>
      </c>
      <c r="AB210" s="197" t="s">
        <v>409</v>
      </c>
      <c r="AC210" s="202">
        <f>(AB210-Z210)*VLOOKUP(AE210,公斤水的体积!A:B,2,)</f>
        <v>41.14932</v>
      </c>
      <c r="AD210" s="517">
        <f t="shared" si="35"/>
        <v>0.36419512195121</v>
      </c>
      <c r="AE210" s="196">
        <v>17</v>
      </c>
      <c r="AF210" s="94"/>
      <c r="AG210" s="94"/>
      <c r="AH210" s="95" t="s">
        <v>200</v>
      </c>
      <c r="AI210" s="506">
        <v>124.5</v>
      </c>
      <c r="AJ210" s="517">
        <f t="shared" si="36"/>
        <v>0.803212851405622</v>
      </c>
      <c r="AL210" s="208" t="s">
        <v>67</v>
      </c>
      <c r="AM210" s="208" t="s">
        <v>67</v>
      </c>
      <c r="AN210" s="208" t="s">
        <v>67</v>
      </c>
      <c r="AO210" s="208" t="s">
        <v>67</v>
      </c>
      <c r="AP210" s="208" t="s">
        <v>67</v>
      </c>
      <c r="AQ210" s="208" t="s">
        <v>67</v>
      </c>
      <c r="AR210" s="519" t="str">
        <f t="shared" si="37"/>
        <v>合格</v>
      </c>
      <c r="AS210" s="79" t="s">
        <v>68</v>
      </c>
      <c r="AT210" s="94" t="s">
        <v>899</v>
      </c>
      <c r="AU210" s="163" t="s">
        <v>69</v>
      </c>
    </row>
    <row r="211" ht="15" spans="1:47">
      <c r="A211" s="164">
        <v>205</v>
      </c>
      <c r="B211" s="520" t="s">
        <v>56</v>
      </c>
      <c r="C211" s="523" t="s">
        <v>899</v>
      </c>
      <c r="D211" s="197" t="s">
        <v>58</v>
      </c>
      <c r="E211" s="501" t="s">
        <v>922</v>
      </c>
      <c r="F211" s="190" t="s">
        <v>923</v>
      </c>
      <c r="G211" s="502" t="s">
        <v>124</v>
      </c>
      <c r="H211" s="197" t="s">
        <v>394</v>
      </c>
      <c r="I211" s="197" t="s">
        <v>175</v>
      </c>
      <c r="J211" s="198">
        <v>5.7</v>
      </c>
      <c r="K211" s="197" t="s">
        <v>330</v>
      </c>
      <c r="L211" s="197" t="s">
        <v>205</v>
      </c>
      <c r="M211" s="308"/>
      <c r="N211" s="308"/>
      <c r="O211" s="308"/>
      <c r="P211" s="308"/>
      <c r="Q211" s="308"/>
      <c r="R211" s="308"/>
      <c r="S211" s="308"/>
      <c r="T211" s="308"/>
      <c r="U211" s="308"/>
      <c r="V211" s="308"/>
      <c r="W211" s="308"/>
      <c r="X211" s="308"/>
      <c r="Y211" s="308"/>
      <c r="Z211" s="197" t="s">
        <v>372</v>
      </c>
      <c r="AA211" s="200">
        <f t="shared" si="34"/>
        <v>0.210084033613448</v>
      </c>
      <c r="AB211" s="197" t="s">
        <v>924</v>
      </c>
      <c r="AC211" s="202">
        <f>(AB211-Z211)*VLOOKUP(AE211,公斤水的体积!A:B,2,)</f>
        <v>38.14572</v>
      </c>
      <c r="AD211" s="517">
        <f t="shared" si="35"/>
        <v>0.383473684210519</v>
      </c>
      <c r="AE211" s="196">
        <v>17</v>
      </c>
      <c r="AF211" s="94"/>
      <c r="AG211" s="94"/>
      <c r="AH211" s="95" t="s">
        <v>925</v>
      </c>
      <c r="AI211" s="506">
        <v>137.3</v>
      </c>
      <c r="AJ211" s="517">
        <f t="shared" si="36"/>
        <v>3.86016023306628</v>
      </c>
      <c r="AL211" s="208" t="s">
        <v>67</v>
      </c>
      <c r="AM211" s="208" t="s">
        <v>67</v>
      </c>
      <c r="AN211" s="208" t="s">
        <v>67</v>
      </c>
      <c r="AO211" s="208" t="s">
        <v>67</v>
      </c>
      <c r="AP211" s="208" t="s">
        <v>67</v>
      </c>
      <c r="AQ211" s="208" t="s">
        <v>67</v>
      </c>
      <c r="AR211" s="519" t="str">
        <f t="shared" si="37"/>
        <v>合格</v>
      </c>
      <c r="AS211" s="79" t="s">
        <v>68</v>
      </c>
      <c r="AT211" s="94" t="s">
        <v>899</v>
      </c>
      <c r="AU211" s="163" t="s">
        <v>69</v>
      </c>
    </row>
    <row r="212" ht="15" spans="1:47">
      <c r="A212" s="164">
        <v>206</v>
      </c>
      <c r="B212" s="520" t="s">
        <v>56</v>
      </c>
      <c r="C212" s="523" t="s">
        <v>899</v>
      </c>
      <c r="D212" s="197" t="s">
        <v>58</v>
      </c>
      <c r="E212" s="501" t="s">
        <v>926</v>
      </c>
      <c r="F212" s="190" t="s">
        <v>927</v>
      </c>
      <c r="G212" s="502" t="s">
        <v>61</v>
      </c>
      <c r="H212" s="197" t="s">
        <v>62</v>
      </c>
      <c r="I212" s="197" t="s">
        <v>808</v>
      </c>
      <c r="J212" s="223">
        <v>5</v>
      </c>
      <c r="K212" s="197" t="s">
        <v>734</v>
      </c>
      <c r="L212" s="197" t="s">
        <v>64</v>
      </c>
      <c r="M212" s="308"/>
      <c r="N212" s="308"/>
      <c r="O212" s="308"/>
      <c r="P212" s="308"/>
      <c r="Q212" s="308"/>
      <c r="R212" s="308"/>
      <c r="S212" s="308"/>
      <c r="T212" s="308"/>
      <c r="U212" s="308"/>
      <c r="V212" s="308"/>
      <c r="W212" s="308"/>
      <c r="X212" s="308"/>
      <c r="Y212" s="308"/>
      <c r="Z212" s="197" t="s">
        <v>928</v>
      </c>
      <c r="AA212" s="200">
        <f t="shared" si="34"/>
        <v>0.222717149220493</v>
      </c>
      <c r="AB212" s="197" t="s">
        <v>929</v>
      </c>
      <c r="AC212" s="202">
        <f>(AB212-Z212)*VLOOKUP(AE212,公斤水的体积!A:B,2,)</f>
        <v>40.14812</v>
      </c>
      <c r="AD212" s="517">
        <f t="shared" si="35"/>
        <v>0.370300000000032</v>
      </c>
      <c r="AE212" s="196">
        <v>17</v>
      </c>
      <c r="AF212" s="94"/>
      <c r="AG212" s="94"/>
      <c r="AH212" s="95" t="s">
        <v>467</v>
      </c>
      <c r="AI212" s="506">
        <v>147.4</v>
      </c>
      <c r="AJ212" s="517">
        <f t="shared" si="36"/>
        <v>2.51017639077341</v>
      </c>
      <c r="AL212" s="208" t="s">
        <v>67</v>
      </c>
      <c r="AM212" s="208" t="s">
        <v>67</v>
      </c>
      <c r="AN212" s="208" t="s">
        <v>67</v>
      </c>
      <c r="AO212" s="208" t="s">
        <v>67</v>
      </c>
      <c r="AP212" s="208" t="s">
        <v>67</v>
      </c>
      <c r="AQ212" s="208" t="s">
        <v>67</v>
      </c>
      <c r="AR212" s="519" t="str">
        <f t="shared" si="37"/>
        <v>合格</v>
      </c>
      <c r="AS212" s="79" t="s">
        <v>68</v>
      </c>
      <c r="AT212" s="94" t="s">
        <v>899</v>
      </c>
      <c r="AU212" s="163" t="s">
        <v>69</v>
      </c>
    </row>
  </sheetData>
  <autoFilter xmlns:etc="http://www.wps.cn/officeDocument/2017/etCustomData" ref="A2:AW212" etc:filterBottomFollowUsedRange="0">
    <extLst/>
  </autoFilter>
  <mergeCells count="50">
    <mergeCell ref="H2:I2"/>
    <mergeCell ref="E3:L3"/>
    <mergeCell ref="M3:O3"/>
    <mergeCell ref="P3:X3"/>
    <mergeCell ref="AE3:AK3"/>
    <mergeCell ref="AL3:AM3"/>
    <mergeCell ref="U4:W4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Y3:Y5"/>
    <mergeCell ref="Z3:Z5"/>
    <mergeCell ref="AA3:AA5"/>
    <mergeCell ref="AB3:AB5"/>
    <mergeCell ref="AC3:AC5"/>
    <mergeCell ref="AD3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3:AN5"/>
    <mergeCell ref="AO3:AO5"/>
    <mergeCell ref="AP3:AP5"/>
    <mergeCell ref="AQ3:AQ5"/>
    <mergeCell ref="AR3:AR5"/>
    <mergeCell ref="AS3:AS5"/>
    <mergeCell ref="AT3:AT5"/>
    <mergeCell ref="AU3:AU5"/>
  </mergeCells>
  <pageMargins left="2.16875" right="0" top="0.2" bottom="0.588888888888889" header="0.509027777777778" footer="0.509027777777778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V102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A8" sqref="A8:A75"/>
    </sheetView>
  </sheetViews>
  <sheetFormatPr defaultColWidth="9" defaultRowHeight="14.25"/>
  <cols>
    <col min="1" max="1" width="4.125" style="328" customWidth="1"/>
    <col min="2" max="2" width="6" style="331" customWidth="1"/>
    <col min="3" max="3" width="8.875" style="332" customWidth="1"/>
    <col min="4" max="4" width="4.125" style="243" customWidth="1"/>
    <col min="5" max="5" width="7.625" style="244" customWidth="1"/>
    <col min="6" max="6" width="7.75" style="245" customWidth="1"/>
    <col min="7" max="7" width="6.625" style="245" customWidth="1"/>
    <col min="8" max="8" width="7.25" style="123" customWidth="1"/>
    <col min="9" max="9" width="6.5" style="123" customWidth="1"/>
    <col min="10" max="10" width="4.375" style="243" customWidth="1"/>
    <col min="11" max="11" width="6.625" style="123" customWidth="1"/>
    <col min="12" max="12" width="5.75" style="123" customWidth="1"/>
    <col min="13" max="14" width="3" style="246" hidden="1" customWidth="1"/>
    <col min="15" max="16" width="2.75" style="246" hidden="1" customWidth="1"/>
    <col min="17" max="17" width="2.625" style="246" hidden="1" customWidth="1"/>
    <col min="18" max="18" width="3.125" style="246" hidden="1" customWidth="1"/>
    <col min="19" max="19" width="3" style="246" hidden="1" customWidth="1"/>
    <col min="20" max="20" width="2.75" style="246" hidden="1" customWidth="1"/>
    <col min="21" max="23" width="2.625" style="246" hidden="1" customWidth="1"/>
    <col min="24" max="24" width="3.5" style="246" hidden="1" customWidth="1"/>
    <col min="25" max="25" width="2.75" style="246" hidden="1" customWidth="1"/>
    <col min="26" max="26" width="5.625" style="123" customWidth="1"/>
    <col min="27" max="27" width="4.875" style="333" customWidth="1"/>
    <col min="28" max="28" width="5.675" style="123" customWidth="1"/>
    <col min="29" max="29" width="8.75" style="334" customWidth="1"/>
    <col min="30" max="30" width="6.7" style="335" customWidth="1"/>
    <col min="31" max="31" width="5.10833333333333" style="246" customWidth="1"/>
    <col min="32" max="32" width="3.63333333333333" style="246" hidden="1" customWidth="1"/>
    <col min="33" max="33" width="4.375" style="246" hidden="1" customWidth="1"/>
    <col min="34" max="34" width="5.25" style="246" customWidth="1"/>
    <col min="35" max="35" width="6.24166666666667" style="243" customWidth="1"/>
    <col min="36" max="36" width="7.375" style="335" customWidth="1"/>
    <col min="37" max="42" width="4.375" style="251" customWidth="1"/>
    <col min="43" max="43" width="5.225" style="251" customWidth="1"/>
    <col min="44" max="44" width="7.5" style="11" customWidth="1"/>
    <col min="45" max="45" width="11.375" style="336" customWidth="1"/>
    <col min="46" max="46" width="5.375" style="22" customWidth="1"/>
    <col min="47" max="48" width="9" style="119" customWidth="1"/>
    <col min="49" max="251" width="9" style="22" customWidth="1"/>
  </cols>
  <sheetData>
    <row r="1" s="327" customFormat="1" ht="29" customHeight="1" spans="1:256">
      <c r="A1" s="337" t="s">
        <v>930</v>
      </c>
      <c r="B1" s="338"/>
      <c r="C1" s="339"/>
      <c r="D1" s="340"/>
      <c r="E1" s="339"/>
      <c r="F1" s="341"/>
      <c r="G1" s="341"/>
      <c r="H1" s="339"/>
      <c r="I1" s="339"/>
      <c r="J1" s="340"/>
      <c r="K1" s="339"/>
      <c r="L1" s="339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39"/>
      <c r="AA1" s="342"/>
      <c r="AB1" s="339"/>
      <c r="AC1" s="343"/>
      <c r="AD1" s="344"/>
      <c r="AE1" s="340"/>
      <c r="AF1" s="340"/>
      <c r="AG1" s="340"/>
      <c r="AH1" s="340"/>
      <c r="AI1" s="338"/>
      <c r="AJ1" s="344"/>
      <c r="AK1" s="345"/>
      <c r="AL1" s="345"/>
      <c r="AM1" s="345"/>
      <c r="AN1" s="345"/>
      <c r="AO1" s="345"/>
      <c r="AP1" s="345"/>
      <c r="AQ1" s="345"/>
      <c r="AR1" s="339"/>
      <c r="AS1" s="339"/>
      <c r="AT1" s="346"/>
      <c r="AU1" s="347"/>
      <c r="AV1" s="347"/>
      <c r="AW1" s="348"/>
      <c r="AX1" s="348"/>
      <c r="AY1" s="348"/>
      <c r="AZ1" s="348"/>
      <c r="BA1" s="348"/>
      <c r="BB1" s="348"/>
      <c r="BC1" s="348"/>
      <c r="BD1" s="348"/>
      <c r="BE1" s="348"/>
      <c r="BF1" s="348"/>
      <c r="BG1" s="348"/>
      <c r="BH1" s="348"/>
      <c r="BI1" s="348"/>
      <c r="BJ1" s="348"/>
      <c r="BK1" s="348"/>
      <c r="BL1" s="348"/>
      <c r="BM1" s="348"/>
      <c r="BN1" s="348"/>
      <c r="BO1" s="348"/>
      <c r="BP1" s="348"/>
      <c r="BQ1" s="348"/>
      <c r="BR1" s="348"/>
      <c r="BS1" s="348"/>
      <c r="BT1" s="348"/>
      <c r="BU1" s="348"/>
      <c r="BV1" s="348"/>
      <c r="BW1" s="348"/>
      <c r="BX1" s="348"/>
      <c r="BY1" s="348"/>
      <c r="BZ1" s="348"/>
      <c r="CA1" s="348"/>
      <c r="CB1" s="348"/>
      <c r="CC1" s="348"/>
      <c r="CD1" s="348"/>
      <c r="CE1" s="348"/>
      <c r="CF1" s="348"/>
      <c r="CG1" s="348"/>
      <c r="CH1" s="348"/>
      <c r="CI1" s="348"/>
      <c r="CJ1" s="348"/>
      <c r="CK1" s="348"/>
      <c r="CL1" s="348"/>
      <c r="CM1" s="348"/>
      <c r="CN1" s="348"/>
      <c r="CO1" s="348"/>
      <c r="CP1" s="348"/>
      <c r="CQ1" s="348"/>
      <c r="CR1" s="348"/>
      <c r="CS1" s="348"/>
      <c r="CT1" s="348"/>
      <c r="CU1" s="348"/>
      <c r="CV1" s="348"/>
      <c r="CW1" s="348"/>
      <c r="CX1" s="348"/>
      <c r="CY1" s="348"/>
      <c r="CZ1" s="348"/>
      <c r="DA1" s="348"/>
      <c r="DB1" s="348"/>
      <c r="DC1" s="348"/>
      <c r="DD1" s="348"/>
      <c r="DE1" s="348"/>
      <c r="DF1" s="348"/>
      <c r="DG1" s="348"/>
      <c r="DH1" s="348"/>
      <c r="DI1" s="348"/>
      <c r="DJ1" s="348"/>
      <c r="DK1" s="348"/>
      <c r="DL1" s="348"/>
      <c r="DM1" s="348"/>
      <c r="DN1" s="348"/>
      <c r="DO1" s="348"/>
      <c r="DP1" s="348"/>
      <c r="DQ1" s="348"/>
      <c r="DR1" s="348"/>
      <c r="DS1" s="348"/>
      <c r="DT1" s="348"/>
      <c r="DU1" s="348"/>
      <c r="DV1" s="348"/>
      <c r="DW1" s="348"/>
      <c r="DX1" s="348"/>
      <c r="DY1" s="348"/>
      <c r="DZ1" s="348"/>
      <c r="EA1" s="348"/>
      <c r="EB1" s="348"/>
      <c r="EC1" s="348"/>
      <c r="ED1" s="348"/>
      <c r="EE1" s="348"/>
      <c r="EF1" s="348"/>
      <c r="EG1" s="348"/>
      <c r="EH1" s="348"/>
      <c r="EI1" s="348"/>
      <c r="EJ1" s="348"/>
      <c r="EK1" s="348"/>
      <c r="EL1" s="348"/>
      <c r="EM1" s="348"/>
      <c r="EN1" s="348"/>
      <c r="EO1" s="348"/>
      <c r="EP1" s="348"/>
      <c r="EQ1" s="348"/>
      <c r="ER1" s="348"/>
      <c r="ES1" s="348"/>
      <c r="ET1" s="348"/>
      <c r="EU1" s="348"/>
      <c r="EV1" s="348"/>
      <c r="EW1" s="348"/>
      <c r="EX1" s="348"/>
      <c r="EY1" s="348"/>
      <c r="EZ1" s="348"/>
      <c r="FA1" s="348"/>
      <c r="FB1" s="348"/>
      <c r="FC1" s="348"/>
      <c r="FD1" s="348"/>
      <c r="FE1" s="348"/>
      <c r="FF1" s="348"/>
      <c r="FG1" s="348"/>
      <c r="FH1" s="348"/>
      <c r="FI1" s="348"/>
      <c r="FJ1" s="348"/>
      <c r="FK1" s="348"/>
      <c r="FL1" s="348"/>
      <c r="FM1" s="348"/>
      <c r="FN1" s="348"/>
      <c r="FO1" s="348"/>
      <c r="FP1" s="348"/>
      <c r="FQ1" s="348"/>
      <c r="FR1" s="348"/>
      <c r="FS1" s="348"/>
      <c r="FT1" s="348"/>
      <c r="FU1" s="348"/>
      <c r="FV1" s="348"/>
      <c r="FW1" s="348"/>
      <c r="FX1" s="348"/>
      <c r="FY1" s="348"/>
      <c r="FZ1" s="348"/>
      <c r="GA1" s="348"/>
      <c r="GB1" s="348"/>
      <c r="GC1" s="348"/>
      <c r="GD1" s="348"/>
      <c r="GE1" s="348"/>
      <c r="GF1" s="348"/>
      <c r="GG1" s="348"/>
      <c r="GH1" s="348"/>
      <c r="GI1" s="348"/>
      <c r="GJ1" s="348"/>
      <c r="GK1" s="348"/>
      <c r="GL1" s="348"/>
      <c r="GM1" s="348"/>
      <c r="GN1" s="348"/>
      <c r="GO1" s="348"/>
      <c r="GP1" s="348"/>
      <c r="GQ1" s="348"/>
      <c r="GR1" s="348"/>
      <c r="GS1" s="348"/>
      <c r="GT1" s="348"/>
      <c r="GU1" s="348"/>
      <c r="GV1" s="348"/>
      <c r="GW1" s="348"/>
      <c r="GX1" s="348"/>
      <c r="GY1" s="348"/>
      <c r="GZ1" s="348"/>
      <c r="HA1" s="348"/>
      <c r="HB1" s="348"/>
      <c r="HC1" s="348"/>
      <c r="HD1" s="348"/>
      <c r="HE1" s="348"/>
      <c r="HF1" s="348"/>
      <c r="HG1" s="348"/>
      <c r="HH1" s="348"/>
      <c r="HI1" s="348"/>
      <c r="HJ1" s="348"/>
      <c r="HK1" s="348"/>
      <c r="HL1" s="348"/>
      <c r="HM1" s="348"/>
      <c r="HN1" s="348"/>
      <c r="HO1" s="348"/>
      <c r="HP1" s="348"/>
      <c r="HQ1" s="348"/>
      <c r="HR1" s="348"/>
      <c r="HS1" s="348"/>
      <c r="HT1" s="348"/>
      <c r="HU1" s="348"/>
      <c r="HV1" s="348"/>
      <c r="HW1" s="348"/>
      <c r="HX1" s="348"/>
      <c r="HY1" s="348"/>
      <c r="HZ1" s="348"/>
      <c r="IA1" s="348"/>
      <c r="IB1" s="348"/>
      <c r="IC1" s="348"/>
      <c r="ID1" s="348"/>
      <c r="IE1" s="348"/>
      <c r="IF1" s="348"/>
      <c r="IG1" s="348"/>
      <c r="IH1" s="348"/>
      <c r="II1" s="348"/>
      <c r="IJ1" s="348"/>
      <c r="IK1" s="348"/>
      <c r="IL1" s="348"/>
      <c r="IM1" s="348"/>
      <c r="IN1" s="348"/>
      <c r="IO1" s="348"/>
      <c r="IP1" s="348"/>
      <c r="IQ1" s="348"/>
      <c r="IR1" s="348"/>
    </row>
    <row r="2" s="120" customFormat="1" ht="11" customHeight="1" spans="1:256">
      <c r="A2" s="349"/>
      <c r="B2" s="153"/>
      <c r="C2" s="350"/>
      <c r="D2" s="139"/>
      <c r="E2" s="350"/>
      <c r="F2" s="351"/>
      <c r="G2" s="351"/>
      <c r="H2" s="350"/>
      <c r="I2" s="350"/>
      <c r="J2" s="352"/>
      <c r="K2" s="142"/>
      <c r="L2" s="14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142"/>
      <c r="AA2" s="353"/>
      <c r="AB2" s="142"/>
      <c r="AC2" s="354"/>
      <c r="AD2" s="355"/>
      <c r="AE2" s="352"/>
      <c r="AF2" s="352"/>
      <c r="AG2" s="352"/>
      <c r="AH2" s="352"/>
      <c r="AI2" s="143"/>
      <c r="AJ2" s="355"/>
      <c r="AK2" s="356"/>
      <c r="AL2" s="356"/>
      <c r="AM2" s="356"/>
      <c r="AN2" s="356"/>
      <c r="AO2" s="356"/>
      <c r="AP2" s="356"/>
      <c r="AQ2" s="356"/>
      <c r="AR2" s="350"/>
      <c r="AS2" s="350"/>
      <c r="AT2" s="357"/>
      <c r="AU2" s="358"/>
      <c r="AV2" s="358"/>
      <c r="AW2" s="359"/>
      <c r="AX2" s="359"/>
      <c r="AY2" s="359"/>
      <c r="AZ2" s="359"/>
      <c r="BA2" s="359"/>
      <c r="BB2" s="359"/>
      <c r="BC2" s="359"/>
      <c r="BD2" s="359"/>
      <c r="BE2" s="359"/>
      <c r="BF2" s="359"/>
      <c r="BG2" s="359"/>
      <c r="BH2" s="359"/>
      <c r="BI2" s="359"/>
      <c r="BJ2" s="359"/>
      <c r="BK2" s="359"/>
      <c r="BL2" s="359"/>
      <c r="BM2" s="359"/>
      <c r="BN2" s="359"/>
      <c r="BO2" s="359"/>
      <c r="BP2" s="359"/>
      <c r="BQ2" s="359"/>
      <c r="BR2" s="359"/>
      <c r="BS2" s="359"/>
      <c r="BT2" s="359"/>
      <c r="BU2" s="359"/>
      <c r="BV2" s="359"/>
      <c r="BW2" s="359"/>
      <c r="BX2" s="359"/>
      <c r="BY2" s="359"/>
      <c r="BZ2" s="359"/>
      <c r="CA2" s="359"/>
      <c r="CB2" s="359"/>
      <c r="CC2" s="359"/>
      <c r="CD2" s="359"/>
      <c r="CE2" s="359"/>
      <c r="CF2" s="359"/>
      <c r="CG2" s="359"/>
      <c r="CH2" s="359"/>
      <c r="CI2" s="359"/>
      <c r="CJ2" s="359"/>
      <c r="CK2" s="359"/>
      <c r="CL2" s="359"/>
      <c r="CM2" s="359"/>
      <c r="CN2" s="359"/>
      <c r="CO2" s="359"/>
      <c r="CP2" s="359"/>
      <c r="CQ2" s="359"/>
      <c r="CR2" s="359"/>
      <c r="CS2" s="359"/>
      <c r="CT2" s="359"/>
      <c r="CU2" s="359"/>
      <c r="CV2" s="359"/>
      <c r="CW2" s="359"/>
      <c r="CX2" s="359"/>
      <c r="CY2" s="359"/>
      <c r="CZ2" s="359"/>
      <c r="DA2" s="359"/>
      <c r="DB2" s="359"/>
      <c r="DC2" s="359"/>
      <c r="DD2" s="359"/>
      <c r="DE2" s="359"/>
      <c r="DF2" s="359"/>
      <c r="DG2" s="359"/>
      <c r="DH2" s="359"/>
      <c r="DI2" s="359"/>
      <c r="DJ2" s="359"/>
      <c r="DK2" s="359"/>
      <c r="DL2" s="359"/>
      <c r="DM2" s="359"/>
      <c r="DN2" s="359"/>
      <c r="DO2" s="359"/>
      <c r="DP2" s="359"/>
      <c r="DQ2" s="359"/>
      <c r="DR2" s="359"/>
      <c r="DS2" s="359"/>
      <c r="DT2" s="359"/>
      <c r="DU2" s="359"/>
      <c r="DV2" s="359"/>
      <c r="DW2" s="359"/>
      <c r="DX2" s="359"/>
      <c r="DY2" s="359"/>
      <c r="DZ2" s="359"/>
      <c r="EA2" s="359"/>
      <c r="EB2" s="359"/>
      <c r="EC2" s="359"/>
      <c r="ED2" s="359"/>
      <c r="EE2" s="359"/>
      <c r="EF2" s="359"/>
      <c r="EG2" s="359"/>
      <c r="EH2" s="359"/>
      <c r="EI2" s="359"/>
      <c r="EJ2" s="359"/>
      <c r="EK2" s="359"/>
      <c r="EL2" s="359"/>
      <c r="EM2" s="359"/>
      <c r="EN2" s="359"/>
      <c r="EO2" s="359"/>
      <c r="EP2" s="359"/>
      <c r="EQ2" s="359"/>
      <c r="ER2" s="359"/>
      <c r="ES2" s="359"/>
      <c r="ET2" s="359"/>
      <c r="EU2" s="359"/>
      <c r="EV2" s="359"/>
      <c r="EW2" s="359"/>
      <c r="EX2" s="359"/>
      <c r="EY2" s="359"/>
      <c r="EZ2" s="359"/>
      <c r="FA2" s="359"/>
      <c r="FB2" s="359"/>
      <c r="FC2" s="359"/>
      <c r="FD2" s="359"/>
      <c r="FE2" s="359"/>
      <c r="FF2" s="359"/>
      <c r="FG2" s="359"/>
      <c r="FH2" s="359"/>
      <c r="FI2" s="359"/>
      <c r="FJ2" s="359"/>
      <c r="FK2" s="359"/>
      <c r="FL2" s="359"/>
      <c r="FM2" s="359"/>
      <c r="FN2" s="359"/>
      <c r="FO2" s="359"/>
      <c r="FP2" s="359"/>
      <c r="FQ2" s="359"/>
      <c r="FR2" s="359"/>
      <c r="FS2" s="359"/>
      <c r="FT2" s="359"/>
      <c r="FU2" s="359"/>
      <c r="FV2" s="359"/>
      <c r="FW2" s="359"/>
      <c r="FX2" s="359"/>
      <c r="FY2" s="359"/>
      <c r="FZ2" s="359"/>
      <c r="GA2" s="359"/>
      <c r="GB2" s="359"/>
      <c r="GC2" s="359"/>
      <c r="GD2" s="359"/>
      <c r="GE2" s="359"/>
      <c r="GF2" s="359"/>
      <c r="GG2" s="359"/>
      <c r="GH2" s="359"/>
      <c r="GI2" s="359"/>
      <c r="GJ2" s="359"/>
      <c r="GK2" s="359"/>
      <c r="GL2" s="359"/>
      <c r="GM2" s="359"/>
      <c r="GN2" s="359"/>
      <c r="GO2" s="359"/>
      <c r="GP2" s="359"/>
      <c r="GQ2" s="359"/>
      <c r="GR2" s="359"/>
      <c r="GS2" s="359"/>
      <c r="GT2" s="359"/>
      <c r="GU2" s="359"/>
      <c r="GV2" s="359"/>
      <c r="GW2" s="359"/>
      <c r="GX2" s="359"/>
      <c r="GY2" s="359"/>
      <c r="GZ2" s="359"/>
      <c r="HA2" s="359"/>
      <c r="HB2" s="359"/>
      <c r="HC2" s="359"/>
      <c r="HD2" s="359"/>
      <c r="HE2" s="359"/>
      <c r="HF2" s="359"/>
      <c r="HG2" s="359"/>
      <c r="HH2" s="359"/>
      <c r="HI2" s="359"/>
      <c r="HJ2" s="359"/>
      <c r="HK2" s="359"/>
      <c r="HL2" s="359"/>
      <c r="HM2" s="359"/>
      <c r="HN2" s="359"/>
      <c r="HO2" s="359"/>
      <c r="HP2" s="359"/>
      <c r="HQ2" s="359"/>
      <c r="HR2" s="359"/>
      <c r="HS2" s="359"/>
      <c r="HT2" s="359"/>
      <c r="HU2" s="359"/>
      <c r="HV2" s="359"/>
      <c r="HW2" s="359"/>
      <c r="HX2" s="359"/>
      <c r="HY2" s="359"/>
      <c r="HZ2" s="359"/>
      <c r="IA2" s="359"/>
      <c r="IB2" s="359"/>
      <c r="IC2" s="359"/>
      <c r="ID2" s="359"/>
      <c r="IE2" s="359"/>
      <c r="IF2" s="359"/>
      <c r="IG2" s="359"/>
      <c r="IH2" s="359"/>
      <c r="II2" s="359"/>
      <c r="IJ2" s="359"/>
      <c r="IK2" s="359"/>
      <c r="IL2" s="359"/>
      <c r="IM2" s="359"/>
      <c r="IN2" s="359"/>
      <c r="IO2" s="359"/>
      <c r="IP2" s="359"/>
      <c r="IQ2" s="359"/>
      <c r="IR2" s="359"/>
    </row>
    <row r="3" s="328" customFormat="1" ht="11" customHeight="1" spans="1:256">
      <c r="B3" s="360" t="s">
        <v>1</v>
      </c>
      <c r="C3" s="361"/>
      <c r="D3" s="238"/>
      <c r="E3" s="282"/>
      <c r="F3" s="283"/>
      <c r="G3" s="283"/>
      <c r="H3" s="284"/>
      <c r="I3" s="284"/>
      <c r="J3" s="238"/>
      <c r="K3" s="283"/>
      <c r="L3" s="283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83"/>
      <c r="AA3" s="269"/>
      <c r="AB3" s="362"/>
      <c r="AC3" s="363"/>
      <c r="AD3" s="364"/>
      <c r="AE3" s="269"/>
      <c r="AF3" s="269"/>
      <c r="AG3" s="269"/>
      <c r="AH3" s="269"/>
      <c r="AI3" s="269"/>
      <c r="AJ3" s="364"/>
      <c r="AK3" s="269"/>
      <c r="AL3" s="269"/>
      <c r="AM3" s="238"/>
      <c r="AN3" s="238"/>
      <c r="AO3" s="238"/>
      <c r="AP3" s="238"/>
      <c r="AQ3" s="238"/>
      <c r="AR3" s="365"/>
      <c r="AS3" s="283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</row>
    <row r="4" s="329" customFormat="1" ht="14" customHeight="1" spans="1:256">
      <c r="A4" s="366" t="s">
        <v>931</v>
      </c>
      <c r="B4" s="367" t="s">
        <v>3</v>
      </c>
      <c r="C4" s="368" t="s">
        <v>4</v>
      </c>
      <c r="D4" s="366" t="s">
        <v>5</v>
      </c>
      <c r="E4" s="369" t="s">
        <v>6</v>
      </c>
      <c r="F4" s="370"/>
      <c r="G4" s="370"/>
      <c r="H4" s="370"/>
      <c r="I4" s="370"/>
      <c r="J4" s="279"/>
      <c r="K4" s="294"/>
      <c r="L4" s="294"/>
      <c r="M4" s="279" t="s">
        <v>7</v>
      </c>
      <c r="N4" s="279"/>
      <c r="O4" s="279"/>
      <c r="P4" s="279" t="s">
        <v>8</v>
      </c>
      <c r="Q4" s="279"/>
      <c r="R4" s="279"/>
      <c r="S4" s="279"/>
      <c r="T4" s="279"/>
      <c r="U4" s="279"/>
      <c r="V4" s="279"/>
      <c r="W4" s="279"/>
      <c r="X4" s="279"/>
      <c r="Y4" s="292" t="s">
        <v>9</v>
      </c>
      <c r="Z4" s="295" t="s">
        <v>10</v>
      </c>
      <c r="AA4" s="371" t="s">
        <v>11</v>
      </c>
      <c r="AB4" s="372" t="s">
        <v>12</v>
      </c>
      <c r="AC4" s="373" t="s">
        <v>13</v>
      </c>
      <c r="AD4" s="374" t="s">
        <v>14</v>
      </c>
      <c r="AE4" s="371" t="s">
        <v>15</v>
      </c>
      <c r="AF4" s="371"/>
      <c r="AG4" s="371"/>
      <c r="AH4" s="371"/>
      <c r="AI4" s="371"/>
      <c r="AJ4" s="374"/>
      <c r="AK4" s="375" t="s">
        <v>16</v>
      </c>
      <c r="AL4" s="375"/>
      <c r="AM4" s="292" t="s">
        <v>17</v>
      </c>
      <c r="AN4" s="292" t="s">
        <v>18</v>
      </c>
      <c r="AO4" s="292" t="s">
        <v>19</v>
      </c>
      <c r="AP4" s="292" t="s">
        <v>20</v>
      </c>
      <c r="AQ4" s="292" t="s">
        <v>21</v>
      </c>
      <c r="AR4" s="376" t="s">
        <v>22</v>
      </c>
      <c r="AS4" s="376" t="s">
        <v>23</v>
      </c>
      <c r="AT4" s="173" t="s">
        <v>24</v>
      </c>
      <c r="AU4" s="377" t="s">
        <v>932</v>
      </c>
      <c r="AV4" s="358"/>
      <c r="AW4" s="358"/>
      <c r="AX4" s="358"/>
      <c r="AY4" s="358"/>
      <c r="AZ4" s="358"/>
      <c r="BA4" s="358"/>
      <c r="BB4" s="358"/>
      <c r="BC4" s="358"/>
      <c r="BD4" s="358"/>
      <c r="BE4" s="358"/>
      <c r="BF4" s="358"/>
      <c r="BG4" s="358"/>
      <c r="BH4" s="358"/>
      <c r="BI4" s="358"/>
      <c r="BJ4" s="358"/>
      <c r="BK4" s="358"/>
      <c r="BL4" s="358"/>
      <c r="BM4" s="358"/>
      <c r="BN4" s="358"/>
      <c r="BO4" s="358"/>
      <c r="BP4" s="358"/>
      <c r="BQ4" s="358"/>
      <c r="BR4" s="358"/>
      <c r="BS4" s="358"/>
      <c r="BT4" s="358"/>
      <c r="BU4" s="358"/>
      <c r="BV4" s="358"/>
      <c r="BW4" s="358"/>
      <c r="BX4" s="358"/>
      <c r="BY4" s="358"/>
      <c r="BZ4" s="358"/>
      <c r="CA4" s="358"/>
      <c r="CB4" s="358"/>
      <c r="CC4" s="358"/>
      <c r="CD4" s="358"/>
      <c r="CE4" s="358"/>
      <c r="CF4" s="358"/>
      <c r="CG4" s="358"/>
      <c r="CH4" s="358"/>
      <c r="CI4" s="358"/>
      <c r="CJ4" s="358"/>
      <c r="CK4" s="358"/>
      <c r="CL4" s="358"/>
      <c r="CM4" s="358"/>
      <c r="CN4" s="358"/>
      <c r="CO4" s="358"/>
      <c r="CP4" s="358"/>
      <c r="CQ4" s="358"/>
      <c r="CR4" s="358"/>
      <c r="CS4" s="358"/>
      <c r="CT4" s="358"/>
      <c r="CU4" s="358"/>
      <c r="CV4" s="358"/>
      <c r="CW4" s="358"/>
      <c r="CX4" s="358"/>
      <c r="CY4" s="358"/>
      <c r="CZ4" s="358"/>
      <c r="DA4" s="358"/>
      <c r="DB4" s="358"/>
      <c r="DC4" s="358"/>
      <c r="DD4" s="358"/>
      <c r="DE4" s="358"/>
      <c r="DF4" s="358"/>
      <c r="DG4" s="358"/>
      <c r="DH4" s="358"/>
      <c r="DI4" s="358"/>
      <c r="DJ4" s="358"/>
      <c r="DK4" s="358"/>
      <c r="DL4" s="358"/>
      <c r="DM4" s="358"/>
      <c r="DN4" s="358"/>
      <c r="DO4" s="358"/>
      <c r="DP4" s="358"/>
      <c r="DQ4" s="358"/>
      <c r="DR4" s="358"/>
      <c r="DS4" s="358"/>
      <c r="DT4" s="358"/>
      <c r="DU4" s="358"/>
      <c r="DV4" s="358"/>
      <c r="DW4" s="358"/>
      <c r="DX4" s="358"/>
      <c r="DY4" s="358"/>
      <c r="DZ4" s="358"/>
      <c r="EA4" s="358"/>
      <c r="EB4" s="358"/>
      <c r="EC4" s="358"/>
      <c r="ED4" s="358"/>
      <c r="EE4" s="358"/>
      <c r="EF4" s="358"/>
      <c r="EG4" s="358"/>
      <c r="EH4" s="358"/>
      <c r="EI4" s="358"/>
      <c r="EJ4" s="358"/>
      <c r="EK4" s="358"/>
      <c r="EL4" s="358"/>
      <c r="EM4" s="358"/>
      <c r="EN4" s="358"/>
      <c r="EO4" s="358"/>
      <c r="EP4" s="358"/>
      <c r="EQ4" s="358"/>
      <c r="ER4" s="358"/>
      <c r="ES4" s="358"/>
      <c r="ET4" s="358"/>
      <c r="EU4" s="358"/>
      <c r="EV4" s="358"/>
      <c r="EW4" s="358"/>
      <c r="EX4" s="358"/>
      <c r="EY4" s="358"/>
      <c r="EZ4" s="358"/>
      <c r="FA4" s="358"/>
      <c r="FB4" s="358"/>
      <c r="FC4" s="358"/>
      <c r="FD4" s="358"/>
      <c r="FE4" s="358"/>
      <c r="FF4" s="358"/>
      <c r="FG4" s="358"/>
      <c r="FH4" s="358"/>
      <c r="FI4" s="358"/>
      <c r="FJ4" s="358"/>
      <c r="FK4" s="358"/>
      <c r="FL4" s="358"/>
      <c r="FM4" s="358"/>
      <c r="FN4" s="358"/>
      <c r="FO4" s="358"/>
      <c r="FP4" s="358"/>
      <c r="FQ4" s="358"/>
      <c r="FR4" s="358"/>
      <c r="FS4" s="358"/>
      <c r="FT4" s="358"/>
      <c r="FU4" s="358"/>
      <c r="FV4" s="358"/>
      <c r="FW4" s="358"/>
      <c r="FX4" s="358"/>
      <c r="FY4" s="358"/>
      <c r="FZ4" s="358"/>
      <c r="GA4" s="358"/>
      <c r="GB4" s="358"/>
      <c r="GC4" s="358"/>
      <c r="GD4" s="358"/>
      <c r="GE4" s="358"/>
      <c r="GF4" s="358"/>
      <c r="GG4" s="358"/>
      <c r="GH4" s="358"/>
      <c r="GI4" s="358"/>
      <c r="GJ4" s="358"/>
      <c r="GK4" s="358"/>
      <c r="GL4" s="358"/>
      <c r="GM4" s="358"/>
      <c r="GN4" s="358"/>
      <c r="GO4" s="358"/>
      <c r="GP4" s="358"/>
      <c r="GQ4" s="358"/>
      <c r="GR4" s="358"/>
      <c r="GS4" s="358"/>
      <c r="GT4" s="358"/>
      <c r="GU4" s="358"/>
      <c r="GV4" s="358"/>
      <c r="GW4" s="358"/>
      <c r="GX4" s="358"/>
      <c r="GY4" s="358"/>
      <c r="GZ4" s="358"/>
      <c r="HA4" s="358"/>
      <c r="HB4" s="358"/>
      <c r="HC4" s="358"/>
      <c r="HD4" s="358"/>
      <c r="HE4" s="358"/>
      <c r="HF4" s="358"/>
      <c r="HG4" s="358"/>
      <c r="HH4" s="358"/>
      <c r="HI4" s="358"/>
      <c r="HJ4" s="358"/>
      <c r="HK4" s="358"/>
      <c r="HL4" s="358"/>
      <c r="HM4" s="358"/>
      <c r="HN4" s="358"/>
      <c r="HO4" s="358"/>
      <c r="HP4" s="358"/>
      <c r="HQ4" s="358"/>
      <c r="HR4" s="358"/>
      <c r="HS4" s="358"/>
      <c r="HT4" s="358"/>
      <c r="HU4" s="358"/>
      <c r="HV4" s="358"/>
      <c r="HW4" s="358"/>
      <c r="HX4" s="358"/>
      <c r="HY4" s="358"/>
      <c r="HZ4" s="358"/>
      <c r="IA4" s="358"/>
      <c r="IB4" s="358"/>
      <c r="IC4" s="358"/>
      <c r="ID4" s="358"/>
      <c r="IE4" s="358"/>
      <c r="IF4" s="358"/>
      <c r="IG4" s="358"/>
      <c r="IH4" s="358"/>
      <c r="II4" s="358"/>
      <c r="IJ4" s="358"/>
      <c r="IK4" s="358"/>
      <c r="IL4" s="358"/>
      <c r="IM4" s="358"/>
      <c r="IN4" s="358"/>
      <c r="IO4" s="358"/>
      <c r="IP4" s="358"/>
      <c r="IQ4" s="358"/>
    </row>
    <row r="5" s="329" customFormat="1" ht="14" customHeight="1" spans="1:256">
      <c r="A5" s="366"/>
      <c r="B5" s="367"/>
      <c r="C5" s="368"/>
      <c r="D5" s="366"/>
      <c r="E5" s="378" t="s">
        <v>25</v>
      </c>
      <c r="F5" s="368" t="s">
        <v>26</v>
      </c>
      <c r="G5" s="368" t="s">
        <v>27</v>
      </c>
      <c r="H5" s="368" t="s">
        <v>28</v>
      </c>
      <c r="I5" s="368" t="s">
        <v>29</v>
      </c>
      <c r="J5" s="296" t="s">
        <v>30</v>
      </c>
      <c r="K5" s="295" t="s">
        <v>31</v>
      </c>
      <c r="L5" s="295" t="s">
        <v>32</v>
      </c>
      <c r="M5" s="292" t="s">
        <v>33</v>
      </c>
      <c r="N5" s="292" t="s">
        <v>34</v>
      </c>
      <c r="O5" s="292" t="s">
        <v>35</v>
      </c>
      <c r="P5" s="292" t="s">
        <v>36</v>
      </c>
      <c r="Q5" s="292" t="s">
        <v>37</v>
      </c>
      <c r="R5" s="292" t="s">
        <v>38</v>
      </c>
      <c r="S5" s="292" t="s">
        <v>39</v>
      </c>
      <c r="T5" s="292" t="s">
        <v>40</v>
      </c>
      <c r="U5" s="279" t="s">
        <v>41</v>
      </c>
      <c r="V5" s="279"/>
      <c r="W5" s="279"/>
      <c r="X5" s="279" t="s">
        <v>42</v>
      </c>
      <c r="Y5" s="292"/>
      <c r="Z5" s="295"/>
      <c r="AA5" s="371"/>
      <c r="AB5" s="372"/>
      <c r="AC5" s="373"/>
      <c r="AD5" s="374"/>
      <c r="AE5" s="379" t="s">
        <v>43</v>
      </c>
      <c r="AF5" s="371" t="s">
        <v>44</v>
      </c>
      <c r="AG5" s="371" t="s">
        <v>45</v>
      </c>
      <c r="AH5" s="371" t="s">
        <v>46</v>
      </c>
      <c r="AI5" s="371" t="s">
        <v>47</v>
      </c>
      <c r="AJ5" s="374" t="s">
        <v>48</v>
      </c>
      <c r="AK5" s="380" t="s">
        <v>50</v>
      </c>
      <c r="AL5" s="380" t="s">
        <v>51</v>
      </c>
      <c r="AM5" s="292"/>
      <c r="AN5" s="292"/>
      <c r="AO5" s="292"/>
      <c r="AP5" s="292"/>
      <c r="AQ5" s="292"/>
      <c r="AR5" s="376"/>
      <c r="AS5" s="376"/>
      <c r="AT5" s="173"/>
      <c r="AU5" s="198"/>
      <c r="AV5" s="358"/>
      <c r="AW5" s="358"/>
      <c r="AX5" s="358"/>
      <c r="AY5" s="358"/>
      <c r="AZ5" s="358"/>
      <c r="BA5" s="358"/>
      <c r="BB5" s="358"/>
      <c r="BC5" s="358"/>
      <c r="BD5" s="358"/>
      <c r="BE5" s="358"/>
      <c r="BF5" s="358"/>
      <c r="BG5" s="358"/>
      <c r="BH5" s="358"/>
      <c r="BI5" s="358"/>
      <c r="BJ5" s="358"/>
      <c r="BK5" s="358"/>
      <c r="BL5" s="358"/>
      <c r="BM5" s="358"/>
      <c r="BN5" s="358"/>
      <c r="BO5" s="358"/>
      <c r="BP5" s="358"/>
      <c r="BQ5" s="358"/>
      <c r="BR5" s="358"/>
      <c r="BS5" s="358"/>
      <c r="BT5" s="358"/>
      <c r="BU5" s="358"/>
      <c r="BV5" s="358"/>
      <c r="BW5" s="358"/>
      <c r="BX5" s="358"/>
      <c r="BY5" s="358"/>
      <c r="BZ5" s="358"/>
      <c r="CA5" s="358"/>
      <c r="CB5" s="358"/>
      <c r="CC5" s="358"/>
      <c r="CD5" s="358"/>
      <c r="CE5" s="358"/>
      <c r="CF5" s="358"/>
      <c r="CG5" s="358"/>
      <c r="CH5" s="358"/>
      <c r="CI5" s="358"/>
      <c r="CJ5" s="358"/>
      <c r="CK5" s="358"/>
      <c r="CL5" s="358"/>
      <c r="CM5" s="358"/>
      <c r="CN5" s="358"/>
      <c r="CO5" s="358"/>
      <c r="CP5" s="358"/>
      <c r="CQ5" s="358"/>
      <c r="CR5" s="358"/>
      <c r="CS5" s="358"/>
      <c r="CT5" s="358"/>
      <c r="CU5" s="358"/>
      <c r="CV5" s="358"/>
      <c r="CW5" s="358"/>
      <c r="CX5" s="358"/>
      <c r="CY5" s="358"/>
      <c r="CZ5" s="358"/>
      <c r="DA5" s="358"/>
      <c r="DB5" s="358"/>
      <c r="DC5" s="358"/>
      <c r="DD5" s="358"/>
      <c r="DE5" s="358"/>
      <c r="DF5" s="358"/>
      <c r="DG5" s="358"/>
      <c r="DH5" s="358"/>
      <c r="DI5" s="358"/>
      <c r="DJ5" s="358"/>
      <c r="DK5" s="358"/>
      <c r="DL5" s="358"/>
      <c r="DM5" s="358"/>
      <c r="DN5" s="358"/>
      <c r="DO5" s="358"/>
      <c r="DP5" s="358"/>
      <c r="DQ5" s="358"/>
      <c r="DR5" s="358"/>
      <c r="DS5" s="358"/>
      <c r="DT5" s="358"/>
      <c r="DU5" s="358"/>
      <c r="DV5" s="358"/>
      <c r="DW5" s="358"/>
      <c r="DX5" s="358"/>
      <c r="DY5" s="358"/>
      <c r="DZ5" s="358"/>
      <c r="EA5" s="358"/>
      <c r="EB5" s="358"/>
      <c r="EC5" s="358"/>
      <c r="ED5" s="358"/>
      <c r="EE5" s="358"/>
      <c r="EF5" s="358"/>
      <c r="EG5" s="358"/>
      <c r="EH5" s="358"/>
      <c r="EI5" s="358"/>
      <c r="EJ5" s="358"/>
      <c r="EK5" s="358"/>
      <c r="EL5" s="358"/>
      <c r="EM5" s="358"/>
      <c r="EN5" s="358"/>
      <c r="EO5" s="358"/>
      <c r="EP5" s="358"/>
      <c r="EQ5" s="358"/>
      <c r="ER5" s="358"/>
      <c r="ES5" s="358"/>
      <c r="ET5" s="358"/>
      <c r="EU5" s="358"/>
      <c r="EV5" s="358"/>
      <c r="EW5" s="358"/>
      <c r="EX5" s="358"/>
      <c r="EY5" s="358"/>
      <c r="EZ5" s="358"/>
      <c r="FA5" s="358"/>
      <c r="FB5" s="358"/>
      <c r="FC5" s="358"/>
      <c r="FD5" s="358"/>
      <c r="FE5" s="358"/>
      <c r="FF5" s="358"/>
      <c r="FG5" s="358"/>
      <c r="FH5" s="358"/>
      <c r="FI5" s="358"/>
      <c r="FJ5" s="358"/>
      <c r="FK5" s="358"/>
      <c r="FL5" s="358"/>
      <c r="FM5" s="358"/>
      <c r="FN5" s="358"/>
      <c r="FO5" s="358"/>
      <c r="FP5" s="358"/>
      <c r="FQ5" s="358"/>
      <c r="FR5" s="358"/>
      <c r="FS5" s="358"/>
      <c r="FT5" s="358"/>
      <c r="FU5" s="358"/>
      <c r="FV5" s="358"/>
      <c r="FW5" s="358"/>
      <c r="FX5" s="358"/>
      <c r="FY5" s="358"/>
      <c r="FZ5" s="358"/>
      <c r="GA5" s="358"/>
      <c r="GB5" s="358"/>
      <c r="GC5" s="358"/>
      <c r="GD5" s="358"/>
      <c r="GE5" s="358"/>
      <c r="GF5" s="358"/>
      <c r="GG5" s="358"/>
      <c r="GH5" s="358"/>
      <c r="GI5" s="358"/>
      <c r="GJ5" s="358"/>
      <c r="GK5" s="358"/>
      <c r="GL5" s="358"/>
      <c r="GM5" s="358"/>
      <c r="GN5" s="358"/>
      <c r="GO5" s="358"/>
      <c r="GP5" s="358"/>
      <c r="GQ5" s="358"/>
      <c r="GR5" s="358"/>
      <c r="GS5" s="358"/>
      <c r="GT5" s="358"/>
      <c r="GU5" s="358"/>
      <c r="GV5" s="358"/>
      <c r="GW5" s="358"/>
      <c r="GX5" s="358"/>
      <c r="GY5" s="358"/>
      <c r="GZ5" s="358"/>
      <c r="HA5" s="358"/>
      <c r="HB5" s="358"/>
      <c r="HC5" s="358"/>
      <c r="HD5" s="358"/>
      <c r="HE5" s="358"/>
      <c r="HF5" s="358"/>
      <c r="HG5" s="358"/>
      <c r="HH5" s="358"/>
      <c r="HI5" s="358"/>
      <c r="HJ5" s="358"/>
      <c r="HK5" s="358"/>
      <c r="HL5" s="358"/>
      <c r="HM5" s="358"/>
      <c r="HN5" s="358"/>
      <c r="HO5" s="358"/>
      <c r="HP5" s="358"/>
      <c r="HQ5" s="358"/>
      <c r="HR5" s="358"/>
      <c r="HS5" s="358"/>
      <c r="HT5" s="358"/>
      <c r="HU5" s="358"/>
      <c r="HV5" s="358"/>
      <c r="HW5" s="358"/>
      <c r="HX5" s="358"/>
      <c r="HY5" s="358"/>
      <c r="HZ5" s="358"/>
      <c r="IA5" s="358"/>
      <c r="IB5" s="358"/>
      <c r="IC5" s="358"/>
      <c r="ID5" s="358"/>
      <c r="IE5" s="358"/>
      <c r="IF5" s="358"/>
      <c r="IG5" s="358"/>
      <c r="IH5" s="358"/>
      <c r="II5" s="358"/>
      <c r="IJ5" s="358"/>
      <c r="IK5" s="358"/>
      <c r="IL5" s="358"/>
      <c r="IM5" s="358"/>
      <c r="IN5" s="358"/>
      <c r="IO5" s="358"/>
      <c r="IP5" s="358"/>
      <c r="IQ5" s="358"/>
    </row>
    <row r="6" s="330" customFormat="1" ht="24" customHeight="1" spans="1:256">
      <c r="A6" s="381"/>
      <c r="B6" s="382"/>
      <c r="C6" s="383"/>
      <c r="D6" s="384"/>
      <c r="E6" s="385"/>
      <c r="F6" s="383"/>
      <c r="G6" s="386"/>
      <c r="H6" s="383"/>
      <c r="I6" s="386"/>
      <c r="J6" s="387"/>
      <c r="K6" s="388"/>
      <c r="L6" s="388"/>
      <c r="M6" s="389"/>
      <c r="N6" s="389"/>
      <c r="O6" s="389"/>
      <c r="P6" s="389"/>
      <c r="Q6" s="389"/>
      <c r="R6" s="389"/>
      <c r="S6" s="389"/>
      <c r="T6" s="389"/>
      <c r="U6" s="390" t="s">
        <v>52</v>
      </c>
      <c r="V6" s="390" t="s">
        <v>53</v>
      </c>
      <c r="W6" s="390" t="s">
        <v>54</v>
      </c>
      <c r="X6" s="390" t="s">
        <v>933</v>
      </c>
      <c r="Y6" s="389"/>
      <c r="Z6" s="391"/>
      <c r="AA6" s="392"/>
      <c r="AB6" s="393"/>
      <c r="AC6" s="394"/>
      <c r="AD6" s="395"/>
      <c r="AE6" s="396"/>
      <c r="AF6" s="392"/>
      <c r="AG6" s="392"/>
      <c r="AH6" s="392"/>
      <c r="AI6" s="392"/>
      <c r="AJ6" s="395"/>
      <c r="AK6" s="397"/>
      <c r="AL6" s="397"/>
      <c r="AM6" s="398"/>
      <c r="AN6" s="398"/>
      <c r="AO6" s="398"/>
      <c r="AP6" s="398"/>
      <c r="AQ6" s="398"/>
      <c r="AR6" s="399"/>
      <c r="AS6" s="400"/>
      <c r="AT6" s="401"/>
      <c r="AU6" s="198"/>
      <c r="AV6" s="402"/>
    </row>
    <row r="7" s="106" customFormat="1" ht="15" customHeight="1" spans="1:256">
      <c r="A7" s="403">
        <v>1</v>
      </c>
      <c r="B7" s="375">
        <v>2</v>
      </c>
      <c r="C7" s="375">
        <v>3</v>
      </c>
      <c r="D7" s="403">
        <v>4</v>
      </c>
      <c r="E7" s="404">
        <v>5</v>
      </c>
      <c r="F7" s="404">
        <v>6</v>
      </c>
      <c r="G7" s="375">
        <v>7</v>
      </c>
      <c r="H7" s="404">
        <v>8</v>
      </c>
      <c r="I7" s="404">
        <v>9</v>
      </c>
      <c r="J7" s="403">
        <v>10</v>
      </c>
      <c r="K7" s="403">
        <v>11</v>
      </c>
      <c r="L7" s="403">
        <v>12</v>
      </c>
      <c r="M7" s="403">
        <v>13</v>
      </c>
      <c r="N7" s="403">
        <v>14</v>
      </c>
      <c r="O7" s="403">
        <v>15</v>
      </c>
      <c r="P7" s="403">
        <v>16</v>
      </c>
      <c r="Q7" s="403">
        <v>17</v>
      </c>
      <c r="R7" s="403">
        <v>18</v>
      </c>
      <c r="S7" s="403">
        <v>19</v>
      </c>
      <c r="T7" s="403">
        <v>20</v>
      </c>
      <c r="U7" s="403">
        <v>21</v>
      </c>
      <c r="V7" s="403">
        <v>22</v>
      </c>
      <c r="W7" s="403">
        <v>23</v>
      </c>
      <c r="X7" s="403">
        <v>24</v>
      </c>
      <c r="Y7" s="403">
        <v>25</v>
      </c>
      <c r="Z7" s="403">
        <v>26</v>
      </c>
      <c r="AA7" s="405">
        <v>27</v>
      </c>
      <c r="AB7" s="403">
        <v>28</v>
      </c>
      <c r="AC7" s="406">
        <v>29</v>
      </c>
      <c r="AD7" s="407">
        <v>30</v>
      </c>
      <c r="AE7" s="403">
        <v>31</v>
      </c>
      <c r="AF7" s="403">
        <v>32</v>
      </c>
      <c r="AG7" s="403">
        <v>33</v>
      </c>
      <c r="AH7" s="403">
        <v>34</v>
      </c>
      <c r="AI7" s="375">
        <v>35</v>
      </c>
      <c r="AJ7" s="403">
        <v>36</v>
      </c>
      <c r="AK7" s="403">
        <v>37</v>
      </c>
      <c r="AL7" s="403">
        <v>38</v>
      </c>
      <c r="AM7" s="403">
        <v>39</v>
      </c>
      <c r="AN7" s="403">
        <v>40</v>
      </c>
      <c r="AO7" s="403">
        <v>41</v>
      </c>
      <c r="AP7" s="403">
        <v>42</v>
      </c>
      <c r="AQ7" s="403">
        <v>43</v>
      </c>
      <c r="AR7" s="403">
        <v>44</v>
      </c>
      <c r="AS7" s="95" t="s">
        <v>912</v>
      </c>
      <c r="AT7" s="90">
        <v>46</v>
      </c>
      <c r="AU7" s="54">
        <v>47</v>
      </c>
      <c r="AV7" s="105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93"/>
      <c r="IN7" s="193"/>
      <c r="IO7" s="193"/>
      <c r="IP7" s="193"/>
      <c r="IQ7" s="193"/>
      <c r="IR7" s="193"/>
      <c r="IS7" s="193"/>
      <c r="IT7" s="193"/>
      <c r="IU7" s="193"/>
      <c r="IV7" s="193"/>
    </row>
    <row r="8" ht="15" spans="1:256">
      <c r="A8" s="408">
        <v>1</v>
      </c>
      <c r="B8" s="409" t="s">
        <v>56</v>
      </c>
      <c r="C8" s="309" t="s">
        <v>57</v>
      </c>
      <c r="D8" s="410" t="s">
        <v>934</v>
      </c>
      <c r="E8" s="309" t="s">
        <v>935</v>
      </c>
      <c r="F8" s="95" t="s">
        <v>936</v>
      </c>
      <c r="G8" s="411" t="s">
        <v>124</v>
      </c>
      <c r="H8" s="412" t="s">
        <v>250</v>
      </c>
      <c r="I8" s="412" t="s">
        <v>937</v>
      </c>
      <c r="J8" s="410">
        <v>5.7</v>
      </c>
      <c r="K8" s="413">
        <v>50</v>
      </c>
      <c r="L8" s="414">
        <v>40</v>
      </c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3">
        <v>49.9</v>
      </c>
      <c r="AA8" s="416">
        <f t="shared" ref="AA8:AA23" si="0">(K8-Z8)/K8*100</f>
        <v>0.200000000000003</v>
      </c>
      <c r="AB8" s="413">
        <v>90</v>
      </c>
      <c r="AC8" s="417">
        <f>(AB8-Z8)*VLOOKUP(AE8,公斤水的体积!A:B,2,)</f>
        <v>40.12406</v>
      </c>
      <c r="AD8" s="418">
        <f t="shared" ref="AD8:AD23" si="1">(AC8-L8)/L8*100</f>
        <v>0.31015</v>
      </c>
      <c r="AE8" s="419">
        <v>13</v>
      </c>
      <c r="AF8" s="420"/>
      <c r="AG8" s="420"/>
      <c r="AH8" s="421">
        <v>5.3</v>
      </c>
      <c r="AI8" s="410">
        <v>153.1</v>
      </c>
      <c r="AJ8" s="422">
        <f t="shared" ref="AJ8:AJ23" si="2">AH8/AI8*100</f>
        <v>3.46178967994775</v>
      </c>
      <c r="AK8" s="208" t="s">
        <v>67</v>
      </c>
      <c r="AL8" s="208" t="s">
        <v>67</v>
      </c>
      <c r="AM8" s="208" t="s">
        <v>67</v>
      </c>
      <c r="AN8" s="208" t="s">
        <v>67</v>
      </c>
      <c r="AO8" s="208" t="s">
        <v>67</v>
      </c>
      <c r="AP8" s="208" t="s">
        <v>67</v>
      </c>
      <c r="AQ8" s="423" t="str">
        <f t="shared" ref="AQ8:AQ23" si="3">IF(AND(AD8&lt;10,AD8&gt;=-0.1,AA8&lt;5,AA8&gt;-1,AJ8&lt;6,AJ8&gt;=0),"合格","不合格")</f>
        <v>合格</v>
      </c>
      <c r="AR8" s="90" t="s">
        <v>938</v>
      </c>
      <c r="AS8" s="309" t="s">
        <v>57</v>
      </c>
      <c r="AT8" s="424">
        <v>15</v>
      </c>
      <c r="AU8" s="204"/>
    </row>
    <row r="9" ht="15" spans="1:256">
      <c r="A9" s="408">
        <v>2</v>
      </c>
      <c r="B9" s="409" t="s">
        <v>56</v>
      </c>
      <c r="C9" s="309" t="s">
        <v>57</v>
      </c>
      <c r="D9" s="410" t="s">
        <v>934</v>
      </c>
      <c r="E9" s="309" t="s">
        <v>939</v>
      </c>
      <c r="F9" s="95" t="s">
        <v>940</v>
      </c>
      <c r="G9" s="411" t="s">
        <v>124</v>
      </c>
      <c r="H9" s="412" t="s">
        <v>941</v>
      </c>
      <c r="I9" s="412" t="s">
        <v>74</v>
      </c>
      <c r="J9" s="410">
        <v>5.7</v>
      </c>
      <c r="K9" s="413">
        <v>49.5</v>
      </c>
      <c r="L9" s="414">
        <v>40</v>
      </c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3">
        <v>49.4</v>
      </c>
      <c r="AA9" s="416">
        <f t="shared" si="0"/>
        <v>0.202020202020205</v>
      </c>
      <c r="AB9" s="413">
        <v>89.5</v>
      </c>
      <c r="AC9" s="417">
        <f>(AB9-Z9)*VLOOKUP(AE9,公斤水的体积!A:B,2,)</f>
        <v>40.12406</v>
      </c>
      <c r="AD9" s="418">
        <f t="shared" si="1"/>
        <v>0.31015</v>
      </c>
      <c r="AE9" s="419">
        <v>13</v>
      </c>
      <c r="AF9" s="420"/>
      <c r="AG9" s="420"/>
      <c r="AH9" s="421">
        <v>1.7</v>
      </c>
      <c r="AI9" s="410">
        <v>143.3</v>
      </c>
      <c r="AJ9" s="422">
        <f t="shared" si="2"/>
        <v>1.18632240055827</v>
      </c>
      <c r="AK9" s="208" t="s">
        <v>67</v>
      </c>
      <c r="AL9" s="208" t="s">
        <v>67</v>
      </c>
      <c r="AM9" s="208" t="s">
        <v>67</v>
      </c>
      <c r="AN9" s="208" t="s">
        <v>67</v>
      </c>
      <c r="AO9" s="208" t="s">
        <v>67</v>
      </c>
      <c r="AP9" s="208" t="s">
        <v>67</v>
      </c>
      <c r="AQ9" s="423" t="str">
        <f t="shared" si="3"/>
        <v>合格</v>
      </c>
      <c r="AR9" s="90" t="s">
        <v>938</v>
      </c>
      <c r="AS9" s="309" t="s">
        <v>57</v>
      </c>
      <c r="AT9" s="424">
        <v>15</v>
      </c>
      <c r="AU9" s="204"/>
    </row>
    <row r="10" ht="15" spans="1:256">
      <c r="A10" s="408">
        <v>3</v>
      </c>
      <c r="B10" s="409" t="s">
        <v>56</v>
      </c>
      <c r="C10" s="309" t="s">
        <v>57</v>
      </c>
      <c r="D10" s="410" t="s">
        <v>934</v>
      </c>
      <c r="E10" s="309" t="s">
        <v>942</v>
      </c>
      <c r="F10" s="95" t="s">
        <v>943</v>
      </c>
      <c r="G10" s="411" t="s">
        <v>72</v>
      </c>
      <c r="H10" s="412" t="s">
        <v>342</v>
      </c>
      <c r="I10" s="412" t="s">
        <v>802</v>
      </c>
      <c r="J10" s="410">
        <v>5.7</v>
      </c>
      <c r="K10" s="413">
        <v>53.3</v>
      </c>
      <c r="L10" s="414">
        <v>41.2</v>
      </c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3">
        <v>53.2</v>
      </c>
      <c r="AA10" s="416">
        <f t="shared" si="0"/>
        <v>0.187617260787982</v>
      </c>
      <c r="AB10" s="413">
        <v>94.5</v>
      </c>
      <c r="AC10" s="417">
        <f>(AB10-Z10)*VLOOKUP(AE10,公斤水的体积!A:B,2,)</f>
        <v>41.32478</v>
      </c>
      <c r="AD10" s="418">
        <f t="shared" si="1"/>
        <v>0.302864077669889</v>
      </c>
      <c r="AE10" s="419">
        <v>13</v>
      </c>
      <c r="AF10" s="420"/>
      <c r="AG10" s="420"/>
      <c r="AH10" s="421">
        <v>2.1</v>
      </c>
      <c r="AI10" s="410">
        <v>135.7</v>
      </c>
      <c r="AJ10" s="422">
        <f t="shared" si="2"/>
        <v>1.54753131908622</v>
      </c>
      <c r="AK10" s="208" t="s">
        <v>67</v>
      </c>
      <c r="AL10" s="208" t="s">
        <v>67</v>
      </c>
      <c r="AM10" s="208" t="s">
        <v>67</v>
      </c>
      <c r="AN10" s="208" t="s">
        <v>67</v>
      </c>
      <c r="AO10" s="208" t="s">
        <v>67</v>
      </c>
      <c r="AP10" s="208" t="s">
        <v>67</v>
      </c>
      <c r="AQ10" s="423" t="str">
        <f t="shared" si="3"/>
        <v>合格</v>
      </c>
      <c r="AR10" s="90" t="s">
        <v>938</v>
      </c>
      <c r="AS10" s="309" t="s">
        <v>57</v>
      </c>
      <c r="AT10" s="424">
        <v>15</v>
      </c>
      <c r="AU10" s="204"/>
    </row>
    <row r="11" ht="15" spans="1:256">
      <c r="A11" s="408">
        <v>4</v>
      </c>
      <c r="B11" s="409" t="s">
        <v>56</v>
      </c>
      <c r="C11" s="309" t="s">
        <v>57</v>
      </c>
      <c r="D11" s="410" t="s">
        <v>934</v>
      </c>
      <c r="E11" s="309" t="s">
        <v>944</v>
      </c>
      <c r="F11" s="95" t="s">
        <v>945</v>
      </c>
      <c r="G11" s="411" t="s">
        <v>124</v>
      </c>
      <c r="H11" s="412" t="s">
        <v>946</v>
      </c>
      <c r="I11" s="412" t="s">
        <v>282</v>
      </c>
      <c r="J11" s="410">
        <v>5.7</v>
      </c>
      <c r="K11" s="413">
        <v>48.1</v>
      </c>
      <c r="L11" s="414">
        <v>38</v>
      </c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3">
        <v>48</v>
      </c>
      <c r="AA11" s="416">
        <f t="shared" si="0"/>
        <v>0.207900207900211</v>
      </c>
      <c r="AB11" s="413">
        <v>86.1</v>
      </c>
      <c r="AC11" s="417">
        <f>(AB11-Z11)*VLOOKUP(AE11,公斤水的体积!A:B,2,)</f>
        <v>38.12286</v>
      </c>
      <c r="AD11" s="418">
        <f t="shared" si="1"/>
        <v>0.323315789473654</v>
      </c>
      <c r="AE11" s="419">
        <v>13</v>
      </c>
      <c r="AF11" s="420"/>
      <c r="AG11" s="420"/>
      <c r="AH11" s="421">
        <v>3.2</v>
      </c>
      <c r="AI11" s="410">
        <v>135.7</v>
      </c>
      <c r="AJ11" s="422">
        <f t="shared" si="2"/>
        <v>2.3581429624171</v>
      </c>
      <c r="AK11" s="208" t="s">
        <v>67</v>
      </c>
      <c r="AL11" s="208" t="s">
        <v>67</v>
      </c>
      <c r="AM11" s="208" t="s">
        <v>67</v>
      </c>
      <c r="AN11" s="208" t="s">
        <v>67</v>
      </c>
      <c r="AO11" s="208" t="s">
        <v>67</v>
      </c>
      <c r="AP11" s="208" t="s">
        <v>67</v>
      </c>
      <c r="AQ11" s="423" t="str">
        <f t="shared" si="3"/>
        <v>合格</v>
      </c>
      <c r="AR11" s="90" t="s">
        <v>938</v>
      </c>
      <c r="AS11" s="309" t="s">
        <v>57</v>
      </c>
      <c r="AT11" s="424">
        <v>15</v>
      </c>
      <c r="AU11" s="204"/>
    </row>
    <row r="12" s="107" customFormat="1" ht="15" spans="1:256">
      <c r="A12" s="408">
        <v>5</v>
      </c>
      <c r="B12" s="425" t="s">
        <v>56</v>
      </c>
      <c r="C12" s="319" t="s">
        <v>57</v>
      </c>
      <c r="D12" s="426" t="s">
        <v>934</v>
      </c>
      <c r="E12" s="319" t="s">
        <v>947</v>
      </c>
      <c r="F12" s="212" t="s">
        <v>948</v>
      </c>
      <c r="G12" s="427" t="s">
        <v>72</v>
      </c>
      <c r="H12" s="428" t="s">
        <v>949</v>
      </c>
      <c r="I12" s="428" t="s">
        <v>273</v>
      </c>
      <c r="J12" s="320">
        <v>5</v>
      </c>
      <c r="K12" s="320">
        <v>52</v>
      </c>
      <c r="L12" s="429">
        <v>40.8</v>
      </c>
      <c r="M12" s="430"/>
      <c r="N12" s="430"/>
      <c r="O12" s="430"/>
      <c r="P12" s="430"/>
      <c r="Q12" s="430"/>
      <c r="R12" s="430"/>
      <c r="S12" s="430"/>
      <c r="T12" s="430"/>
      <c r="U12" s="430"/>
      <c r="V12" s="430"/>
      <c r="W12" s="430"/>
      <c r="X12" s="430"/>
      <c r="Y12" s="430"/>
      <c r="Z12" s="320">
        <v>51.9</v>
      </c>
      <c r="AA12" s="426">
        <f t="shared" si="0"/>
        <v>0.192307692307695</v>
      </c>
      <c r="AB12" s="320">
        <v>92.8</v>
      </c>
      <c r="AC12" s="431">
        <f>(AB12-Z12)*VLOOKUP(AE12,公斤水的体积!A:B,2,)</f>
        <v>40.92454</v>
      </c>
      <c r="AD12" s="432">
        <f t="shared" si="1"/>
        <v>0.305245098039206</v>
      </c>
      <c r="AE12" s="433">
        <v>13</v>
      </c>
      <c r="AF12" s="434"/>
      <c r="AG12" s="434"/>
      <c r="AH12" s="435">
        <v>5.3</v>
      </c>
      <c r="AI12" s="426">
        <v>150.2</v>
      </c>
      <c r="AJ12" s="436">
        <f t="shared" si="2"/>
        <v>3.52862849533955</v>
      </c>
      <c r="AK12" s="220" t="s">
        <v>67</v>
      </c>
      <c r="AL12" s="220" t="s">
        <v>67</v>
      </c>
      <c r="AM12" s="220" t="s">
        <v>67</v>
      </c>
      <c r="AN12" s="220" t="s">
        <v>67</v>
      </c>
      <c r="AO12" s="220" t="s">
        <v>67</v>
      </c>
      <c r="AP12" s="220" t="s">
        <v>67</v>
      </c>
      <c r="AQ12" s="434" t="str">
        <f t="shared" si="3"/>
        <v>合格</v>
      </c>
      <c r="AR12" s="324" t="s">
        <v>950</v>
      </c>
      <c r="AS12" s="319" t="s">
        <v>57</v>
      </c>
      <c r="AT12" s="424">
        <v>15</v>
      </c>
      <c r="AU12" s="204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22"/>
      <c r="CP12" s="222"/>
      <c r="CQ12" s="222"/>
      <c r="CR12" s="222"/>
      <c r="CS12" s="222"/>
      <c r="CT12" s="222"/>
      <c r="CU12" s="222"/>
      <c r="CV12" s="222"/>
      <c r="CW12" s="222"/>
      <c r="CX12" s="222"/>
      <c r="CY12" s="222"/>
      <c r="CZ12" s="222"/>
      <c r="DA12" s="222"/>
      <c r="DB12" s="222"/>
      <c r="DC12" s="222"/>
      <c r="DD12" s="222"/>
      <c r="DE12" s="222"/>
      <c r="DF12" s="222"/>
      <c r="DG12" s="222"/>
      <c r="DH12" s="222"/>
      <c r="DI12" s="222"/>
      <c r="DJ12" s="222"/>
      <c r="DK12" s="222"/>
      <c r="DL12" s="222"/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2"/>
      <c r="DZ12" s="222"/>
      <c r="EA12" s="222"/>
      <c r="EB12" s="222"/>
      <c r="EC12" s="222"/>
      <c r="ED12" s="222"/>
      <c r="EE12" s="222"/>
      <c r="EF12" s="222"/>
      <c r="EG12" s="222"/>
      <c r="EH12" s="222"/>
      <c r="EI12" s="222"/>
      <c r="EJ12" s="222"/>
      <c r="EK12" s="222"/>
      <c r="EL12" s="222"/>
      <c r="EM12" s="222"/>
      <c r="EN12" s="222"/>
      <c r="EO12" s="222"/>
      <c r="EP12" s="222"/>
      <c r="EQ12" s="222"/>
      <c r="ER12" s="222"/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22"/>
      <c r="FE12" s="222"/>
      <c r="FF12" s="222"/>
      <c r="FG12" s="222"/>
      <c r="FH12" s="222"/>
      <c r="FI12" s="222"/>
      <c r="FJ12" s="222"/>
      <c r="FK12" s="222"/>
      <c r="FL12" s="222"/>
      <c r="FM12" s="222"/>
      <c r="FN12" s="222"/>
      <c r="FO12" s="222"/>
      <c r="FP12" s="222"/>
      <c r="FQ12" s="222"/>
      <c r="FR12" s="222"/>
      <c r="FS12" s="222"/>
      <c r="FT12" s="222"/>
      <c r="FU12" s="222"/>
      <c r="FV12" s="222"/>
      <c r="FW12" s="222"/>
      <c r="FX12" s="222"/>
      <c r="FY12" s="222"/>
      <c r="FZ12" s="222"/>
      <c r="GA12" s="222"/>
      <c r="GB12" s="222"/>
      <c r="GC12" s="222"/>
      <c r="GD12" s="222"/>
      <c r="GE12" s="222"/>
      <c r="GF12" s="222"/>
      <c r="GG12" s="222"/>
      <c r="GH12" s="222"/>
      <c r="GI12" s="222"/>
      <c r="GJ12" s="222"/>
      <c r="GK12" s="222"/>
      <c r="GL12" s="222"/>
      <c r="GM12" s="222"/>
      <c r="GN12" s="222"/>
      <c r="GO12" s="222"/>
      <c r="GP12" s="222"/>
      <c r="GQ12" s="222"/>
      <c r="GR12" s="222"/>
      <c r="GS12" s="222"/>
      <c r="GT12" s="222"/>
      <c r="GU12" s="222"/>
      <c r="GV12" s="222"/>
      <c r="GW12" s="222"/>
      <c r="GX12" s="222"/>
      <c r="GY12" s="222"/>
      <c r="GZ12" s="222"/>
      <c r="HA12" s="222"/>
      <c r="HB12" s="222"/>
      <c r="HC12" s="222"/>
      <c r="HD12" s="222"/>
      <c r="HE12" s="222"/>
      <c r="HF12" s="222"/>
      <c r="HG12" s="222"/>
      <c r="HH12" s="222"/>
      <c r="HI12" s="222"/>
      <c r="HJ12" s="222"/>
      <c r="HK12" s="222"/>
      <c r="HL12" s="222"/>
      <c r="HM12" s="222"/>
      <c r="HN12" s="222"/>
      <c r="HO12" s="222"/>
      <c r="HP12" s="222"/>
      <c r="HQ12" s="222"/>
      <c r="HR12" s="222"/>
      <c r="HS12" s="222"/>
      <c r="HT12" s="222"/>
      <c r="HU12" s="222"/>
      <c r="HV12" s="222"/>
      <c r="HW12" s="222"/>
      <c r="HX12" s="222"/>
      <c r="HY12" s="222"/>
      <c r="HZ12" s="222"/>
      <c r="IA12" s="222"/>
      <c r="IB12" s="222"/>
      <c r="IC12" s="222"/>
      <c r="ID12" s="222"/>
      <c r="IE12" s="222"/>
      <c r="IF12" s="222"/>
      <c r="IG12" s="222"/>
      <c r="IH12" s="222"/>
      <c r="II12" s="222"/>
      <c r="IJ12" s="222"/>
      <c r="IK12" s="222"/>
      <c r="IL12" s="222"/>
      <c r="IM12" s="222"/>
      <c r="IN12" s="222"/>
      <c r="IO12" s="222"/>
      <c r="IP12" s="222"/>
      <c r="IQ12" s="222"/>
    </row>
    <row r="13" ht="15" spans="1:256">
      <c r="A13" s="408">
        <v>6</v>
      </c>
      <c r="B13" s="409" t="s">
        <v>56</v>
      </c>
      <c r="C13" s="309" t="s">
        <v>57</v>
      </c>
      <c r="D13" s="410" t="s">
        <v>934</v>
      </c>
      <c r="E13" s="309" t="s">
        <v>951</v>
      </c>
      <c r="F13" s="95" t="s">
        <v>952</v>
      </c>
      <c r="G13" s="411" t="s">
        <v>87</v>
      </c>
      <c r="H13" s="412" t="s">
        <v>953</v>
      </c>
      <c r="I13" s="412" t="s">
        <v>954</v>
      </c>
      <c r="J13" s="410">
        <v>5.7</v>
      </c>
      <c r="K13" s="413">
        <v>54</v>
      </c>
      <c r="L13" s="414">
        <v>41</v>
      </c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3">
        <v>53.9</v>
      </c>
      <c r="AA13" s="416">
        <f t="shared" si="0"/>
        <v>0.185185185185188</v>
      </c>
      <c r="AB13" s="413">
        <v>95</v>
      </c>
      <c r="AC13" s="417">
        <f>(AB13-Z13)*VLOOKUP(AE13,公斤水的体积!A:B,2,)</f>
        <v>41.12466</v>
      </c>
      <c r="AD13" s="418">
        <f t="shared" si="1"/>
        <v>0.304048780487802</v>
      </c>
      <c r="AE13" s="419">
        <v>13</v>
      </c>
      <c r="AF13" s="420"/>
      <c r="AG13" s="420"/>
      <c r="AH13" s="421">
        <v>1.8</v>
      </c>
      <c r="AI13" s="410">
        <v>133.9</v>
      </c>
      <c r="AJ13" s="422">
        <f t="shared" si="2"/>
        <v>1.34428678117999</v>
      </c>
      <c r="AK13" s="208" t="s">
        <v>67</v>
      </c>
      <c r="AL13" s="208" t="s">
        <v>67</v>
      </c>
      <c r="AM13" s="208" t="s">
        <v>67</v>
      </c>
      <c r="AN13" s="208" t="s">
        <v>67</v>
      </c>
      <c r="AO13" s="208" t="s">
        <v>67</v>
      </c>
      <c r="AP13" s="208" t="s">
        <v>67</v>
      </c>
      <c r="AQ13" s="423" t="str">
        <f t="shared" si="3"/>
        <v>合格</v>
      </c>
      <c r="AR13" s="90" t="s">
        <v>938</v>
      </c>
      <c r="AS13" s="309" t="s">
        <v>57</v>
      </c>
      <c r="AT13" s="424">
        <v>15</v>
      </c>
      <c r="AU13" s="204"/>
    </row>
    <row r="14" ht="15" spans="1:256">
      <c r="A14" s="408">
        <v>7</v>
      </c>
      <c r="B14" s="409" t="s">
        <v>56</v>
      </c>
      <c r="C14" s="309" t="s">
        <v>57</v>
      </c>
      <c r="D14" s="410" t="s">
        <v>934</v>
      </c>
      <c r="E14" s="309" t="s">
        <v>955</v>
      </c>
      <c r="F14" s="95" t="s">
        <v>956</v>
      </c>
      <c r="G14" s="411" t="s">
        <v>87</v>
      </c>
      <c r="H14" s="412" t="s">
        <v>88</v>
      </c>
      <c r="I14" s="412" t="s">
        <v>802</v>
      </c>
      <c r="J14" s="410">
        <v>5.7</v>
      </c>
      <c r="K14" s="413">
        <v>56.4</v>
      </c>
      <c r="L14" s="414">
        <v>40.4</v>
      </c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3">
        <v>56.3</v>
      </c>
      <c r="AA14" s="416">
        <f t="shared" si="0"/>
        <v>0.17730496453901</v>
      </c>
      <c r="AB14" s="413">
        <v>96.8</v>
      </c>
      <c r="AC14" s="417">
        <f>(AB14-Z14)*VLOOKUP(AE14,公斤水的体积!A:B,2,)</f>
        <v>40.5243</v>
      </c>
      <c r="AD14" s="418">
        <f t="shared" si="1"/>
        <v>0.307673267326728</v>
      </c>
      <c r="AE14" s="419">
        <v>13</v>
      </c>
      <c r="AF14" s="420"/>
      <c r="AG14" s="420"/>
      <c r="AH14" s="421">
        <v>4</v>
      </c>
      <c r="AI14" s="410">
        <v>137.9</v>
      </c>
      <c r="AJ14" s="422">
        <f t="shared" si="2"/>
        <v>2.90065264684554</v>
      </c>
      <c r="AK14" s="208" t="s">
        <v>67</v>
      </c>
      <c r="AL14" s="208" t="s">
        <v>67</v>
      </c>
      <c r="AM14" s="208" t="s">
        <v>67</v>
      </c>
      <c r="AN14" s="208" t="s">
        <v>67</v>
      </c>
      <c r="AO14" s="208" t="s">
        <v>67</v>
      </c>
      <c r="AP14" s="208" t="s">
        <v>67</v>
      </c>
      <c r="AQ14" s="423" t="str">
        <f t="shared" si="3"/>
        <v>合格</v>
      </c>
      <c r="AR14" s="90" t="s">
        <v>938</v>
      </c>
      <c r="AS14" s="309" t="s">
        <v>57</v>
      </c>
      <c r="AT14" s="424">
        <v>15</v>
      </c>
      <c r="AU14" s="204"/>
    </row>
    <row r="15" ht="15" spans="1:256">
      <c r="A15" s="408">
        <v>8</v>
      </c>
      <c r="B15" s="409" t="s">
        <v>56</v>
      </c>
      <c r="C15" s="309" t="s">
        <v>57</v>
      </c>
      <c r="D15" s="410" t="s">
        <v>934</v>
      </c>
      <c r="E15" s="309" t="s">
        <v>957</v>
      </c>
      <c r="F15" s="95" t="s">
        <v>958</v>
      </c>
      <c r="G15" s="411" t="s">
        <v>124</v>
      </c>
      <c r="H15" s="412" t="s">
        <v>272</v>
      </c>
      <c r="I15" s="412" t="s">
        <v>959</v>
      </c>
      <c r="J15" s="410">
        <v>5.7</v>
      </c>
      <c r="K15" s="413">
        <v>49.9</v>
      </c>
      <c r="L15" s="414">
        <v>40</v>
      </c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3">
        <v>49.8</v>
      </c>
      <c r="AA15" s="416">
        <f t="shared" si="0"/>
        <v>0.200400801603209</v>
      </c>
      <c r="AB15" s="413">
        <v>89.9</v>
      </c>
      <c r="AC15" s="417">
        <f>(AB15-Z15)*VLOOKUP(AE15,公斤水的体积!A:B,2,)</f>
        <v>40.12406</v>
      </c>
      <c r="AD15" s="418">
        <f t="shared" si="1"/>
        <v>0.310150000000018</v>
      </c>
      <c r="AE15" s="419">
        <v>13</v>
      </c>
      <c r="AF15" s="420"/>
      <c r="AG15" s="420"/>
      <c r="AH15" s="421">
        <v>1.7</v>
      </c>
      <c r="AI15" s="410">
        <v>150.4</v>
      </c>
      <c r="AJ15" s="422">
        <f t="shared" si="2"/>
        <v>1.13031914893617</v>
      </c>
      <c r="AK15" s="208" t="s">
        <v>67</v>
      </c>
      <c r="AL15" s="208" t="s">
        <v>67</v>
      </c>
      <c r="AM15" s="208" t="s">
        <v>67</v>
      </c>
      <c r="AN15" s="208" t="s">
        <v>67</v>
      </c>
      <c r="AO15" s="208" t="s">
        <v>67</v>
      </c>
      <c r="AP15" s="208" t="s">
        <v>67</v>
      </c>
      <c r="AQ15" s="423" t="str">
        <f t="shared" si="3"/>
        <v>合格</v>
      </c>
      <c r="AR15" s="90" t="s">
        <v>938</v>
      </c>
      <c r="AS15" s="309" t="s">
        <v>57</v>
      </c>
      <c r="AT15" s="424">
        <v>15</v>
      </c>
      <c r="AU15" s="204"/>
    </row>
    <row r="16" ht="15" spans="1:256">
      <c r="A16" s="408">
        <v>9</v>
      </c>
      <c r="B16" s="409" t="s">
        <v>56</v>
      </c>
      <c r="C16" s="309" t="s">
        <v>57</v>
      </c>
      <c r="D16" s="410" t="s">
        <v>934</v>
      </c>
      <c r="E16" s="309" t="s">
        <v>960</v>
      </c>
      <c r="F16" s="95" t="s">
        <v>961</v>
      </c>
      <c r="G16" s="411" t="s">
        <v>124</v>
      </c>
      <c r="H16" s="412" t="s">
        <v>333</v>
      </c>
      <c r="I16" s="412" t="s">
        <v>802</v>
      </c>
      <c r="J16" s="410">
        <v>5.7</v>
      </c>
      <c r="K16" s="413">
        <v>48.2</v>
      </c>
      <c r="L16" s="414">
        <v>40</v>
      </c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413">
        <v>48.1</v>
      </c>
      <c r="AA16" s="416">
        <f t="shared" si="0"/>
        <v>0.207468879668053</v>
      </c>
      <c r="AB16" s="413">
        <v>88.2</v>
      </c>
      <c r="AC16" s="417">
        <f>(AB16-Z16)*VLOOKUP(AE16,公斤水的体积!A:B,2,)</f>
        <v>40.12406</v>
      </c>
      <c r="AD16" s="418">
        <f t="shared" si="1"/>
        <v>0.31015</v>
      </c>
      <c r="AE16" s="419">
        <v>13</v>
      </c>
      <c r="AF16" s="420"/>
      <c r="AG16" s="420"/>
      <c r="AH16" s="421">
        <v>5.9</v>
      </c>
      <c r="AI16" s="410">
        <v>147.1</v>
      </c>
      <c r="AJ16" s="422">
        <f t="shared" si="2"/>
        <v>4.01087695445275</v>
      </c>
      <c r="AK16" s="208" t="s">
        <v>67</v>
      </c>
      <c r="AL16" s="208" t="s">
        <v>67</v>
      </c>
      <c r="AM16" s="208" t="s">
        <v>67</v>
      </c>
      <c r="AN16" s="208" t="s">
        <v>67</v>
      </c>
      <c r="AO16" s="208" t="s">
        <v>67</v>
      </c>
      <c r="AP16" s="208" t="s">
        <v>67</v>
      </c>
      <c r="AQ16" s="423" t="str">
        <f t="shared" si="3"/>
        <v>合格</v>
      </c>
      <c r="AR16" s="90" t="s">
        <v>938</v>
      </c>
      <c r="AS16" s="309" t="s">
        <v>57</v>
      </c>
      <c r="AT16" s="424">
        <v>15</v>
      </c>
      <c r="AU16" s="204"/>
    </row>
    <row r="17" ht="15" spans="1:251">
      <c r="A17" s="408">
        <v>10</v>
      </c>
      <c r="B17" s="409" t="s">
        <v>56</v>
      </c>
      <c r="C17" s="309" t="s">
        <v>57</v>
      </c>
      <c r="D17" s="410" t="s">
        <v>934</v>
      </c>
      <c r="E17" s="309" t="s">
        <v>962</v>
      </c>
      <c r="F17" s="95" t="s">
        <v>963</v>
      </c>
      <c r="G17" s="411" t="s">
        <v>61</v>
      </c>
      <c r="H17" s="412" t="s">
        <v>959</v>
      </c>
      <c r="I17" s="412"/>
      <c r="J17" s="413">
        <v>5</v>
      </c>
      <c r="K17" s="413">
        <v>46.9</v>
      </c>
      <c r="L17" s="414">
        <v>40</v>
      </c>
      <c r="M17" s="415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3">
        <v>46.8</v>
      </c>
      <c r="AA17" s="416">
        <f t="shared" si="0"/>
        <v>0.213219616204694</v>
      </c>
      <c r="AB17" s="413">
        <v>86.9</v>
      </c>
      <c r="AC17" s="417">
        <f>(AB17-Z17)*VLOOKUP(AE17,公斤水的体积!A:B,2,)</f>
        <v>40.12406</v>
      </c>
      <c r="AD17" s="418">
        <f t="shared" si="1"/>
        <v>0.310150000000018</v>
      </c>
      <c r="AE17" s="419">
        <v>13</v>
      </c>
      <c r="AF17" s="420"/>
      <c r="AG17" s="420"/>
      <c r="AH17" s="421">
        <v>2.4</v>
      </c>
      <c r="AI17" s="410">
        <v>151.6</v>
      </c>
      <c r="AJ17" s="422">
        <f t="shared" si="2"/>
        <v>1.58311345646438</v>
      </c>
      <c r="AK17" s="208" t="s">
        <v>67</v>
      </c>
      <c r="AL17" s="208" t="s">
        <v>67</v>
      </c>
      <c r="AM17" s="208" t="s">
        <v>67</v>
      </c>
      <c r="AN17" s="208" t="s">
        <v>67</v>
      </c>
      <c r="AO17" s="208" t="s">
        <v>67</v>
      </c>
      <c r="AP17" s="208" t="s">
        <v>67</v>
      </c>
      <c r="AQ17" s="423" t="str">
        <f t="shared" si="3"/>
        <v>合格</v>
      </c>
      <c r="AR17" s="90" t="s">
        <v>938</v>
      </c>
      <c r="AS17" s="309" t="s">
        <v>57</v>
      </c>
      <c r="AT17" s="424">
        <v>15</v>
      </c>
      <c r="AU17" s="204"/>
    </row>
    <row r="18" s="127" customFormat="1" ht="15" spans="1:251">
      <c r="A18" s="408">
        <v>11</v>
      </c>
      <c r="B18" s="409" t="s">
        <v>56</v>
      </c>
      <c r="C18" s="309" t="s">
        <v>964</v>
      </c>
      <c r="D18" s="410" t="s">
        <v>934</v>
      </c>
      <c r="E18" s="309" t="s">
        <v>965</v>
      </c>
      <c r="F18" s="95" t="s">
        <v>966</v>
      </c>
      <c r="G18" s="411" t="s">
        <v>80</v>
      </c>
      <c r="H18" s="412" t="s">
        <v>967</v>
      </c>
      <c r="I18" s="412" t="s">
        <v>62</v>
      </c>
      <c r="J18" s="410">
        <v>5.7</v>
      </c>
      <c r="K18" s="413">
        <v>49.8</v>
      </c>
      <c r="L18" s="414">
        <v>40.1</v>
      </c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3">
        <v>49.7</v>
      </c>
      <c r="AA18" s="410">
        <f t="shared" si="0"/>
        <v>0.200803212851394</v>
      </c>
      <c r="AB18" s="413">
        <v>89.9</v>
      </c>
      <c r="AC18" s="417">
        <f>(AB18-Z18)*VLOOKUP(AE18,公斤水的体积!A:B,2,)</f>
        <v>40.22412</v>
      </c>
      <c r="AD18" s="418">
        <f t="shared" si="1"/>
        <v>0.309526184538648</v>
      </c>
      <c r="AE18" s="437">
        <v>13</v>
      </c>
      <c r="AF18" s="420"/>
      <c r="AG18" s="420"/>
      <c r="AH18" s="421">
        <v>3</v>
      </c>
      <c r="AI18" s="410">
        <v>139.5</v>
      </c>
      <c r="AJ18" s="422">
        <f t="shared" si="2"/>
        <v>2.1505376344086</v>
      </c>
      <c r="AK18" s="208" t="s">
        <v>67</v>
      </c>
      <c r="AL18" s="208" t="s">
        <v>67</v>
      </c>
      <c r="AM18" s="208" t="s">
        <v>67</v>
      </c>
      <c r="AN18" s="208" t="s">
        <v>67</v>
      </c>
      <c r="AO18" s="208" t="s">
        <v>67</v>
      </c>
      <c r="AP18" s="208" t="s">
        <v>67</v>
      </c>
      <c r="AQ18" s="420" t="str">
        <f t="shared" si="3"/>
        <v>合格</v>
      </c>
      <c r="AR18" s="90" t="s">
        <v>938</v>
      </c>
      <c r="AS18" s="309" t="s">
        <v>964</v>
      </c>
      <c r="AT18" s="424">
        <v>15</v>
      </c>
      <c r="AU18" s="204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  <row r="19" s="127" customFormat="1" ht="15" spans="1:251">
      <c r="A19" s="408">
        <v>12</v>
      </c>
      <c r="B19" s="409" t="s">
        <v>56</v>
      </c>
      <c r="C19" s="309" t="s">
        <v>964</v>
      </c>
      <c r="D19" s="410" t="s">
        <v>934</v>
      </c>
      <c r="E19" s="309" t="s">
        <v>968</v>
      </c>
      <c r="F19" s="95" t="s">
        <v>969</v>
      </c>
      <c r="G19" s="411" t="s">
        <v>124</v>
      </c>
      <c r="H19" s="412" t="s">
        <v>333</v>
      </c>
      <c r="I19" s="412" t="s">
        <v>970</v>
      </c>
      <c r="J19" s="410">
        <v>5.7</v>
      </c>
      <c r="K19" s="413">
        <v>48.3</v>
      </c>
      <c r="L19" s="414">
        <v>40</v>
      </c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3">
        <v>48.2</v>
      </c>
      <c r="AA19" s="410">
        <f t="shared" si="0"/>
        <v>0.207039337474108</v>
      </c>
      <c r="AB19" s="413">
        <v>88.3</v>
      </c>
      <c r="AC19" s="417">
        <f>(AB19-Z19)*VLOOKUP(AE19,公斤水的体积!A:B,2,)</f>
        <v>40.12406</v>
      </c>
      <c r="AD19" s="418">
        <f t="shared" si="1"/>
        <v>0.310149999999982</v>
      </c>
      <c r="AE19" s="437">
        <v>13</v>
      </c>
      <c r="AF19" s="420"/>
      <c r="AG19" s="420"/>
      <c r="AH19" s="421">
        <v>1.9</v>
      </c>
      <c r="AI19" s="410">
        <v>146.3</v>
      </c>
      <c r="AJ19" s="422">
        <f t="shared" si="2"/>
        <v>1.2987012987013</v>
      </c>
      <c r="AK19" s="208" t="s">
        <v>67</v>
      </c>
      <c r="AL19" s="208" t="s">
        <v>67</v>
      </c>
      <c r="AM19" s="208" t="s">
        <v>67</v>
      </c>
      <c r="AN19" s="208" t="s">
        <v>67</v>
      </c>
      <c r="AO19" s="208" t="s">
        <v>67</v>
      </c>
      <c r="AP19" s="208" t="s">
        <v>67</v>
      </c>
      <c r="AQ19" s="420" t="str">
        <f t="shared" si="3"/>
        <v>合格</v>
      </c>
      <c r="AR19" s="90" t="s">
        <v>938</v>
      </c>
      <c r="AS19" s="309" t="s">
        <v>964</v>
      </c>
      <c r="AT19" s="424">
        <v>15</v>
      </c>
      <c r="AU19" s="204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  <row r="20" s="127" customFormat="1" ht="15" spans="1:251">
      <c r="A20" s="408">
        <v>13</v>
      </c>
      <c r="B20" s="409" t="s">
        <v>56</v>
      </c>
      <c r="C20" s="309" t="s">
        <v>964</v>
      </c>
      <c r="D20" s="410" t="s">
        <v>934</v>
      </c>
      <c r="E20" s="309" t="s">
        <v>971</v>
      </c>
      <c r="F20" s="95" t="s">
        <v>972</v>
      </c>
      <c r="G20" s="411" t="s">
        <v>72</v>
      </c>
      <c r="H20" s="412" t="s">
        <v>946</v>
      </c>
      <c r="I20" s="412" t="s">
        <v>973</v>
      </c>
      <c r="J20" s="410">
        <v>5.7</v>
      </c>
      <c r="K20" s="413">
        <v>56.9</v>
      </c>
      <c r="L20" s="414">
        <v>41.1</v>
      </c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3">
        <v>56.8</v>
      </c>
      <c r="AA20" s="416">
        <f t="shared" si="0"/>
        <v>0.175746924428825</v>
      </c>
      <c r="AB20" s="413">
        <v>98</v>
      </c>
      <c r="AC20" s="417">
        <f>(AB20-Z20)*VLOOKUP(AE20,公斤水的体积!A:B,2,)</f>
        <v>41.22472</v>
      </c>
      <c r="AD20" s="418">
        <f t="shared" si="1"/>
        <v>0.303454987834541</v>
      </c>
      <c r="AE20" s="437">
        <v>13</v>
      </c>
      <c r="AF20" s="420"/>
      <c r="AG20" s="420"/>
      <c r="AH20" s="421">
        <v>1.6</v>
      </c>
      <c r="AI20" s="410">
        <v>130.5</v>
      </c>
      <c r="AJ20" s="422">
        <f t="shared" si="2"/>
        <v>1.22605363984674</v>
      </c>
      <c r="AK20" s="208" t="s">
        <v>67</v>
      </c>
      <c r="AL20" s="208" t="s">
        <v>67</v>
      </c>
      <c r="AM20" s="208" t="s">
        <v>67</v>
      </c>
      <c r="AN20" s="208" t="s">
        <v>67</v>
      </c>
      <c r="AO20" s="208" t="s">
        <v>67</v>
      </c>
      <c r="AP20" s="208" t="s">
        <v>67</v>
      </c>
      <c r="AQ20" s="420" t="str">
        <f t="shared" si="3"/>
        <v>合格</v>
      </c>
      <c r="AR20" s="90" t="s">
        <v>938</v>
      </c>
      <c r="AS20" s="309" t="s">
        <v>964</v>
      </c>
      <c r="AT20" s="424">
        <v>15</v>
      </c>
      <c r="AU20" s="204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</row>
    <row r="21" ht="15" spans="1:251">
      <c r="A21" s="408">
        <v>14</v>
      </c>
      <c r="B21" s="409" t="s">
        <v>56</v>
      </c>
      <c r="C21" s="309" t="s">
        <v>964</v>
      </c>
      <c r="D21" s="410" t="s">
        <v>934</v>
      </c>
      <c r="E21" s="309" t="s">
        <v>974</v>
      </c>
      <c r="F21" s="95" t="s">
        <v>975</v>
      </c>
      <c r="G21" s="411" t="s">
        <v>124</v>
      </c>
      <c r="H21" s="412" t="s">
        <v>304</v>
      </c>
      <c r="I21" s="412" t="s">
        <v>273</v>
      </c>
      <c r="J21" s="410">
        <v>5.7</v>
      </c>
      <c r="K21" s="413">
        <v>48.2</v>
      </c>
      <c r="L21" s="414">
        <v>38</v>
      </c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3">
        <v>48.1</v>
      </c>
      <c r="AA21" s="416">
        <f t="shared" si="0"/>
        <v>0.207468879668053</v>
      </c>
      <c r="AB21" s="413">
        <v>86.2</v>
      </c>
      <c r="AC21" s="417">
        <f>(AB21-Z21)*VLOOKUP(AE21,公斤水的体积!A:B,2,)</f>
        <v>38.12286</v>
      </c>
      <c r="AD21" s="418">
        <f t="shared" si="1"/>
        <v>0.323315789473673</v>
      </c>
      <c r="AE21" s="419">
        <v>13</v>
      </c>
      <c r="AF21" s="420"/>
      <c r="AG21" s="420"/>
      <c r="AH21" s="421">
        <v>1.1</v>
      </c>
      <c r="AI21" s="410">
        <v>140.4</v>
      </c>
      <c r="AJ21" s="422">
        <f t="shared" si="2"/>
        <v>0.783475783475784</v>
      </c>
      <c r="AK21" s="208" t="s">
        <v>67</v>
      </c>
      <c r="AL21" s="208" t="s">
        <v>67</v>
      </c>
      <c r="AM21" s="208" t="s">
        <v>67</v>
      </c>
      <c r="AN21" s="208" t="s">
        <v>67</v>
      </c>
      <c r="AO21" s="208" t="s">
        <v>67</v>
      </c>
      <c r="AP21" s="208" t="s">
        <v>67</v>
      </c>
      <c r="AQ21" s="423" t="str">
        <f t="shared" si="3"/>
        <v>合格</v>
      </c>
      <c r="AR21" s="90" t="s">
        <v>938</v>
      </c>
      <c r="AS21" s="309" t="s">
        <v>964</v>
      </c>
      <c r="AT21" s="424">
        <v>15</v>
      </c>
      <c r="AU21" s="204"/>
    </row>
    <row r="22" ht="15" spans="1:251">
      <c r="A22" s="408">
        <v>15</v>
      </c>
      <c r="B22" s="409" t="s">
        <v>56</v>
      </c>
      <c r="C22" s="309" t="s">
        <v>964</v>
      </c>
      <c r="D22" s="410" t="s">
        <v>934</v>
      </c>
      <c r="E22" s="309" t="s">
        <v>976</v>
      </c>
      <c r="F22" s="95" t="s">
        <v>977</v>
      </c>
      <c r="G22" s="411" t="s">
        <v>80</v>
      </c>
      <c r="H22" s="412" t="s">
        <v>978</v>
      </c>
      <c r="I22" s="412" t="s">
        <v>979</v>
      </c>
      <c r="J22" s="410">
        <v>5.7</v>
      </c>
      <c r="K22" s="413">
        <v>51.5</v>
      </c>
      <c r="L22" s="414">
        <v>41</v>
      </c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3">
        <v>51.4</v>
      </c>
      <c r="AA22" s="416">
        <f t="shared" si="0"/>
        <v>0.194174757281556</v>
      </c>
      <c r="AB22" s="413">
        <v>92.5</v>
      </c>
      <c r="AC22" s="417">
        <f>(AB22-Z22)*VLOOKUP(AE22,公斤水的体积!A:B,2,)</f>
        <v>41.12466</v>
      </c>
      <c r="AD22" s="418">
        <f t="shared" si="1"/>
        <v>0.304048780487802</v>
      </c>
      <c r="AE22" s="419">
        <v>13</v>
      </c>
      <c r="AF22" s="420"/>
      <c r="AG22" s="420"/>
      <c r="AH22" s="421">
        <v>2.3</v>
      </c>
      <c r="AI22" s="410">
        <v>141.9</v>
      </c>
      <c r="AJ22" s="422">
        <f t="shared" si="2"/>
        <v>1.62085976039464</v>
      </c>
      <c r="AK22" s="208" t="s">
        <v>67</v>
      </c>
      <c r="AL22" s="208" t="s">
        <v>67</v>
      </c>
      <c r="AM22" s="208" t="s">
        <v>67</v>
      </c>
      <c r="AN22" s="208" t="s">
        <v>67</v>
      </c>
      <c r="AO22" s="208" t="s">
        <v>67</v>
      </c>
      <c r="AP22" s="208" t="s">
        <v>67</v>
      </c>
      <c r="AQ22" s="423" t="str">
        <f t="shared" si="3"/>
        <v>合格</v>
      </c>
      <c r="AR22" s="90" t="s">
        <v>938</v>
      </c>
      <c r="AS22" s="309" t="s">
        <v>964</v>
      </c>
      <c r="AT22" s="424">
        <v>15</v>
      </c>
      <c r="AU22" s="204"/>
    </row>
    <row r="23" ht="15" spans="1:251">
      <c r="A23" s="408">
        <v>16</v>
      </c>
      <c r="B23" s="409" t="s">
        <v>56</v>
      </c>
      <c r="C23" s="309" t="s">
        <v>964</v>
      </c>
      <c r="D23" s="410" t="s">
        <v>934</v>
      </c>
      <c r="E23" s="309" t="s">
        <v>980</v>
      </c>
      <c r="F23" s="95" t="s">
        <v>981</v>
      </c>
      <c r="G23" s="411" t="s">
        <v>61</v>
      </c>
      <c r="H23" s="412" t="s">
        <v>101</v>
      </c>
      <c r="I23" s="412"/>
      <c r="J23" s="410">
        <v>5.7</v>
      </c>
      <c r="K23" s="413">
        <v>49.9</v>
      </c>
      <c r="L23" s="414">
        <v>40</v>
      </c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3">
        <v>49.8</v>
      </c>
      <c r="AA23" s="416">
        <f t="shared" si="0"/>
        <v>0.200400801603209</v>
      </c>
      <c r="AB23" s="413">
        <v>89.9</v>
      </c>
      <c r="AC23" s="417">
        <f>(AB23-Z23)*VLOOKUP(AE23,公斤水的体积!A:B,2,)</f>
        <v>40.12406</v>
      </c>
      <c r="AD23" s="418">
        <f t="shared" si="1"/>
        <v>0.310150000000018</v>
      </c>
      <c r="AE23" s="419">
        <v>13</v>
      </c>
      <c r="AF23" s="420"/>
      <c r="AG23" s="420"/>
      <c r="AH23" s="421">
        <v>0.2</v>
      </c>
      <c r="AI23" s="410">
        <v>140.3</v>
      </c>
      <c r="AJ23" s="422">
        <f t="shared" si="2"/>
        <v>0.142551674982181</v>
      </c>
      <c r="AK23" s="208" t="s">
        <v>67</v>
      </c>
      <c r="AL23" s="208" t="s">
        <v>67</v>
      </c>
      <c r="AM23" s="208" t="s">
        <v>67</v>
      </c>
      <c r="AN23" s="208" t="s">
        <v>67</v>
      </c>
      <c r="AO23" s="208" t="s">
        <v>67</v>
      </c>
      <c r="AP23" s="208" t="s">
        <v>67</v>
      </c>
      <c r="AQ23" s="423" t="str">
        <f t="shared" si="3"/>
        <v>合格</v>
      </c>
      <c r="AR23" s="90" t="s">
        <v>938</v>
      </c>
      <c r="AS23" s="309" t="s">
        <v>964</v>
      </c>
      <c r="AT23" s="424">
        <v>15</v>
      </c>
      <c r="AU23" s="204"/>
    </row>
    <row r="24" ht="15" spans="1:251">
      <c r="A24" s="408">
        <v>17</v>
      </c>
      <c r="B24" s="409" t="s">
        <v>56</v>
      </c>
      <c r="C24" s="309" t="s">
        <v>964</v>
      </c>
      <c r="D24" s="410" t="s">
        <v>934</v>
      </c>
      <c r="E24" s="309" t="s">
        <v>982</v>
      </c>
      <c r="F24" s="95" t="s">
        <v>983</v>
      </c>
      <c r="G24" s="411" t="s">
        <v>138</v>
      </c>
      <c r="H24" s="412" t="s">
        <v>101</v>
      </c>
      <c r="I24" s="412" t="s">
        <v>970</v>
      </c>
      <c r="J24" s="410">
        <v>5.7</v>
      </c>
      <c r="K24" s="413">
        <v>49.4</v>
      </c>
      <c r="L24" s="414">
        <v>40.2</v>
      </c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413">
        <v>49.3</v>
      </c>
      <c r="AA24" s="416">
        <f t="shared" ref="AA24:AA87" si="4">(K24-Z24)/K24*100</f>
        <v>0.202429149797574</v>
      </c>
      <c r="AB24" s="413">
        <v>89.6</v>
      </c>
      <c r="AC24" s="417">
        <f>(AB24-Z24)*VLOOKUP(AE24,公斤水的体积!A:B,2,)</f>
        <v>40.32418</v>
      </c>
      <c r="AD24" s="418">
        <f t="shared" ref="AD24:AD87" si="5">(AC24-L24)/L24*100</f>
        <v>0.308905472636787</v>
      </c>
      <c r="AE24" s="419">
        <v>13</v>
      </c>
      <c r="AF24" s="420"/>
      <c r="AG24" s="420"/>
      <c r="AH24" s="421">
        <v>4.1</v>
      </c>
      <c r="AI24" s="410">
        <v>154.1</v>
      </c>
      <c r="AJ24" s="422">
        <f t="shared" ref="AJ24:AJ87" si="6">AH24/AI24*100</f>
        <v>2.66060999351071</v>
      </c>
      <c r="AK24" s="208" t="s">
        <v>67</v>
      </c>
      <c r="AL24" s="208" t="s">
        <v>67</v>
      </c>
      <c r="AM24" s="208" t="s">
        <v>67</v>
      </c>
      <c r="AN24" s="208" t="s">
        <v>67</v>
      </c>
      <c r="AO24" s="208" t="s">
        <v>67</v>
      </c>
      <c r="AP24" s="208" t="s">
        <v>67</v>
      </c>
      <c r="AQ24" s="423" t="str">
        <f t="shared" ref="AQ24:AQ87" si="7">IF(AND(AD24&lt;10,AD24&gt;=-0.1,AA24&lt;5,AA24&gt;-1,AJ24&lt;6,AJ24&gt;=0),"合格","不合格")</f>
        <v>合格</v>
      </c>
      <c r="AR24" s="90" t="s">
        <v>938</v>
      </c>
      <c r="AS24" s="309" t="s">
        <v>964</v>
      </c>
      <c r="AT24" s="424">
        <v>15</v>
      </c>
      <c r="AU24" s="204"/>
    </row>
    <row r="25" ht="15" spans="1:251">
      <c r="A25" s="408">
        <v>18</v>
      </c>
      <c r="B25" s="409" t="s">
        <v>56</v>
      </c>
      <c r="C25" s="309" t="s">
        <v>964</v>
      </c>
      <c r="D25" s="410" t="s">
        <v>934</v>
      </c>
      <c r="E25" s="309" t="s">
        <v>984</v>
      </c>
      <c r="F25" s="95" t="s">
        <v>985</v>
      </c>
      <c r="G25" s="411" t="s">
        <v>72</v>
      </c>
      <c r="H25" s="412" t="s">
        <v>298</v>
      </c>
      <c r="I25" s="412" t="s">
        <v>338</v>
      </c>
      <c r="J25" s="410">
        <v>5.7</v>
      </c>
      <c r="K25" s="413">
        <v>55.7</v>
      </c>
      <c r="L25" s="414">
        <v>40.2</v>
      </c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3">
        <v>55.6</v>
      </c>
      <c r="AA25" s="416">
        <f t="shared" si="4"/>
        <v>0.179533213644527</v>
      </c>
      <c r="AB25" s="413">
        <v>95.9</v>
      </c>
      <c r="AC25" s="417">
        <f>(AB25-Z25)*VLOOKUP(AE25,公斤水的体积!A:B,2,)</f>
        <v>40.32418</v>
      </c>
      <c r="AD25" s="418">
        <f t="shared" si="5"/>
        <v>0.308905472636805</v>
      </c>
      <c r="AE25" s="419">
        <v>13</v>
      </c>
      <c r="AF25" s="420"/>
      <c r="AG25" s="420"/>
      <c r="AH25" s="421">
        <v>1.1</v>
      </c>
      <c r="AI25" s="410">
        <v>130.9</v>
      </c>
      <c r="AJ25" s="422">
        <f t="shared" si="6"/>
        <v>0.840336134453782</v>
      </c>
      <c r="AK25" s="208" t="s">
        <v>67</v>
      </c>
      <c r="AL25" s="208" t="s">
        <v>67</v>
      </c>
      <c r="AM25" s="208" t="s">
        <v>67</v>
      </c>
      <c r="AN25" s="208" t="s">
        <v>67</v>
      </c>
      <c r="AO25" s="208" t="s">
        <v>67</v>
      </c>
      <c r="AP25" s="208" t="s">
        <v>67</v>
      </c>
      <c r="AQ25" s="423" t="str">
        <f t="shared" si="7"/>
        <v>合格</v>
      </c>
      <c r="AR25" s="90" t="s">
        <v>938</v>
      </c>
      <c r="AS25" s="309" t="s">
        <v>964</v>
      </c>
      <c r="AT25" s="424">
        <v>15</v>
      </c>
      <c r="AU25" s="204"/>
    </row>
    <row r="26" ht="15" spans="1:251">
      <c r="A26" s="408">
        <v>19</v>
      </c>
      <c r="B26" s="409" t="s">
        <v>56</v>
      </c>
      <c r="C26" s="309" t="s">
        <v>964</v>
      </c>
      <c r="D26" s="410" t="s">
        <v>934</v>
      </c>
      <c r="E26" s="309" t="s">
        <v>986</v>
      </c>
      <c r="F26" s="95" t="s">
        <v>987</v>
      </c>
      <c r="G26" s="411" t="s">
        <v>138</v>
      </c>
      <c r="H26" s="412" t="s">
        <v>598</v>
      </c>
      <c r="I26" s="412" t="s">
        <v>62</v>
      </c>
      <c r="J26" s="410">
        <v>5.7</v>
      </c>
      <c r="K26" s="413">
        <v>46.8</v>
      </c>
      <c r="L26" s="414">
        <v>40.2</v>
      </c>
      <c r="M26" s="415"/>
      <c r="N26" s="415"/>
      <c r="O26" s="415"/>
      <c r="P26" s="415"/>
      <c r="Q26" s="415"/>
      <c r="R26" s="415"/>
      <c r="S26" s="415"/>
      <c r="T26" s="415"/>
      <c r="U26" s="415"/>
      <c r="V26" s="415"/>
      <c r="W26" s="415"/>
      <c r="X26" s="415"/>
      <c r="Y26" s="415"/>
      <c r="Z26" s="413">
        <v>46.7</v>
      </c>
      <c r="AA26" s="416">
        <f t="shared" si="4"/>
        <v>0.213675213675202</v>
      </c>
      <c r="AB26" s="413">
        <v>87</v>
      </c>
      <c r="AC26" s="417">
        <f>(AB26-Z26)*VLOOKUP(AE26,公斤水的体积!A:B,2,)</f>
        <v>40.32418</v>
      </c>
      <c r="AD26" s="418">
        <f t="shared" si="5"/>
        <v>0.308905472636787</v>
      </c>
      <c r="AE26" s="419">
        <v>13</v>
      </c>
      <c r="AF26" s="420"/>
      <c r="AG26" s="420"/>
      <c r="AH26" s="421">
        <v>2</v>
      </c>
      <c r="AI26" s="410">
        <v>155.3</v>
      </c>
      <c r="AJ26" s="422">
        <f t="shared" si="6"/>
        <v>1.28783000643915</v>
      </c>
      <c r="AK26" s="208" t="s">
        <v>67</v>
      </c>
      <c r="AL26" s="208" t="s">
        <v>67</v>
      </c>
      <c r="AM26" s="208" t="s">
        <v>67</v>
      </c>
      <c r="AN26" s="208" t="s">
        <v>67</v>
      </c>
      <c r="AO26" s="208" t="s">
        <v>67</v>
      </c>
      <c r="AP26" s="208" t="s">
        <v>67</v>
      </c>
      <c r="AQ26" s="423" t="str">
        <f t="shared" si="7"/>
        <v>合格</v>
      </c>
      <c r="AR26" s="90" t="s">
        <v>938</v>
      </c>
      <c r="AS26" s="309" t="s">
        <v>964</v>
      </c>
      <c r="AT26" s="424">
        <v>15</v>
      </c>
      <c r="AU26" s="204"/>
    </row>
    <row r="27" ht="15" spans="1:251">
      <c r="A27" s="408">
        <v>20</v>
      </c>
      <c r="B27" s="409" t="s">
        <v>56</v>
      </c>
      <c r="C27" s="309" t="s">
        <v>964</v>
      </c>
      <c r="D27" s="410" t="s">
        <v>934</v>
      </c>
      <c r="E27" s="309" t="s">
        <v>988</v>
      </c>
      <c r="F27" s="95" t="s">
        <v>989</v>
      </c>
      <c r="G27" s="411" t="s">
        <v>87</v>
      </c>
      <c r="H27" s="412" t="s">
        <v>990</v>
      </c>
      <c r="I27" s="412" t="s">
        <v>273</v>
      </c>
      <c r="J27" s="410">
        <v>5.7</v>
      </c>
      <c r="K27" s="413">
        <v>51.8</v>
      </c>
      <c r="L27" s="414">
        <v>38.4</v>
      </c>
      <c r="M27" s="415"/>
      <c r="N27" s="415"/>
      <c r="O27" s="415"/>
      <c r="P27" s="415"/>
      <c r="Q27" s="415"/>
      <c r="R27" s="415"/>
      <c r="S27" s="415"/>
      <c r="T27" s="415"/>
      <c r="U27" s="415"/>
      <c r="V27" s="415"/>
      <c r="W27" s="415"/>
      <c r="X27" s="415"/>
      <c r="Y27" s="415"/>
      <c r="Z27" s="413">
        <v>51.7</v>
      </c>
      <c r="AA27" s="416">
        <f t="shared" si="4"/>
        <v>0.193050193050182</v>
      </c>
      <c r="AB27" s="413">
        <v>90.2</v>
      </c>
      <c r="AC27" s="417">
        <f>(AB27-Z27)*VLOOKUP(AE27,公斤水的体积!A:B,2,)</f>
        <v>38.5231</v>
      </c>
      <c r="AD27" s="418">
        <f t="shared" si="5"/>
        <v>0.320572916666669</v>
      </c>
      <c r="AE27" s="419">
        <v>13</v>
      </c>
      <c r="AF27" s="420"/>
      <c r="AG27" s="420"/>
      <c r="AH27" s="421">
        <v>2.3</v>
      </c>
      <c r="AI27" s="410">
        <v>124.2</v>
      </c>
      <c r="AJ27" s="422">
        <f t="shared" si="6"/>
        <v>1.85185185185185</v>
      </c>
      <c r="AK27" s="208" t="s">
        <v>67</v>
      </c>
      <c r="AL27" s="208" t="s">
        <v>67</v>
      </c>
      <c r="AM27" s="208" t="s">
        <v>67</v>
      </c>
      <c r="AN27" s="208" t="s">
        <v>67</v>
      </c>
      <c r="AO27" s="208" t="s">
        <v>67</v>
      </c>
      <c r="AP27" s="208" t="s">
        <v>67</v>
      </c>
      <c r="AQ27" s="423" t="str">
        <f t="shared" si="7"/>
        <v>合格</v>
      </c>
      <c r="AR27" s="90" t="s">
        <v>938</v>
      </c>
      <c r="AS27" s="309" t="s">
        <v>964</v>
      </c>
      <c r="AT27" s="424">
        <v>15</v>
      </c>
      <c r="AU27" s="204"/>
    </row>
    <row r="28" ht="15" spans="1:251">
      <c r="A28" s="408">
        <v>21</v>
      </c>
      <c r="B28" s="409" t="s">
        <v>56</v>
      </c>
      <c r="C28" s="309" t="s">
        <v>964</v>
      </c>
      <c r="D28" s="410" t="s">
        <v>934</v>
      </c>
      <c r="E28" s="309" t="s">
        <v>991</v>
      </c>
      <c r="F28" s="95" t="s">
        <v>992</v>
      </c>
      <c r="G28" s="411" t="s">
        <v>61</v>
      </c>
      <c r="H28" s="412" t="s">
        <v>352</v>
      </c>
      <c r="I28" s="412" t="s">
        <v>74</v>
      </c>
      <c r="J28" s="410">
        <v>5.7</v>
      </c>
      <c r="K28" s="413">
        <v>47.6</v>
      </c>
      <c r="L28" s="414">
        <v>40.1</v>
      </c>
      <c r="M28" s="415"/>
      <c r="N28" s="415"/>
      <c r="O28" s="415"/>
      <c r="P28" s="415"/>
      <c r="Q28" s="415"/>
      <c r="R28" s="415"/>
      <c r="S28" s="415"/>
      <c r="T28" s="415"/>
      <c r="U28" s="415"/>
      <c r="V28" s="415"/>
      <c r="W28" s="415"/>
      <c r="X28" s="415"/>
      <c r="Y28" s="415"/>
      <c r="Z28" s="413">
        <v>47.5</v>
      </c>
      <c r="AA28" s="416">
        <f t="shared" si="4"/>
        <v>0.210084033613448</v>
      </c>
      <c r="AB28" s="413">
        <v>87.7</v>
      </c>
      <c r="AC28" s="417">
        <f>(AB28-Z28)*VLOOKUP(AE28,公斤水的体积!A:B,2,)</f>
        <v>40.22412</v>
      </c>
      <c r="AD28" s="418">
        <f t="shared" si="5"/>
        <v>0.309526184538648</v>
      </c>
      <c r="AE28" s="419">
        <v>13</v>
      </c>
      <c r="AF28" s="420"/>
      <c r="AG28" s="420"/>
      <c r="AH28" s="421">
        <v>2.6</v>
      </c>
      <c r="AI28" s="410">
        <v>140.7</v>
      </c>
      <c r="AJ28" s="422">
        <f t="shared" si="6"/>
        <v>1.84790334044065</v>
      </c>
      <c r="AK28" s="208" t="s">
        <v>67</v>
      </c>
      <c r="AL28" s="208" t="s">
        <v>67</v>
      </c>
      <c r="AM28" s="208" t="s">
        <v>67</v>
      </c>
      <c r="AN28" s="208" t="s">
        <v>67</v>
      </c>
      <c r="AO28" s="208" t="s">
        <v>67</v>
      </c>
      <c r="AP28" s="208" t="s">
        <v>67</v>
      </c>
      <c r="AQ28" s="423" t="str">
        <f t="shared" si="7"/>
        <v>合格</v>
      </c>
      <c r="AR28" s="90" t="s">
        <v>938</v>
      </c>
      <c r="AS28" s="309" t="s">
        <v>964</v>
      </c>
      <c r="AT28" s="424">
        <v>15</v>
      </c>
      <c r="AU28" s="204"/>
    </row>
    <row r="29" ht="15" spans="1:251">
      <c r="A29" s="408">
        <v>22</v>
      </c>
      <c r="B29" s="409" t="s">
        <v>56</v>
      </c>
      <c r="C29" s="309" t="s">
        <v>964</v>
      </c>
      <c r="D29" s="410" t="s">
        <v>934</v>
      </c>
      <c r="E29" s="309" t="s">
        <v>993</v>
      </c>
      <c r="F29" s="95" t="s">
        <v>994</v>
      </c>
      <c r="G29" s="411" t="s">
        <v>72</v>
      </c>
      <c r="H29" s="412" t="s">
        <v>995</v>
      </c>
      <c r="I29" s="412" t="s">
        <v>996</v>
      </c>
      <c r="J29" s="410">
        <v>5.7</v>
      </c>
      <c r="K29" s="413">
        <v>54.9</v>
      </c>
      <c r="L29" s="414">
        <v>41.3</v>
      </c>
      <c r="M29" s="415"/>
      <c r="N29" s="415"/>
      <c r="O29" s="415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3">
        <v>54.8</v>
      </c>
      <c r="AA29" s="416">
        <f t="shared" si="4"/>
        <v>0.182149362477234</v>
      </c>
      <c r="AB29" s="413">
        <v>96.2</v>
      </c>
      <c r="AC29" s="417">
        <f>(AB29-Z29)*VLOOKUP(AE29,公斤水的体积!A:B,2,)</f>
        <v>41.42484</v>
      </c>
      <c r="AD29" s="418">
        <f t="shared" si="5"/>
        <v>0.302276029055705</v>
      </c>
      <c r="AE29" s="419">
        <v>13</v>
      </c>
      <c r="AF29" s="420"/>
      <c r="AG29" s="420"/>
      <c r="AH29" s="421">
        <v>0.7</v>
      </c>
      <c r="AI29" s="410">
        <v>138.9</v>
      </c>
      <c r="AJ29" s="422">
        <f t="shared" si="6"/>
        <v>0.503959683225342</v>
      </c>
      <c r="AK29" s="208" t="s">
        <v>67</v>
      </c>
      <c r="AL29" s="208" t="s">
        <v>67</v>
      </c>
      <c r="AM29" s="208" t="s">
        <v>67</v>
      </c>
      <c r="AN29" s="208" t="s">
        <v>67</v>
      </c>
      <c r="AO29" s="208" t="s">
        <v>67</v>
      </c>
      <c r="AP29" s="208" t="s">
        <v>67</v>
      </c>
      <c r="AQ29" s="423" t="str">
        <f t="shared" si="7"/>
        <v>合格</v>
      </c>
      <c r="AR29" s="90" t="s">
        <v>938</v>
      </c>
      <c r="AS29" s="309" t="s">
        <v>964</v>
      </c>
      <c r="AT29" s="424">
        <v>15</v>
      </c>
      <c r="AU29" s="204"/>
    </row>
    <row r="30" ht="15" spans="1:251">
      <c r="A30" s="408">
        <v>23</v>
      </c>
      <c r="B30" s="409" t="s">
        <v>56</v>
      </c>
      <c r="C30" s="309" t="s">
        <v>964</v>
      </c>
      <c r="D30" s="410" t="s">
        <v>934</v>
      </c>
      <c r="E30" s="309" t="s">
        <v>997</v>
      </c>
      <c r="F30" s="95" t="s">
        <v>998</v>
      </c>
      <c r="G30" s="411" t="s">
        <v>61</v>
      </c>
      <c r="H30" s="412" t="s">
        <v>999</v>
      </c>
      <c r="I30" s="412" t="s">
        <v>116</v>
      </c>
      <c r="J30" s="410">
        <v>5.7</v>
      </c>
      <c r="K30" s="413">
        <v>47.3</v>
      </c>
      <c r="L30" s="414">
        <v>40</v>
      </c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3">
        <v>47.2</v>
      </c>
      <c r="AA30" s="416">
        <f t="shared" si="4"/>
        <v>0.211416490486246</v>
      </c>
      <c r="AB30" s="413">
        <v>87.3</v>
      </c>
      <c r="AC30" s="417">
        <f>(AB30-Z30)*VLOOKUP(AE30,公斤水的体积!A:B,2,)</f>
        <v>40.12406</v>
      </c>
      <c r="AD30" s="418">
        <f t="shared" si="5"/>
        <v>0.310149999999982</v>
      </c>
      <c r="AE30" s="419">
        <v>13</v>
      </c>
      <c r="AF30" s="420"/>
      <c r="AG30" s="420"/>
      <c r="AH30" s="421">
        <v>0.9</v>
      </c>
      <c r="AI30" s="410">
        <v>138.4</v>
      </c>
      <c r="AJ30" s="422">
        <f t="shared" si="6"/>
        <v>0.65028901734104</v>
      </c>
      <c r="AK30" s="208" t="s">
        <v>67</v>
      </c>
      <c r="AL30" s="208" t="s">
        <v>67</v>
      </c>
      <c r="AM30" s="208" t="s">
        <v>67</v>
      </c>
      <c r="AN30" s="208" t="s">
        <v>67</v>
      </c>
      <c r="AO30" s="208" t="s">
        <v>67</v>
      </c>
      <c r="AP30" s="208" t="s">
        <v>67</v>
      </c>
      <c r="AQ30" s="423" t="str">
        <f t="shared" si="7"/>
        <v>合格</v>
      </c>
      <c r="AR30" s="90" t="s">
        <v>938</v>
      </c>
      <c r="AS30" s="309" t="s">
        <v>964</v>
      </c>
      <c r="AT30" s="424">
        <v>15</v>
      </c>
      <c r="AU30" s="204"/>
    </row>
    <row r="31" ht="15" spans="1:251">
      <c r="A31" s="408">
        <v>24</v>
      </c>
      <c r="B31" s="409" t="s">
        <v>56</v>
      </c>
      <c r="C31" s="309" t="s">
        <v>964</v>
      </c>
      <c r="D31" s="410" t="s">
        <v>934</v>
      </c>
      <c r="E31" s="309" t="s">
        <v>1000</v>
      </c>
      <c r="F31" s="95" t="s">
        <v>1001</v>
      </c>
      <c r="G31" s="411" t="s">
        <v>61</v>
      </c>
      <c r="H31" s="412" t="s">
        <v>1002</v>
      </c>
      <c r="I31" s="412"/>
      <c r="J31" s="410">
        <v>5.7</v>
      </c>
      <c r="K31" s="413">
        <v>49.8</v>
      </c>
      <c r="L31" s="414">
        <v>40.2</v>
      </c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3">
        <v>49.7</v>
      </c>
      <c r="AA31" s="416">
        <f t="shared" si="4"/>
        <v>0.200803212851394</v>
      </c>
      <c r="AB31" s="413">
        <v>90</v>
      </c>
      <c r="AC31" s="417">
        <f>(AB31-Z31)*VLOOKUP(AE31,公斤水的体积!A:B,2,)</f>
        <v>40.32418</v>
      </c>
      <c r="AD31" s="418">
        <f t="shared" si="5"/>
        <v>0.308905472636787</v>
      </c>
      <c r="AE31" s="419">
        <v>13</v>
      </c>
      <c r="AF31" s="420"/>
      <c r="AG31" s="420"/>
      <c r="AH31" s="421">
        <v>1.5</v>
      </c>
      <c r="AI31" s="410">
        <v>141.2</v>
      </c>
      <c r="AJ31" s="422">
        <f t="shared" si="6"/>
        <v>1.06232294617564</v>
      </c>
      <c r="AK31" s="208" t="s">
        <v>67</v>
      </c>
      <c r="AL31" s="208" t="s">
        <v>67</v>
      </c>
      <c r="AM31" s="208" t="s">
        <v>67</v>
      </c>
      <c r="AN31" s="208" t="s">
        <v>67</v>
      </c>
      <c r="AO31" s="208" t="s">
        <v>67</v>
      </c>
      <c r="AP31" s="208" t="s">
        <v>67</v>
      </c>
      <c r="AQ31" s="423" t="str">
        <f t="shared" si="7"/>
        <v>合格</v>
      </c>
      <c r="AR31" s="90" t="s">
        <v>938</v>
      </c>
      <c r="AS31" s="309" t="s">
        <v>964</v>
      </c>
      <c r="AT31" s="424">
        <v>15</v>
      </c>
      <c r="AU31" s="204"/>
    </row>
    <row r="32" ht="15" spans="1:251">
      <c r="A32" s="408">
        <v>25</v>
      </c>
      <c r="B32" s="409" t="s">
        <v>56</v>
      </c>
      <c r="C32" s="309" t="s">
        <v>964</v>
      </c>
      <c r="D32" s="410" t="s">
        <v>934</v>
      </c>
      <c r="E32" s="309" t="s">
        <v>1003</v>
      </c>
      <c r="F32" s="95" t="s">
        <v>1004</v>
      </c>
      <c r="G32" s="411" t="s">
        <v>80</v>
      </c>
      <c r="H32" s="412" t="s">
        <v>250</v>
      </c>
      <c r="I32" s="412" t="s">
        <v>282</v>
      </c>
      <c r="J32" s="410">
        <v>5.7</v>
      </c>
      <c r="K32" s="413">
        <v>47.1</v>
      </c>
      <c r="L32" s="414">
        <v>40.3</v>
      </c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3">
        <v>47</v>
      </c>
      <c r="AA32" s="416">
        <f t="shared" si="4"/>
        <v>0.212314225053082</v>
      </c>
      <c r="AB32" s="413">
        <v>87.4</v>
      </c>
      <c r="AC32" s="417">
        <f>(AB32-Z32)*VLOOKUP(AE32,公斤水的体积!A:B,2,)</f>
        <v>40.42424</v>
      </c>
      <c r="AD32" s="418">
        <f t="shared" si="5"/>
        <v>0.308287841191085</v>
      </c>
      <c r="AE32" s="419">
        <v>13</v>
      </c>
      <c r="AF32" s="420"/>
      <c r="AG32" s="420"/>
      <c r="AH32" s="421">
        <v>4.1</v>
      </c>
      <c r="AI32" s="410">
        <v>166.3</v>
      </c>
      <c r="AJ32" s="422">
        <f t="shared" si="6"/>
        <v>2.46542393265183</v>
      </c>
      <c r="AK32" s="208" t="s">
        <v>67</v>
      </c>
      <c r="AL32" s="208" t="s">
        <v>67</v>
      </c>
      <c r="AM32" s="208" t="s">
        <v>67</v>
      </c>
      <c r="AN32" s="208" t="s">
        <v>67</v>
      </c>
      <c r="AO32" s="208" t="s">
        <v>67</v>
      </c>
      <c r="AP32" s="208" t="s">
        <v>67</v>
      </c>
      <c r="AQ32" s="423" t="str">
        <f t="shared" si="7"/>
        <v>合格</v>
      </c>
      <c r="AR32" s="90" t="s">
        <v>938</v>
      </c>
      <c r="AS32" s="309" t="s">
        <v>964</v>
      </c>
      <c r="AT32" s="424">
        <v>15</v>
      </c>
      <c r="AU32" s="204"/>
    </row>
    <row r="33" ht="15" spans="1:47">
      <c r="A33" s="408">
        <v>26</v>
      </c>
      <c r="B33" s="409" t="s">
        <v>56</v>
      </c>
      <c r="C33" s="309" t="s">
        <v>964</v>
      </c>
      <c r="D33" s="410" t="s">
        <v>934</v>
      </c>
      <c r="E33" s="309" t="s">
        <v>1005</v>
      </c>
      <c r="F33" s="95" t="s">
        <v>1006</v>
      </c>
      <c r="G33" s="411" t="s">
        <v>61</v>
      </c>
      <c r="H33" s="412" t="s">
        <v>1007</v>
      </c>
      <c r="I33" s="412"/>
      <c r="J33" s="410">
        <v>5.7</v>
      </c>
      <c r="K33" s="413">
        <v>46.6</v>
      </c>
      <c r="L33" s="414">
        <v>40.2</v>
      </c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3">
        <v>46.5</v>
      </c>
      <c r="AA33" s="416">
        <f t="shared" si="4"/>
        <v>0.214592274678115</v>
      </c>
      <c r="AB33" s="413">
        <v>86.8</v>
      </c>
      <c r="AC33" s="417">
        <f>(AB33-Z33)*VLOOKUP(AE33,公斤水的体积!A:B,2,)</f>
        <v>40.32418</v>
      </c>
      <c r="AD33" s="418">
        <f t="shared" si="5"/>
        <v>0.308905472636787</v>
      </c>
      <c r="AE33" s="419">
        <v>13</v>
      </c>
      <c r="AF33" s="420"/>
      <c r="AG33" s="420"/>
      <c r="AH33" s="421">
        <v>3</v>
      </c>
      <c r="AI33" s="410">
        <v>154.7</v>
      </c>
      <c r="AJ33" s="422">
        <f t="shared" si="6"/>
        <v>1.93923723335488</v>
      </c>
      <c r="AK33" s="208" t="s">
        <v>67</v>
      </c>
      <c r="AL33" s="208" t="s">
        <v>67</v>
      </c>
      <c r="AM33" s="208" t="s">
        <v>67</v>
      </c>
      <c r="AN33" s="208" t="s">
        <v>67</v>
      </c>
      <c r="AO33" s="208" t="s">
        <v>67</v>
      </c>
      <c r="AP33" s="208" t="s">
        <v>67</v>
      </c>
      <c r="AQ33" s="423" t="str">
        <f t="shared" si="7"/>
        <v>合格</v>
      </c>
      <c r="AR33" s="90" t="s">
        <v>938</v>
      </c>
      <c r="AS33" s="309" t="s">
        <v>964</v>
      </c>
      <c r="AT33" s="424">
        <v>15</v>
      </c>
      <c r="AU33" s="204"/>
    </row>
    <row r="34" ht="15" spans="1:47">
      <c r="A34" s="408">
        <v>27</v>
      </c>
      <c r="B34" s="409" t="s">
        <v>56</v>
      </c>
      <c r="C34" s="309" t="s">
        <v>964</v>
      </c>
      <c r="D34" s="410" t="s">
        <v>934</v>
      </c>
      <c r="E34" s="309" t="s">
        <v>1008</v>
      </c>
      <c r="F34" s="95" t="s">
        <v>1009</v>
      </c>
      <c r="G34" s="411" t="s">
        <v>317</v>
      </c>
      <c r="H34" s="412" t="s">
        <v>910</v>
      </c>
      <c r="I34" s="412"/>
      <c r="J34" s="410">
        <v>5.7</v>
      </c>
      <c r="K34" s="413">
        <v>47.6</v>
      </c>
      <c r="L34" s="414">
        <v>40</v>
      </c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3">
        <v>47.5</v>
      </c>
      <c r="AA34" s="416">
        <f t="shared" si="4"/>
        <v>0.210084033613448</v>
      </c>
      <c r="AB34" s="413">
        <v>87.6</v>
      </c>
      <c r="AC34" s="417">
        <f>(AB34-Z34)*VLOOKUP(AE34,公斤水的体积!A:B,2,)</f>
        <v>40.12406</v>
      </c>
      <c r="AD34" s="418">
        <f t="shared" si="5"/>
        <v>0.310149999999982</v>
      </c>
      <c r="AE34" s="419">
        <v>13</v>
      </c>
      <c r="AF34" s="420"/>
      <c r="AG34" s="420"/>
      <c r="AH34" s="421">
        <v>2.6</v>
      </c>
      <c r="AI34" s="410">
        <v>152.8</v>
      </c>
      <c r="AJ34" s="422">
        <f t="shared" si="6"/>
        <v>1.70157068062827</v>
      </c>
      <c r="AK34" s="208" t="s">
        <v>67</v>
      </c>
      <c r="AL34" s="208" t="s">
        <v>67</v>
      </c>
      <c r="AM34" s="208" t="s">
        <v>67</v>
      </c>
      <c r="AN34" s="208" t="s">
        <v>67</v>
      </c>
      <c r="AO34" s="208" t="s">
        <v>67</v>
      </c>
      <c r="AP34" s="208" t="s">
        <v>67</v>
      </c>
      <c r="AQ34" s="423" t="str">
        <f t="shared" si="7"/>
        <v>合格</v>
      </c>
      <c r="AR34" s="90" t="s">
        <v>938</v>
      </c>
      <c r="AS34" s="309" t="s">
        <v>964</v>
      </c>
      <c r="AT34" s="424">
        <v>15</v>
      </c>
      <c r="AU34" s="204"/>
    </row>
    <row r="35" ht="15" spans="1:47">
      <c r="A35" s="408">
        <v>28</v>
      </c>
      <c r="B35" s="409" t="s">
        <v>56</v>
      </c>
      <c r="C35" s="309" t="s">
        <v>964</v>
      </c>
      <c r="D35" s="410" t="s">
        <v>934</v>
      </c>
      <c r="E35" s="309" t="s">
        <v>1010</v>
      </c>
      <c r="F35" s="95" t="s">
        <v>1011</v>
      </c>
      <c r="G35" s="411" t="s">
        <v>124</v>
      </c>
      <c r="H35" s="412" t="s">
        <v>363</v>
      </c>
      <c r="I35" s="412"/>
      <c r="J35" s="410">
        <v>5.7</v>
      </c>
      <c r="K35" s="413">
        <v>47.6</v>
      </c>
      <c r="L35" s="414">
        <v>40</v>
      </c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415"/>
      <c r="Y35" s="415"/>
      <c r="Z35" s="413">
        <v>47.5</v>
      </c>
      <c r="AA35" s="416">
        <f t="shared" si="4"/>
        <v>0.210084033613448</v>
      </c>
      <c r="AB35" s="413">
        <v>87.6</v>
      </c>
      <c r="AC35" s="417">
        <f>(AB35-Z35)*VLOOKUP(AE35,公斤水的体积!A:B,2,)</f>
        <v>40.12406</v>
      </c>
      <c r="AD35" s="418">
        <f t="shared" si="5"/>
        <v>0.310149999999982</v>
      </c>
      <c r="AE35" s="419">
        <v>13</v>
      </c>
      <c r="AF35" s="420"/>
      <c r="AG35" s="420"/>
      <c r="AH35" s="421">
        <v>0.8</v>
      </c>
      <c r="AI35" s="410">
        <v>147.9</v>
      </c>
      <c r="AJ35" s="422">
        <f t="shared" si="6"/>
        <v>0.540906017579446</v>
      </c>
      <c r="AK35" s="208" t="s">
        <v>67</v>
      </c>
      <c r="AL35" s="208" t="s">
        <v>67</v>
      </c>
      <c r="AM35" s="208" t="s">
        <v>67</v>
      </c>
      <c r="AN35" s="208" t="s">
        <v>67</v>
      </c>
      <c r="AO35" s="208" t="s">
        <v>67</v>
      </c>
      <c r="AP35" s="208" t="s">
        <v>67</v>
      </c>
      <c r="AQ35" s="423" t="str">
        <f t="shared" si="7"/>
        <v>合格</v>
      </c>
      <c r="AR35" s="90" t="s">
        <v>938</v>
      </c>
      <c r="AS35" s="309" t="s">
        <v>964</v>
      </c>
      <c r="AT35" s="424">
        <v>15</v>
      </c>
      <c r="AU35" s="204"/>
    </row>
    <row r="36" ht="15" spans="1:47">
      <c r="A36" s="408">
        <v>29</v>
      </c>
      <c r="B36" s="409" t="s">
        <v>56</v>
      </c>
      <c r="C36" s="309" t="s">
        <v>640</v>
      </c>
      <c r="D36" s="410" t="s">
        <v>934</v>
      </c>
      <c r="E36" s="309" t="s">
        <v>1012</v>
      </c>
      <c r="F36" s="95" t="s">
        <v>1013</v>
      </c>
      <c r="G36" s="411" t="s">
        <v>138</v>
      </c>
      <c r="H36" s="412" t="s">
        <v>379</v>
      </c>
      <c r="I36" s="412" t="s">
        <v>546</v>
      </c>
      <c r="J36" s="410">
        <v>5.7</v>
      </c>
      <c r="K36" s="413">
        <v>46.8</v>
      </c>
      <c r="L36" s="414">
        <v>40.1</v>
      </c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3">
        <v>46.7</v>
      </c>
      <c r="AA36" s="416">
        <f t="shared" si="4"/>
        <v>0.213675213675202</v>
      </c>
      <c r="AB36" s="413">
        <v>86.9</v>
      </c>
      <c r="AC36" s="417">
        <f>(AB36-Z36)*VLOOKUP(AE36,公斤水的体积!A:B,2,)</f>
        <v>40.234974</v>
      </c>
      <c r="AD36" s="418">
        <f t="shared" si="5"/>
        <v>0.336593516209476</v>
      </c>
      <c r="AE36" s="419">
        <v>15</v>
      </c>
      <c r="AF36" s="420"/>
      <c r="AG36" s="420"/>
      <c r="AH36" s="421">
        <v>1</v>
      </c>
      <c r="AI36" s="410">
        <v>155.6</v>
      </c>
      <c r="AJ36" s="422">
        <f t="shared" si="6"/>
        <v>0.6426735218509</v>
      </c>
      <c r="AK36" s="208" t="s">
        <v>67</v>
      </c>
      <c r="AL36" s="208" t="s">
        <v>67</v>
      </c>
      <c r="AM36" s="208" t="s">
        <v>67</v>
      </c>
      <c r="AN36" s="208" t="s">
        <v>67</v>
      </c>
      <c r="AO36" s="208" t="s">
        <v>67</v>
      </c>
      <c r="AP36" s="208" t="s">
        <v>67</v>
      </c>
      <c r="AQ36" s="423" t="str">
        <f t="shared" si="7"/>
        <v>合格</v>
      </c>
      <c r="AR36" s="90" t="s">
        <v>938</v>
      </c>
      <c r="AS36" s="309" t="s">
        <v>640</v>
      </c>
      <c r="AT36" s="424">
        <v>15</v>
      </c>
      <c r="AU36" s="204"/>
    </row>
    <row r="37" ht="15" spans="1:47">
      <c r="A37" s="408">
        <v>30</v>
      </c>
      <c r="B37" s="409" t="s">
        <v>56</v>
      </c>
      <c r="C37" s="309" t="s">
        <v>640</v>
      </c>
      <c r="D37" s="410" t="s">
        <v>934</v>
      </c>
      <c r="E37" s="309" t="s">
        <v>1014</v>
      </c>
      <c r="F37" s="95" t="s">
        <v>1015</v>
      </c>
      <c r="G37" s="411" t="s">
        <v>87</v>
      </c>
      <c r="H37" s="412" t="s">
        <v>1016</v>
      </c>
      <c r="I37" s="412" t="s">
        <v>282</v>
      </c>
      <c r="J37" s="410">
        <v>5.7</v>
      </c>
      <c r="K37" s="413">
        <v>47.9</v>
      </c>
      <c r="L37" s="414">
        <v>40.6</v>
      </c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3">
        <v>47.8</v>
      </c>
      <c r="AA37" s="416">
        <f t="shared" si="4"/>
        <v>0.208768267223385</v>
      </c>
      <c r="AB37" s="413">
        <v>88.5</v>
      </c>
      <c r="AC37" s="417">
        <f>(AB37-Z37)*VLOOKUP(AE37,公斤水的体积!A:B,2,)</f>
        <v>40.735409</v>
      </c>
      <c r="AD37" s="418">
        <f t="shared" si="5"/>
        <v>0.333519704433487</v>
      </c>
      <c r="AE37" s="419">
        <v>15</v>
      </c>
      <c r="AF37" s="420"/>
      <c r="AG37" s="420"/>
      <c r="AH37" s="421">
        <v>4.7</v>
      </c>
      <c r="AI37" s="410">
        <v>165.6</v>
      </c>
      <c r="AJ37" s="422">
        <f t="shared" si="6"/>
        <v>2.83816425120773</v>
      </c>
      <c r="AK37" s="208" t="s">
        <v>67</v>
      </c>
      <c r="AL37" s="208" t="s">
        <v>67</v>
      </c>
      <c r="AM37" s="208" t="s">
        <v>67</v>
      </c>
      <c r="AN37" s="208" t="s">
        <v>67</v>
      </c>
      <c r="AO37" s="208" t="s">
        <v>67</v>
      </c>
      <c r="AP37" s="208" t="s">
        <v>67</v>
      </c>
      <c r="AQ37" s="423" t="str">
        <f t="shared" si="7"/>
        <v>合格</v>
      </c>
      <c r="AR37" s="90" t="s">
        <v>938</v>
      </c>
      <c r="AS37" s="309" t="s">
        <v>640</v>
      </c>
      <c r="AT37" s="424">
        <v>15</v>
      </c>
      <c r="AU37" s="204"/>
    </row>
    <row r="38" ht="15" spans="1:47">
      <c r="A38" s="408">
        <v>31</v>
      </c>
      <c r="B38" s="409" t="s">
        <v>56</v>
      </c>
      <c r="C38" s="309" t="s">
        <v>640</v>
      </c>
      <c r="D38" s="410" t="s">
        <v>934</v>
      </c>
      <c r="E38" s="309" t="s">
        <v>1017</v>
      </c>
      <c r="F38" s="95" t="s">
        <v>1018</v>
      </c>
      <c r="G38" s="411" t="s">
        <v>124</v>
      </c>
      <c r="H38" s="412" t="s">
        <v>533</v>
      </c>
      <c r="I38" s="412" t="s">
        <v>74</v>
      </c>
      <c r="J38" s="410">
        <v>5.7</v>
      </c>
      <c r="K38" s="413">
        <v>47.9</v>
      </c>
      <c r="L38" s="414">
        <v>38</v>
      </c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3">
        <v>47.8</v>
      </c>
      <c r="AA38" s="416">
        <f t="shared" si="4"/>
        <v>0.208768267223385</v>
      </c>
      <c r="AB38" s="413">
        <v>85.9</v>
      </c>
      <c r="AC38" s="417">
        <f>(AB38-Z38)*VLOOKUP(AE38,公斤水的体积!A:B,2,)</f>
        <v>38.133147</v>
      </c>
      <c r="AD38" s="418">
        <f t="shared" si="5"/>
        <v>0.350386842105285</v>
      </c>
      <c r="AE38" s="419">
        <v>15</v>
      </c>
      <c r="AF38" s="420"/>
      <c r="AG38" s="420"/>
      <c r="AH38" s="421">
        <v>3.1</v>
      </c>
      <c r="AI38" s="410">
        <v>142.6</v>
      </c>
      <c r="AJ38" s="422">
        <f t="shared" si="6"/>
        <v>2.17391304347826</v>
      </c>
      <c r="AK38" s="208" t="s">
        <v>67</v>
      </c>
      <c r="AL38" s="208" t="s">
        <v>67</v>
      </c>
      <c r="AM38" s="208" t="s">
        <v>67</v>
      </c>
      <c r="AN38" s="208" t="s">
        <v>67</v>
      </c>
      <c r="AO38" s="208" t="s">
        <v>67</v>
      </c>
      <c r="AP38" s="208" t="s">
        <v>67</v>
      </c>
      <c r="AQ38" s="423" t="str">
        <f t="shared" si="7"/>
        <v>合格</v>
      </c>
      <c r="AR38" s="90" t="s">
        <v>938</v>
      </c>
      <c r="AS38" s="309" t="s">
        <v>640</v>
      </c>
      <c r="AT38" s="424">
        <v>15</v>
      </c>
      <c r="AU38" s="204"/>
    </row>
    <row r="39" ht="15" spans="1:47">
      <c r="A39" s="408">
        <v>32</v>
      </c>
      <c r="B39" s="409" t="s">
        <v>56</v>
      </c>
      <c r="C39" s="309" t="s">
        <v>640</v>
      </c>
      <c r="D39" s="410" t="s">
        <v>934</v>
      </c>
      <c r="E39" s="309" t="s">
        <v>1019</v>
      </c>
      <c r="F39" s="95" t="s">
        <v>1020</v>
      </c>
      <c r="G39" s="411" t="s">
        <v>80</v>
      </c>
      <c r="H39" s="412" t="s">
        <v>182</v>
      </c>
      <c r="I39" s="412" t="s">
        <v>323</v>
      </c>
      <c r="J39" s="410">
        <v>5.7</v>
      </c>
      <c r="K39" s="413">
        <v>52.5</v>
      </c>
      <c r="L39" s="414">
        <v>38.8</v>
      </c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5"/>
      <c r="X39" s="415"/>
      <c r="Y39" s="415"/>
      <c r="Z39" s="413">
        <v>52.4</v>
      </c>
      <c r="AA39" s="416">
        <f t="shared" si="4"/>
        <v>0.190476190476193</v>
      </c>
      <c r="AB39" s="413">
        <v>91.3</v>
      </c>
      <c r="AC39" s="417">
        <f>(AB39-Z39)*VLOOKUP(AE39,公斤水的体积!A:B,2,)</f>
        <v>38.933843</v>
      </c>
      <c r="AD39" s="418">
        <f t="shared" si="5"/>
        <v>0.344956185567007</v>
      </c>
      <c r="AE39" s="419">
        <v>15</v>
      </c>
      <c r="AF39" s="420"/>
      <c r="AG39" s="420"/>
      <c r="AH39" s="421">
        <v>1.5</v>
      </c>
      <c r="AI39" s="410">
        <v>123.4</v>
      </c>
      <c r="AJ39" s="422">
        <f t="shared" si="6"/>
        <v>1.21555915721232</v>
      </c>
      <c r="AK39" s="208" t="s">
        <v>67</v>
      </c>
      <c r="AL39" s="208" t="s">
        <v>67</v>
      </c>
      <c r="AM39" s="208" t="s">
        <v>67</v>
      </c>
      <c r="AN39" s="208" t="s">
        <v>67</v>
      </c>
      <c r="AO39" s="208" t="s">
        <v>67</v>
      </c>
      <c r="AP39" s="208" t="s">
        <v>67</v>
      </c>
      <c r="AQ39" s="423" t="str">
        <f t="shared" si="7"/>
        <v>合格</v>
      </c>
      <c r="AR39" s="90" t="s">
        <v>938</v>
      </c>
      <c r="AS39" s="309" t="s">
        <v>640</v>
      </c>
      <c r="AT39" s="424">
        <v>15</v>
      </c>
      <c r="AU39" s="204"/>
    </row>
    <row r="40" ht="15" spans="1:47">
      <c r="A40" s="408">
        <v>33</v>
      </c>
      <c r="B40" s="409" t="s">
        <v>56</v>
      </c>
      <c r="C40" s="309" t="s">
        <v>640</v>
      </c>
      <c r="D40" s="410" t="s">
        <v>934</v>
      </c>
      <c r="E40" s="309" t="s">
        <v>188</v>
      </c>
      <c r="F40" s="95" t="s">
        <v>1021</v>
      </c>
      <c r="G40" s="411" t="s">
        <v>124</v>
      </c>
      <c r="H40" s="412" t="s">
        <v>182</v>
      </c>
      <c r="I40" s="412" t="s">
        <v>74</v>
      </c>
      <c r="J40" s="410">
        <v>5.7</v>
      </c>
      <c r="K40" s="413">
        <v>49.4</v>
      </c>
      <c r="L40" s="414">
        <v>40</v>
      </c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5"/>
      <c r="X40" s="415"/>
      <c r="Y40" s="415"/>
      <c r="Z40" s="413">
        <v>49.3</v>
      </c>
      <c r="AA40" s="416">
        <f t="shared" si="4"/>
        <v>0.202429149797574</v>
      </c>
      <c r="AB40" s="413">
        <v>89.4</v>
      </c>
      <c r="AC40" s="417">
        <f>(AB40-Z40)*VLOOKUP(AE40,公斤水的体积!A:B,2,)</f>
        <v>40.134887</v>
      </c>
      <c r="AD40" s="418">
        <f t="shared" si="5"/>
        <v>0.337217500000015</v>
      </c>
      <c r="AE40" s="419">
        <v>15</v>
      </c>
      <c r="AF40" s="420"/>
      <c r="AG40" s="420"/>
      <c r="AH40" s="421">
        <v>3.5</v>
      </c>
      <c r="AI40" s="410">
        <v>153.6</v>
      </c>
      <c r="AJ40" s="422">
        <f t="shared" si="6"/>
        <v>2.27864583333333</v>
      </c>
      <c r="AK40" s="208" t="s">
        <v>67</v>
      </c>
      <c r="AL40" s="208" t="s">
        <v>67</v>
      </c>
      <c r="AM40" s="208" t="s">
        <v>67</v>
      </c>
      <c r="AN40" s="208" t="s">
        <v>67</v>
      </c>
      <c r="AO40" s="208" t="s">
        <v>67</v>
      </c>
      <c r="AP40" s="208" t="s">
        <v>67</v>
      </c>
      <c r="AQ40" s="423" t="str">
        <f t="shared" si="7"/>
        <v>合格</v>
      </c>
      <c r="AR40" s="90" t="s">
        <v>938</v>
      </c>
      <c r="AS40" s="309" t="s">
        <v>640</v>
      </c>
      <c r="AT40" s="424">
        <v>15</v>
      </c>
      <c r="AU40" s="204"/>
    </row>
    <row r="41" ht="15" spans="1:47">
      <c r="A41" s="408">
        <v>34</v>
      </c>
      <c r="B41" s="409" t="s">
        <v>56</v>
      </c>
      <c r="C41" s="309" t="s">
        <v>640</v>
      </c>
      <c r="D41" s="410" t="s">
        <v>934</v>
      </c>
      <c r="E41" s="309" t="s">
        <v>1022</v>
      </c>
      <c r="F41" s="95" t="s">
        <v>1023</v>
      </c>
      <c r="G41" s="411" t="s">
        <v>124</v>
      </c>
      <c r="H41" s="412" t="s">
        <v>510</v>
      </c>
      <c r="I41" s="412" t="s">
        <v>970</v>
      </c>
      <c r="J41" s="410">
        <v>5.7</v>
      </c>
      <c r="K41" s="413">
        <v>48.1</v>
      </c>
      <c r="L41" s="414">
        <v>40</v>
      </c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3">
        <v>48</v>
      </c>
      <c r="AA41" s="416">
        <f t="shared" si="4"/>
        <v>0.207900207900211</v>
      </c>
      <c r="AB41" s="413">
        <v>88.1</v>
      </c>
      <c r="AC41" s="417">
        <f>(AB41-Z41)*VLOOKUP(AE41,公斤水的体积!A:B,2,)</f>
        <v>40.134887</v>
      </c>
      <c r="AD41" s="418">
        <f t="shared" si="5"/>
        <v>0.33721749999998</v>
      </c>
      <c r="AE41" s="419">
        <v>15</v>
      </c>
      <c r="AF41" s="420"/>
      <c r="AG41" s="420"/>
      <c r="AH41" s="421">
        <v>2</v>
      </c>
      <c r="AI41" s="410">
        <v>148.2</v>
      </c>
      <c r="AJ41" s="422">
        <f t="shared" si="6"/>
        <v>1.34952766531714</v>
      </c>
      <c r="AK41" s="208" t="s">
        <v>67</v>
      </c>
      <c r="AL41" s="208" t="s">
        <v>67</v>
      </c>
      <c r="AM41" s="208" t="s">
        <v>67</v>
      </c>
      <c r="AN41" s="208" t="s">
        <v>67</v>
      </c>
      <c r="AO41" s="208" t="s">
        <v>67</v>
      </c>
      <c r="AP41" s="208" t="s">
        <v>67</v>
      </c>
      <c r="AQ41" s="423" t="str">
        <f t="shared" si="7"/>
        <v>合格</v>
      </c>
      <c r="AR41" s="90" t="s">
        <v>938</v>
      </c>
      <c r="AS41" s="309" t="s">
        <v>640</v>
      </c>
      <c r="AT41" s="424">
        <v>15</v>
      </c>
      <c r="AU41" s="204"/>
    </row>
    <row r="42" ht="15" spans="1:47">
      <c r="A42" s="408">
        <v>35</v>
      </c>
      <c r="B42" s="409" t="s">
        <v>56</v>
      </c>
      <c r="C42" s="309" t="s">
        <v>640</v>
      </c>
      <c r="D42" s="410" t="s">
        <v>934</v>
      </c>
      <c r="E42" s="309" t="s">
        <v>1024</v>
      </c>
      <c r="F42" s="95" t="s">
        <v>1025</v>
      </c>
      <c r="G42" s="411" t="s">
        <v>124</v>
      </c>
      <c r="H42" s="412" t="s">
        <v>1026</v>
      </c>
      <c r="I42" s="412" t="s">
        <v>802</v>
      </c>
      <c r="J42" s="410">
        <v>5.7</v>
      </c>
      <c r="K42" s="413">
        <v>48.7</v>
      </c>
      <c r="L42" s="414">
        <v>40</v>
      </c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5"/>
      <c r="X42" s="415"/>
      <c r="Y42" s="415"/>
      <c r="Z42" s="413">
        <v>48.6</v>
      </c>
      <c r="AA42" s="416">
        <f t="shared" si="4"/>
        <v>0.205338809034911</v>
      </c>
      <c r="AB42" s="413">
        <v>88.7</v>
      </c>
      <c r="AC42" s="417">
        <f>(AB42-Z42)*VLOOKUP(AE42,公斤水的体积!A:B,2,)</f>
        <v>40.134887</v>
      </c>
      <c r="AD42" s="418">
        <f t="shared" si="5"/>
        <v>0.337217499999998</v>
      </c>
      <c r="AE42" s="419">
        <v>15</v>
      </c>
      <c r="AF42" s="420"/>
      <c r="AG42" s="420"/>
      <c r="AH42" s="421">
        <v>2.4</v>
      </c>
      <c r="AI42" s="410">
        <v>144.7</v>
      </c>
      <c r="AJ42" s="422">
        <f t="shared" si="6"/>
        <v>1.65860400829302</v>
      </c>
      <c r="AK42" s="208" t="s">
        <v>67</v>
      </c>
      <c r="AL42" s="208" t="s">
        <v>67</v>
      </c>
      <c r="AM42" s="208" t="s">
        <v>67</v>
      </c>
      <c r="AN42" s="208" t="s">
        <v>67</v>
      </c>
      <c r="AO42" s="208" t="s">
        <v>67</v>
      </c>
      <c r="AP42" s="208" t="s">
        <v>67</v>
      </c>
      <c r="AQ42" s="423" t="str">
        <f t="shared" si="7"/>
        <v>合格</v>
      </c>
      <c r="AR42" s="90" t="s">
        <v>938</v>
      </c>
      <c r="AS42" s="309" t="s">
        <v>640</v>
      </c>
      <c r="AT42" s="424">
        <v>15</v>
      </c>
      <c r="AU42" s="204"/>
    </row>
    <row r="43" ht="15" spans="1:47">
      <c r="A43" s="408">
        <v>36</v>
      </c>
      <c r="B43" s="409" t="s">
        <v>56</v>
      </c>
      <c r="C43" s="309" t="s">
        <v>640</v>
      </c>
      <c r="D43" s="410" t="s">
        <v>934</v>
      </c>
      <c r="E43" s="309" t="s">
        <v>1027</v>
      </c>
      <c r="F43" s="95" t="s">
        <v>1028</v>
      </c>
      <c r="G43" s="411" t="s">
        <v>72</v>
      </c>
      <c r="H43" s="412" t="s">
        <v>845</v>
      </c>
      <c r="I43" s="412" t="s">
        <v>1029</v>
      </c>
      <c r="J43" s="410">
        <v>5.7</v>
      </c>
      <c r="K43" s="413">
        <v>55.5</v>
      </c>
      <c r="L43" s="414">
        <v>40.9</v>
      </c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5"/>
      <c r="X43" s="415"/>
      <c r="Y43" s="415"/>
      <c r="Z43" s="413">
        <v>55.4</v>
      </c>
      <c r="AA43" s="416">
        <f t="shared" si="4"/>
        <v>0.180180180180183</v>
      </c>
      <c r="AB43" s="413">
        <v>96.4</v>
      </c>
      <c r="AC43" s="417">
        <f>(AB43-Z43)*VLOOKUP(AE43,公斤水的体积!A:B,2,)</f>
        <v>41.03567</v>
      </c>
      <c r="AD43" s="418">
        <f t="shared" si="5"/>
        <v>0.331711491442554</v>
      </c>
      <c r="AE43" s="419">
        <v>15</v>
      </c>
      <c r="AF43" s="420"/>
      <c r="AG43" s="420"/>
      <c r="AH43" s="421">
        <v>2.3</v>
      </c>
      <c r="AI43" s="410">
        <v>134.3</v>
      </c>
      <c r="AJ43" s="422">
        <f t="shared" si="6"/>
        <v>1.71258376768429</v>
      </c>
      <c r="AK43" s="208" t="s">
        <v>67</v>
      </c>
      <c r="AL43" s="208" t="s">
        <v>67</v>
      </c>
      <c r="AM43" s="208" t="s">
        <v>67</v>
      </c>
      <c r="AN43" s="208" t="s">
        <v>67</v>
      </c>
      <c r="AO43" s="208" t="s">
        <v>67</v>
      </c>
      <c r="AP43" s="208" t="s">
        <v>67</v>
      </c>
      <c r="AQ43" s="423" t="str">
        <f t="shared" si="7"/>
        <v>合格</v>
      </c>
      <c r="AR43" s="90" t="s">
        <v>938</v>
      </c>
      <c r="AS43" s="309" t="s">
        <v>640</v>
      </c>
      <c r="AT43" s="424">
        <v>15</v>
      </c>
      <c r="AU43" s="204"/>
    </row>
    <row r="44" ht="15" spans="1:47">
      <c r="A44" s="408">
        <v>37</v>
      </c>
      <c r="B44" s="409" t="s">
        <v>56</v>
      </c>
      <c r="C44" s="309" t="s">
        <v>640</v>
      </c>
      <c r="D44" s="410" t="s">
        <v>934</v>
      </c>
      <c r="E44" s="309" t="s">
        <v>1030</v>
      </c>
      <c r="F44" s="95" t="s">
        <v>1031</v>
      </c>
      <c r="G44" s="411" t="s">
        <v>124</v>
      </c>
      <c r="H44" s="412" t="s">
        <v>510</v>
      </c>
      <c r="I44" s="412" t="s">
        <v>438</v>
      </c>
      <c r="J44" s="410">
        <v>5.7</v>
      </c>
      <c r="K44" s="413">
        <v>46.7</v>
      </c>
      <c r="L44" s="414">
        <v>40</v>
      </c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5"/>
      <c r="X44" s="415"/>
      <c r="Y44" s="415"/>
      <c r="Z44" s="413">
        <v>46.6</v>
      </c>
      <c r="AA44" s="416">
        <f t="shared" si="4"/>
        <v>0.214132762312637</v>
      </c>
      <c r="AB44" s="413">
        <v>86.7</v>
      </c>
      <c r="AC44" s="417">
        <f>(AB44-Z44)*VLOOKUP(AE44,公斤水的体积!A:B,2,)</f>
        <v>40.134887</v>
      </c>
      <c r="AD44" s="418">
        <f t="shared" si="5"/>
        <v>0.337217499999998</v>
      </c>
      <c r="AE44" s="419">
        <v>15</v>
      </c>
      <c r="AF44" s="420"/>
      <c r="AG44" s="420"/>
      <c r="AH44" s="421">
        <v>3.2</v>
      </c>
      <c r="AI44" s="410">
        <v>155.3</v>
      </c>
      <c r="AJ44" s="422">
        <f t="shared" si="6"/>
        <v>2.06052801030264</v>
      </c>
      <c r="AK44" s="208" t="s">
        <v>67</v>
      </c>
      <c r="AL44" s="208" t="s">
        <v>67</v>
      </c>
      <c r="AM44" s="208" t="s">
        <v>67</v>
      </c>
      <c r="AN44" s="208" t="s">
        <v>67</v>
      </c>
      <c r="AO44" s="208" t="s">
        <v>67</v>
      </c>
      <c r="AP44" s="208" t="s">
        <v>67</v>
      </c>
      <c r="AQ44" s="423" t="str">
        <f t="shared" si="7"/>
        <v>合格</v>
      </c>
      <c r="AR44" s="90" t="s">
        <v>938</v>
      </c>
      <c r="AS44" s="309" t="s">
        <v>640</v>
      </c>
      <c r="AT44" s="424">
        <v>15</v>
      </c>
      <c r="AU44" s="204"/>
    </row>
    <row r="45" ht="15" spans="1:47">
      <c r="A45" s="408">
        <v>38</v>
      </c>
      <c r="B45" s="409" t="s">
        <v>56</v>
      </c>
      <c r="C45" s="309" t="s">
        <v>640</v>
      </c>
      <c r="D45" s="410" t="s">
        <v>934</v>
      </c>
      <c r="E45" s="309" t="s">
        <v>1032</v>
      </c>
      <c r="F45" s="95" t="s">
        <v>1033</v>
      </c>
      <c r="G45" s="411" t="s">
        <v>61</v>
      </c>
      <c r="H45" s="412" t="s">
        <v>496</v>
      </c>
      <c r="I45" s="412"/>
      <c r="J45" s="410">
        <v>5.7</v>
      </c>
      <c r="K45" s="413">
        <v>49.1</v>
      </c>
      <c r="L45" s="414">
        <v>40</v>
      </c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3">
        <v>49</v>
      </c>
      <c r="AA45" s="416">
        <f t="shared" si="4"/>
        <v>0.203665987780044</v>
      </c>
      <c r="AB45" s="413">
        <v>89.1</v>
      </c>
      <c r="AC45" s="417">
        <f>(AB45-Z45)*VLOOKUP(AE45,公斤水的体积!A:B,2,)</f>
        <v>40.134887</v>
      </c>
      <c r="AD45" s="418">
        <f t="shared" si="5"/>
        <v>0.33721749999998</v>
      </c>
      <c r="AE45" s="419">
        <v>15</v>
      </c>
      <c r="AF45" s="420"/>
      <c r="AG45" s="420"/>
      <c r="AH45" s="421">
        <v>2.8</v>
      </c>
      <c r="AI45" s="410">
        <v>143.5</v>
      </c>
      <c r="AJ45" s="422">
        <f t="shared" si="6"/>
        <v>1.95121951219512</v>
      </c>
      <c r="AK45" s="208" t="s">
        <v>67</v>
      </c>
      <c r="AL45" s="208" t="s">
        <v>67</v>
      </c>
      <c r="AM45" s="208" t="s">
        <v>67</v>
      </c>
      <c r="AN45" s="208" t="s">
        <v>67</v>
      </c>
      <c r="AO45" s="208" t="s">
        <v>67</v>
      </c>
      <c r="AP45" s="208" t="s">
        <v>67</v>
      </c>
      <c r="AQ45" s="423" t="str">
        <f t="shared" si="7"/>
        <v>合格</v>
      </c>
      <c r="AR45" s="90" t="s">
        <v>938</v>
      </c>
      <c r="AS45" s="309" t="s">
        <v>640</v>
      </c>
      <c r="AT45" s="424">
        <v>15</v>
      </c>
      <c r="AU45" s="204"/>
    </row>
    <row r="46" ht="15" spans="1:47">
      <c r="A46" s="408">
        <v>39</v>
      </c>
      <c r="B46" s="409" t="s">
        <v>56</v>
      </c>
      <c r="C46" s="309" t="s">
        <v>640</v>
      </c>
      <c r="D46" s="410" t="s">
        <v>934</v>
      </c>
      <c r="E46" s="309" t="s">
        <v>1034</v>
      </c>
      <c r="F46" s="95" t="s">
        <v>1035</v>
      </c>
      <c r="G46" s="411" t="s">
        <v>124</v>
      </c>
      <c r="H46" s="412" t="s">
        <v>304</v>
      </c>
      <c r="I46" s="412" t="s">
        <v>62</v>
      </c>
      <c r="J46" s="410">
        <v>5.7</v>
      </c>
      <c r="K46" s="413">
        <v>46.8</v>
      </c>
      <c r="L46" s="414">
        <v>38</v>
      </c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3">
        <v>46.7</v>
      </c>
      <c r="AA46" s="416">
        <f t="shared" si="4"/>
        <v>0.213675213675202</v>
      </c>
      <c r="AB46" s="413">
        <v>84.8</v>
      </c>
      <c r="AC46" s="417">
        <f>(AB46-Z46)*VLOOKUP(AE46,公斤水的体积!A:B,2,)</f>
        <v>38.133147</v>
      </c>
      <c r="AD46" s="418">
        <f t="shared" si="5"/>
        <v>0.350386842105247</v>
      </c>
      <c r="AE46" s="419">
        <v>15</v>
      </c>
      <c r="AF46" s="420"/>
      <c r="AG46" s="420"/>
      <c r="AH46" s="421">
        <v>2.1</v>
      </c>
      <c r="AI46" s="410">
        <v>148.6</v>
      </c>
      <c r="AJ46" s="422">
        <f t="shared" si="6"/>
        <v>1.41318977119785</v>
      </c>
      <c r="AK46" s="208" t="s">
        <v>67</v>
      </c>
      <c r="AL46" s="208" t="s">
        <v>67</v>
      </c>
      <c r="AM46" s="208" t="s">
        <v>67</v>
      </c>
      <c r="AN46" s="208" t="s">
        <v>67</v>
      </c>
      <c r="AO46" s="208" t="s">
        <v>67</v>
      </c>
      <c r="AP46" s="208" t="s">
        <v>67</v>
      </c>
      <c r="AQ46" s="423" t="str">
        <f t="shared" si="7"/>
        <v>合格</v>
      </c>
      <c r="AR46" s="90" t="s">
        <v>938</v>
      </c>
      <c r="AS46" s="309" t="s">
        <v>640</v>
      </c>
      <c r="AT46" s="424">
        <v>15</v>
      </c>
      <c r="AU46" s="204"/>
    </row>
    <row r="47" ht="15" spans="1:47">
      <c r="A47" s="408">
        <v>40</v>
      </c>
      <c r="B47" s="409" t="s">
        <v>56</v>
      </c>
      <c r="C47" s="309" t="s">
        <v>640</v>
      </c>
      <c r="D47" s="410" t="s">
        <v>934</v>
      </c>
      <c r="E47" s="309" t="s">
        <v>1036</v>
      </c>
      <c r="F47" s="95" t="s">
        <v>1037</v>
      </c>
      <c r="G47" s="411" t="s">
        <v>72</v>
      </c>
      <c r="H47" s="412" t="s">
        <v>342</v>
      </c>
      <c r="I47" s="412" t="s">
        <v>282</v>
      </c>
      <c r="J47" s="410">
        <v>5.7</v>
      </c>
      <c r="K47" s="413">
        <v>56.7</v>
      </c>
      <c r="L47" s="414">
        <v>40.7</v>
      </c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5"/>
      <c r="Z47" s="413">
        <v>56.6</v>
      </c>
      <c r="AA47" s="416">
        <f t="shared" si="4"/>
        <v>0.176366843033512</v>
      </c>
      <c r="AB47" s="413">
        <v>97.4</v>
      </c>
      <c r="AC47" s="417">
        <f>(AB47-Z47)*VLOOKUP(AE47,公斤水的体积!A:B,2,)</f>
        <v>40.835496</v>
      </c>
      <c r="AD47" s="418">
        <f t="shared" si="5"/>
        <v>0.332914004913996</v>
      </c>
      <c r="AE47" s="419">
        <v>15</v>
      </c>
      <c r="AF47" s="420"/>
      <c r="AG47" s="420"/>
      <c r="AH47" s="421">
        <v>3.4</v>
      </c>
      <c r="AI47" s="410">
        <v>133.2</v>
      </c>
      <c r="AJ47" s="422">
        <f t="shared" si="6"/>
        <v>2.55255255255255</v>
      </c>
      <c r="AK47" s="208" t="s">
        <v>67</v>
      </c>
      <c r="AL47" s="208" t="s">
        <v>67</v>
      </c>
      <c r="AM47" s="208" t="s">
        <v>67</v>
      </c>
      <c r="AN47" s="208" t="s">
        <v>67</v>
      </c>
      <c r="AO47" s="208" t="s">
        <v>67</v>
      </c>
      <c r="AP47" s="208" t="s">
        <v>67</v>
      </c>
      <c r="AQ47" s="423" t="str">
        <f t="shared" si="7"/>
        <v>合格</v>
      </c>
      <c r="AR47" s="90" t="s">
        <v>938</v>
      </c>
      <c r="AS47" s="309" t="s">
        <v>640</v>
      </c>
      <c r="AT47" s="424">
        <v>15</v>
      </c>
      <c r="AU47" s="204"/>
    </row>
    <row r="48" ht="15" spans="1:47">
      <c r="A48" s="408">
        <v>41</v>
      </c>
      <c r="B48" s="409" t="s">
        <v>56</v>
      </c>
      <c r="C48" s="309" t="s">
        <v>754</v>
      </c>
      <c r="D48" s="410" t="s">
        <v>934</v>
      </c>
      <c r="E48" s="309" t="s">
        <v>1038</v>
      </c>
      <c r="F48" s="95" t="s">
        <v>1039</v>
      </c>
      <c r="G48" s="411" t="s">
        <v>80</v>
      </c>
      <c r="H48" s="412" t="s">
        <v>978</v>
      </c>
      <c r="I48" s="412" t="s">
        <v>305</v>
      </c>
      <c r="J48" s="410">
        <v>5.7</v>
      </c>
      <c r="K48" s="413">
        <v>55.3</v>
      </c>
      <c r="L48" s="414">
        <v>40.4</v>
      </c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5"/>
      <c r="X48" s="415"/>
      <c r="Y48" s="415"/>
      <c r="Z48" s="413">
        <v>55.2</v>
      </c>
      <c r="AA48" s="416">
        <f t="shared" si="4"/>
        <v>0.180831826401436</v>
      </c>
      <c r="AB48" s="413">
        <v>95.7</v>
      </c>
      <c r="AC48" s="417">
        <f>(AB48-Z48)*VLOOKUP(AE48,公斤水的体积!A:B,2,)</f>
        <v>40.541715</v>
      </c>
      <c r="AD48" s="418">
        <f t="shared" si="5"/>
        <v>0.350779702970309</v>
      </c>
      <c r="AE48" s="419">
        <v>16</v>
      </c>
      <c r="AF48" s="420"/>
      <c r="AG48" s="420"/>
      <c r="AH48" s="421">
        <v>2.4</v>
      </c>
      <c r="AI48" s="410">
        <v>126.2</v>
      </c>
      <c r="AJ48" s="422">
        <f t="shared" si="6"/>
        <v>1.90174326465927</v>
      </c>
      <c r="AK48" s="208" t="s">
        <v>67</v>
      </c>
      <c r="AL48" s="208" t="s">
        <v>67</v>
      </c>
      <c r="AM48" s="208" t="s">
        <v>67</v>
      </c>
      <c r="AN48" s="208" t="s">
        <v>67</v>
      </c>
      <c r="AO48" s="208" t="s">
        <v>67</v>
      </c>
      <c r="AP48" s="208" t="s">
        <v>67</v>
      </c>
      <c r="AQ48" s="423" t="str">
        <f t="shared" si="7"/>
        <v>合格</v>
      </c>
      <c r="AR48" s="90" t="s">
        <v>938</v>
      </c>
      <c r="AS48" s="309" t="s">
        <v>754</v>
      </c>
      <c r="AT48" s="424">
        <v>15</v>
      </c>
      <c r="AU48" s="204"/>
    </row>
    <row r="49" ht="15" spans="1:47">
      <c r="A49" s="408">
        <v>42</v>
      </c>
      <c r="B49" s="409" t="s">
        <v>56</v>
      </c>
      <c r="C49" s="309" t="s">
        <v>754</v>
      </c>
      <c r="D49" s="410" t="s">
        <v>934</v>
      </c>
      <c r="E49" s="309" t="s">
        <v>1040</v>
      </c>
      <c r="F49" s="95" t="s">
        <v>1041</v>
      </c>
      <c r="G49" s="411" t="s">
        <v>317</v>
      </c>
      <c r="H49" s="412" t="s">
        <v>970</v>
      </c>
      <c r="I49" s="412"/>
      <c r="J49" s="410">
        <v>5.7</v>
      </c>
      <c r="K49" s="413">
        <v>46.8</v>
      </c>
      <c r="L49" s="414">
        <v>40</v>
      </c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3">
        <v>46.7</v>
      </c>
      <c r="AA49" s="416">
        <f t="shared" si="4"/>
        <v>0.213675213675202</v>
      </c>
      <c r="AB49" s="413">
        <v>86.8</v>
      </c>
      <c r="AC49" s="417">
        <f>(AB49-Z49)*VLOOKUP(AE49,公斤水的体积!A:B,2,)</f>
        <v>40.141303</v>
      </c>
      <c r="AD49" s="418">
        <f t="shared" si="5"/>
        <v>0.353257500000002</v>
      </c>
      <c r="AE49" s="419">
        <v>16</v>
      </c>
      <c r="AF49" s="420"/>
      <c r="AG49" s="420"/>
      <c r="AH49" s="421">
        <v>4.1</v>
      </c>
      <c r="AI49" s="410">
        <v>144.3</v>
      </c>
      <c r="AJ49" s="422">
        <f t="shared" si="6"/>
        <v>2.84130284130284</v>
      </c>
      <c r="AK49" s="208" t="s">
        <v>67</v>
      </c>
      <c r="AL49" s="208" t="s">
        <v>67</v>
      </c>
      <c r="AM49" s="208" t="s">
        <v>67</v>
      </c>
      <c r="AN49" s="208" t="s">
        <v>67</v>
      </c>
      <c r="AO49" s="208" t="s">
        <v>67</v>
      </c>
      <c r="AP49" s="208" t="s">
        <v>67</v>
      </c>
      <c r="AQ49" s="423" t="str">
        <f t="shared" si="7"/>
        <v>合格</v>
      </c>
      <c r="AR49" s="90" t="s">
        <v>938</v>
      </c>
      <c r="AS49" s="309" t="s">
        <v>754</v>
      </c>
      <c r="AT49" s="424">
        <v>15</v>
      </c>
      <c r="AU49" s="204"/>
    </row>
    <row r="50" ht="15" spans="1:47">
      <c r="A50" s="408">
        <v>43</v>
      </c>
      <c r="B50" s="409" t="s">
        <v>56</v>
      </c>
      <c r="C50" s="309" t="s">
        <v>809</v>
      </c>
      <c r="D50" s="410" t="s">
        <v>934</v>
      </c>
      <c r="E50" s="309" t="s">
        <v>1042</v>
      </c>
      <c r="F50" s="95" t="s">
        <v>1043</v>
      </c>
      <c r="G50" s="411" t="s">
        <v>61</v>
      </c>
      <c r="H50" s="412" t="s">
        <v>109</v>
      </c>
      <c r="I50" s="412"/>
      <c r="J50" s="413">
        <v>5</v>
      </c>
      <c r="K50" s="413">
        <v>45.8</v>
      </c>
      <c r="L50" s="414">
        <v>40</v>
      </c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3">
        <v>45.7</v>
      </c>
      <c r="AA50" s="416">
        <f t="shared" si="4"/>
        <v>0.218340611353699</v>
      </c>
      <c r="AB50" s="413">
        <v>85.8</v>
      </c>
      <c r="AC50" s="417">
        <f>(AB50-Z50)*VLOOKUP(AE50,公斤水的体积!A:B,2,)</f>
        <v>40.129273</v>
      </c>
      <c r="AD50" s="418">
        <f t="shared" si="5"/>
        <v>0.323182499999977</v>
      </c>
      <c r="AE50" s="419">
        <v>14</v>
      </c>
      <c r="AF50" s="420"/>
      <c r="AG50" s="420"/>
      <c r="AH50" s="421">
        <v>3.4</v>
      </c>
      <c r="AI50" s="410">
        <v>155.6</v>
      </c>
      <c r="AJ50" s="422">
        <f t="shared" si="6"/>
        <v>2.18508997429306</v>
      </c>
      <c r="AK50" s="208" t="s">
        <v>67</v>
      </c>
      <c r="AL50" s="208" t="s">
        <v>67</v>
      </c>
      <c r="AM50" s="208" t="s">
        <v>67</v>
      </c>
      <c r="AN50" s="208" t="s">
        <v>67</v>
      </c>
      <c r="AO50" s="208" t="s">
        <v>67</v>
      </c>
      <c r="AP50" s="208" t="s">
        <v>67</v>
      </c>
      <c r="AQ50" s="423" t="str">
        <f t="shared" si="7"/>
        <v>合格</v>
      </c>
      <c r="AR50" s="90" t="s">
        <v>938</v>
      </c>
      <c r="AS50" s="309" t="s">
        <v>809</v>
      </c>
      <c r="AT50" s="424">
        <v>15</v>
      </c>
      <c r="AU50" s="204"/>
    </row>
    <row r="51" ht="15" spans="1:47">
      <c r="A51" s="408">
        <v>44</v>
      </c>
      <c r="B51" s="409" t="s">
        <v>56</v>
      </c>
      <c r="C51" s="309" t="s">
        <v>809</v>
      </c>
      <c r="D51" s="410" t="s">
        <v>934</v>
      </c>
      <c r="E51" s="309" t="s">
        <v>1044</v>
      </c>
      <c r="F51" s="95" t="s">
        <v>1045</v>
      </c>
      <c r="G51" s="411" t="s">
        <v>61</v>
      </c>
      <c r="H51" s="412" t="s">
        <v>273</v>
      </c>
      <c r="I51" s="412"/>
      <c r="J51" s="413">
        <v>5</v>
      </c>
      <c r="K51" s="413">
        <v>43</v>
      </c>
      <c r="L51" s="414">
        <v>40</v>
      </c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/>
      <c r="X51" s="415"/>
      <c r="Y51" s="415"/>
      <c r="Z51" s="413">
        <v>42.9</v>
      </c>
      <c r="AA51" s="416">
        <f t="shared" si="4"/>
        <v>0.232558139534887</v>
      </c>
      <c r="AB51" s="413">
        <v>83</v>
      </c>
      <c r="AC51" s="417">
        <f>(AB51-Z51)*VLOOKUP(AE51,公斤水的体积!A:B,2,)</f>
        <v>40.129273</v>
      </c>
      <c r="AD51" s="418">
        <f t="shared" si="5"/>
        <v>0.323182499999994</v>
      </c>
      <c r="AE51" s="419">
        <v>14</v>
      </c>
      <c r="AF51" s="420"/>
      <c r="AG51" s="420"/>
      <c r="AH51" s="421">
        <v>3.8</v>
      </c>
      <c r="AI51" s="410">
        <v>170.3</v>
      </c>
      <c r="AJ51" s="422">
        <f t="shared" si="6"/>
        <v>2.23135642982971</v>
      </c>
      <c r="AK51" s="208" t="s">
        <v>67</v>
      </c>
      <c r="AL51" s="208" t="s">
        <v>67</v>
      </c>
      <c r="AM51" s="208" t="s">
        <v>67</v>
      </c>
      <c r="AN51" s="208" t="s">
        <v>67</v>
      </c>
      <c r="AO51" s="208" t="s">
        <v>67</v>
      </c>
      <c r="AP51" s="208" t="s">
        <v>67</v>
      </c>
      <c r="AQ51" s="423" t="str">
        <f t="shared" si="7"/>
        <v>合格</v>
      </c>
      <c r="AR51" s="90" t="s">
        <v>938</v>
      </c>
      <c r="AS51" s="309" t="s">
        <v>809</v>
      </c>
      <c r="AT51" s="424">
        <v>15</v>
      </c>
      <c r="AU51" s="204"/>
    </row>
    <row r="52" ht="15" spans="1:47">
      <c r="A52" s="408">
        <v>45</v>
      </c>
      <c r="B52" s="409" t="s">
        <v>56</v>
      </c>
      <c r="C52" s="309" t="s">
        <v>809</v>
      </c>
      <c r="D52" s="410" t="s">
        <v>934</v>
      </c>
      <c r="E52" s="309" t="s">
        <v>1046</v>
      </c>
      <c r="F52" s="95" t="s">
        <v>1047</v>
      </c>
      <c r="G52" s="411" t="s">
        <v>124</v>
      </c>
      <c r="H52" s="412" t="s">
        <v>421</v>
      </c>
      <c r="I52" s="412" t="s">
        <v>1029</v>
      </c>
      <c r="J52" s="410">
        <v>5.7</v>
      </c>
      <c r="K52" s="413">
        <v>50</v>
      </c>
      <c r="L52" s="414">
        <v>40</v>
      </c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5"/>
      <c r="X52" s="415"/>
      <c r="Y52" s="415"/>
      <c r="Z52" s="413">
        <v>49.9</v>
      </c>
      <c r="AA52" s="416">
        <f t="shared" si="4"/>
        <v>0.200000000000003</v>
      </c>
      <c r="AB52" s="413">
        <v>90</v>
      </c>
      <c r="AC52" s="417">
        <f>(AB52-Z52)*VLOOKUP(AE52,公斤水的体积!A:B,2,)</f>
        <v>40.129273</v>
      </c>
      <c r="AD52" s="418">
        <f t="shared" si="5"/>
        <v>0.323182499999994</v>
      </c>
      <c r="AE52" s="419">
        <v>14</v>
      </c>
      <c r="AF52" s="420"/>
      <c r="AG52" s="420"/>
      <c r="AH52" s="421">
        <v>2</v>
      </c>
      <c r="AI52" s="410">
        <v>139.6</v>
      </c>
      <c r="AJ52" s="422">
        <f t="shared" si="6"/>
        <v>1.43266475644699</v>
      </c>
      <c r="AK52" s="208" t="s">
        <v>67</v>
      </c>
      <c r="AL52" s="208" t="s">
        <v>67</v>
      </c>
      <c r="AM52" s="208" t="s">
        <v>67</v>
      </c>
      <c r="AN52" s="208" t="s">
        <v>67</v>
      </c>
      <c r="AO52" s="208" t="s">
        <v>67</v>
      </c>
      <c r="AP52" s="208" t="s">
        <v>67</v>
      </c>
      <c r="AQ52" s="423" t="str">
        <f t="shared" si="7"/>
        <v>合格</v>
      </c>
      <c r="AR52" s="90" t="s">
        <v>938</v>
      </c>
      <c r="AS52" s="309" t="s">
        <v>809</v>
      </c>
      <c r="AT52" s="424">
        <v>15</v>
      </c>
      <c r="AU52" s="204"/>
    </row>
    <row r="53" ht="15" spans="1:47">
      <c r="A53" s="408">
        <v>46</v>
      </c>
      <c r="B53" s="409" t="s">
        <v>56</v>
      </c>
      <c r="C53" s="309" t="s">
        <v>809</v>
      </c>
      <c r="D53" s="410" t="s">
        <v>934</v>
      </c>
      <c r="E53" s="309" t="s">
        <v>1048</v>
      </c>
      <c r="F53" s="95" t="s">
        <v>1049</v>
      </c>
      <c r="G53" s="411" t="s">
        <v>124</v>
      </c>
      <c r="H53" s="412" t="s">
        <v>946</v>
      </c>
      <c r="I53" s="412" t="s">
        <v>338</v>
      </c>
      <c r="J53" s="410">
        <v>5.7</v>
      </c>
      <c r="K53" s="413">
        <v>48.3</v>
      </c>
      <c r="L53" s="414">
        <v>38</v>
      </c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  <c r="X53" s="415"/>
      <c r="Y53" s="415"/>
      <c r="Z53" s="413">
        <v>48</v>
      </c>
      <c r="AA53" s="416">
        <f t="shared" si="4"/>
        <v>0.621118012422354</v>
      </c>
      <c r="AB53" s="413">
        <v>86.3</v>
      </c>
      <c r="AC53" s="417">
        <f>(AB53-Z53)*VLOOKUP(AE53,公斤水的体积!A:B,2,)</f>
        <v>38.327959</v>
      </c>
      <c r="AD53" s="418">
        <f t="shared" si="5"/>
        <v>0.863049999999981</v>
      </c>
      <c r="AE53" s="419">
        <v>14</v>
      </c>
      <c r="AF53" s="420"/>
      <c r="AG53" s="420"/>
      <c r="AH53" s="421">
        <v>4.5</v>
      </c>
      <c r="AI53" s="410">
        <v>136.5</v>
      </c>
      <c r="AJ53" s="422">
        <f t="shared" si="6"/>
        <v>3.2967032967033</v>
      </c>
      <c r="AK53" s="208" t="s">
        <v>67</v>
      </c>
      <c r="AL53" s="208" t="s">
        <v>67</v>
      </c>
      <c r="AM53" s="208" t="s">
        <v>67</v>
      </c>
      <c r="AN53" s="208" t="s">
        <v>67</v>
      </c>
      <c r="AO53" s="208" t="s">
        <v>67</v>
      </c>
      <c r="AP53" s="208" t="s">
        <v>67</v>
      </c>
      <c r="AQ53" s="423" t="str">
        <f t="shared" si="7"/>
        <v>合格</v>
      </c>
      <c r="AR53" s="90" t="s">
        <v>938</v>
      </c>
      <c r="AS53" s="309" t="s">
        <v>809</v>
      </c>
      <c r="AT53" s="424">
        <v>15</v>
      </c>
      <c r="AU53" s="204"/>
    </row>
    <row r="54" ht="15" spans="1:47">
      <c r="A54" s="408">
        <v>47</v>
      </c>
      <c r="B54" s="409" t="s">
        <v>56</v>
      </c>
      <c r="C54" s="309" t="s">
        <v>809</v>
      </c>
      <c r="D54" s="410" t="s">
        <v>934</v>
      </c>
      <c r="E54" s="309" t="s">
        <v>1050</v>
      </c>
      <c r="F54" s="95" t="s">
        <v>1051</v>
      </c>
      <c r="G54" s="411" t="s">
        <v>124</v>
      </c>
      <c r="H54" s="412" t="s">
        <v>1052</v>
      </c>
      <c r="I54" s="412" t="s">
        <v>970</v>
      </c>
      <c r="J54" s="410">
        <v>5.7</v>
      </c>
      <c r="K54" s="413">
        <v>48.4</v>
      </c>
      <c r="L54" s="414">
        <v>40</v>
      </c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3">
        <v>48.3</v>
      </c>
      <c r="AA54" s="416">
        <f t="shared" si="4"/>
        <v>0.206611570247937</v>
      </c>
      <c r="AB54" s="413">
        <v>88.4</v>
      </c>
      <c r="AC54" s="417">
        <f>(AB54-Z54)*VLOOKUP(AE54,公斤水的体积!A:B,2,)</f>
        <v>40.129273</v>
      </c>
      <c r="AD54" s="418">
        <f t="shared" si="5"/>
        <v>0.323182500000012</v>
      </c>
      <c r="AE54" s="419">
        <v>14</v>
      </c>
      <c r="AF54" s="420"/>
      <c r="AG54" s="420"/>
      <c r="AH54" s="421">
        <v>3.6</v>
      </c>
      <c r="AI54" s="410">
        <v>155.3</v>
      </c>
      <c r="AJ54" s="422">
        <f t="shared" si="6"/>
        <v>2.31809401159047</v>
      </c>
      <c r="AK54" s="208" t="s">
        <v>67</v>
      </c>
      <c r="AL54" s="208" t="s">
        <v>67</v>
      </c>
      <c r="AM54" s="208" t="s">
        <v>67</v>
      </c>
      <c r="AN54" s="208" t="s">
        <v>67</v>
      </c>
      <c r="AO54" s="208" t="s">
        <v>67</v>
      </c>
      <c r="AP54" s="208" t="s">
        <v>67</v>
      </c>
      <c r="AQ54" s="423" t="str">
        <f t="shared" si="7"/>
        <v>合格</v>
      </c>
      <c r="AR54" s="90" t="s">
        <v>938</v>
      </c>
      <c r="AS54" s="309" t="s">
        <v>809</v>
      </c>
      <c r="AT54" s="424">
        <v>15</v>
      </c>
      <c r="AU54" s="204"/>
    </row>
    <row r="55" ht="15" spans="1:47">
      <c r="A55" s="408">
        <v>48</v>
      </c>
      <c r="B55" s="409" t="s">
        <v>56</v>
      </c>
      <c r="C55" s="309" t="s">
        <v>809</v>
      </c>
      <c r="D55" s="410" t="s">
        <v>934</v>
      </c>
      <c r="E55" s="309" t="s">
        <v>1053</v>
      </c>
      <c r="F55" s="95" t="s">
        <v>1054</v>
      </c>
      <c r="G55" s="411" t="s">
        <v>72</v>
      </c>
      <c r="H55" s="412" t="s">
        <v>1055</v>
      </c>
      <c r="I55" s="412" t="s">
        <v>74</v>
      </c>
      <c r="J55" s="410">
        <v>5.7</v>
      </c>
      <c r="K55" s="413">
        <v>54.8</v>
      </c>
      <c r="L55" s="414">
        <v>40.6</v>
      </c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  <c r="X55" s="415"/>
      <c r="Y55" s="415"/>
      <c r="Z55" s="413">
        <v>54.7</v>
      </c>
      <c r="AA55" s="416">
        <f t="shared" si="4"/>
        <v>0.182481751824807</v>
      </c>
      <c r="AB55" s="413">
        <v>95.4</v>
      </c>
      <c r="AC55" s="417">
        <f>(AB55-Z55)*VLOOKUP(AE55,公斤水的体积!A:B,2,)</f>
        <v>40.729711</v>
      </c>
      <c r="AD55" s="418">
        <f t="shared" si="5"/>
        <v>0.319485221674878</v>
      </c>
      <c r="AE55" s="419">
        <v>14</v>
      </c>
      <c r="AF55" s="420"/>
      <c r="AG55" s="420"/>
      <c r="AH55" s="421">
        <v>2.7</v>
      </c>
      <c r="AI55" s="410">
        <v>131.6</v>
      </c>
      <c r="AJ55" s="422">
        <f t="shared" si="6"/>
        <v>2.0516717325228</v>
      </c>
      <c r="AK55" s="208" t="s">
        <v>67</v>
      </c>
      <c r="AL55" s="208" t="s">
        <v>67</v>
      </c>
      <c r="AM55" s="208" t="s">
        <v>67</v>
      </c>
      <c r="AN55" s="208" t="s">
        <v>67</v>
      </c>
      <c r="AO55" s="208" t="s">
        <v>67</v>
      </c>
      <c r="AP55" s="208" t="s">
        <v>67</v>
      </c>
      <c r="AQ55" s="423" t="str">
        <f t="shared" si="7"/>
        <v>合格</v>
      </c>
      <c r="AR55" s="90" t="s">
        <v>938</v>
      </c>
      <c r="AS55" s="309" t="s">
        <v>809</v>
      </c>
      <c r="AT55" s="424">
        <v>15</v>
      </c>
      <c r="AU55" s="204"/>
    </row>
    <row r="56" ht="15" spans="1:47">
      <c r="A56" s="408">
        <v>49</v>
      </c>
      <c r="B56" s="409" t="s">
        <v>56</v>
      </c>
      <c r="C56" s="309" t="s">
        <v>809</v>
      </c>
      <c r="D56" s="410" t="s">
        <v>934</v>
      </c>
      <c r="E56" s="309" t="s">
        <v>1056</v>
      </c>
      <c r="F56" s="95" t="s">
        <v>1057</v>
      </c>
      <c r="G56" s="411" t="s">
        <v>61</v>
      </c>
      <c r="H56" s="412" t="s">
        <v>1058</v>
      </c>
      <c r="I56" s="412" t="s">
        <v>287</v>
      </c>
      <c r="J56" s="410">
        <v>5.7</v>
      </c>
      <c r="K56" s="413">
        <v>50.5</v>
      </c>
      <c r="L56" s="414">
        <v>40</v>
      </c>
      <c r="M56" s="415"/>
      <c r="N56" s="415"/>
      <c r="O56" s="415"/>
      <c r="P56" s="415"/>
      <c r="Q56" s="415"/>
      <c r="R56" s="415"/>
      <c r="S56" s="415"/>
      <c r="T56" s="415"/>
      <c r="U56" s="415"/>
      <c r="V56" s="415"/>
      <c r="W56" s="415"/>
      <c r="X56" s="415"/>
      <c r="Y56" s="415"/>
      <c r="Z56" s="413">
        <v>50.4</v>
      </c>
      <c r="AA56" s="416">
        <f t="shared" si="4"/>
        <v>0.198019801980201</v>
      </c>
      <c r="AB56" s="413">
        <v>90.5</v>
      </c>
      <c r="AC56" s="417">
        <f>(AB56-Z56)*VLOOKUP(AE56,公斤水的体积!A:B,2,)</f>
        <v>40.129273</v>
      </c>
      <c r="AD56" s="418">
        <f t="shared" si="5"/>
        <v>0.323182499999994</v>
      </c>
      <c r="AE56" s="419">
        <v>14</v>
      </c>
      <c r="AF56" s="420"/>
      <c r="AG56" s="420"/>
      <c r="AH56" s="421">
        <v>2.1</v>
      </c>
      <c r="AI56" s="410">
        <v>122.8</v>
      </c>
      <c r="AJ56" s="422">
        <f t="shared" si="6"/>
        <v>1.71009771986971</v>
      </c>
      <c r="AK56" s="208" t="s">
        <v>67</v>
      </c>
      <c r="AL56" s="208" t="s">
        <v>67</v>
      </c>
      <c r="AM56" s="208" t="s">
        <v>67</v>
      </c>
      <c r="AN56" s="208" t="s">
        <v>67</v>
      </c>
      <c r="AO56" s="208" t="s">
        <v>67</v>
      </c>
      <c r="AP56" s="208" t="s">
        <v>67</v>
      </c>
      <c r="AQ56" s="423" t="str">
        <f t="shared" si="7"/>
        <v>合格</v>
      </c>
      <c r="AR56" s="90" t="s">
        <v>938</v>
      </c>
      <c r="AS56" s="309" t="s">
        <v>809</v>
      </c>
      <c r="AT56" s="424">
        <v>15</v>
      </c>
      <c r="AU56" s="204"/>
    </row>
    <row r="57" ht="15" spans="1:47">
      <c r="A57" s="408">
        <v>50</v>
      </c>
      <c r="B57" s="409" t="s">
        <v>56</v>
      </c>
      <c r="C57" s="309" t="s">
        <v>824</v>
      </c>
      <c r="D57" s="410" t="s">
        <v>934</v>
      </c>
      <c r="E57" s="309" t="s">
        <v>1059</v>
      </c>
      <c r="F57" s="95" t="s">
        <v>1060</v>
      </c>
      <c r="G57" s="411" t="s">
        <v>61</v>
      </c>
      <c r="H57" s="412" t="s">
        <v>282</v>
      </c>
      <c r="I57" s="412"/>
      <c r="J57" s="410">
        <v>5.7</v>
      </c>
      <c r="K57" s="413">
        <v>49</v>
      </c>
      <c r="L57" s="414">
        <v>40</v>
      </c>
      <c r="M57" s="415"/>
      <c r="N57" s="415"/>
      <c r="O57" s="415"/>
      <c r="P57" s="415"/>
      <c r="Q57" s="415"/>
      <c r="R57" s="415"/>
      <c r="S57" s="415"/>
      <c r="T57" s="415"/>
      <c r="U57" s="415"/>
      <c r="V57" s="415"/>
      <c r="W57" s="415"/>
      <c r="X57" s="415"/>
      <c r="Y57" s="415"/>
      <c r="Z57" s="413">
        <v>48.9</v>
      </c>
      <c r="AA57" s="416">
        <f t="shared" si="4"/>
        <v>0.204081632653064</v>
      </c>
      <c r="AB57" s="413">
        <v>89</v>
      </c>
      <c r="AC57" s="417">
        <f>(AB57-Z57)*VLOOKUP(AE57,公斤水的体积!A:B,2,)</f>
        <v>40.14812</v>
      </c>
      <c r="AD57" s="418">
        <f t="shared" si="5"/>
        <v>0.370300000000015</v>
      </c>
      <c r="AE57" s="419">
        <v>17</v>
      </c>
      <c r="AF57" s="420"/>
      <c r="AG57" s="420"/>
      <c r="AH57" s="421">
        <v>3.6</v>
      </c>
      <c r="AI57" s="410">
        <v>133.4</v>
      </c>
      <c r="AJ57" s="422">
        <f t="shared" si="6"/>
        <v>2.69865067466267</v>
      </c>
      <c r="AK57" s="208" t="s">
        <v>67</v>
      </c>
      <c r="AL57" s="208" t="s">
        <v>67</v>
      </c>
      <c r="AM57" s="208" t="s">
        <v>67</v>
      </c>
      <c r="AN57" s="208" t="s">
        <v>67</v>
      </c>
      <c r="AO57" s="208" t="s">
        <v>67</v>
      </c>
      <c r="AP57" s="208" t="s">
        <v>67</v>
      </c>
      <c r="AQ57" s="423" t="str">
        <f t="shared" si="7"/>
        <v>合格</v>
      </c>
      <c r="AR57" s="90" t="s">
        <v>938</v>
      </c>
      <c r="AS57" s="309" t="s">
        <v>824</v>
      </c>
      <c r="AT57" s="424">
        <v>15</v>
      </c>
      <c r="AU57" s="204"/>
    </row>
    <row r="58" ht="15" spans="1:47">
      <c r="A58" s="408">
        <v>51</v>
      </c>
      <c r="B58" s="409" t="s">
        <v>56</v>
      </c>
      <c r="C58" s="309" t="s">
        <v>855</v>
      </c>
      <c r="D58" s="410" t="s">
        <v>934</v>
      </c>
      <c r="E58" s="309" t="s">
        <v>1061</v>
      </c>
      <c r="F58" s="95" t="s">
        <v>1062</v>
      </c>
      <c r="G58" s="411" t="s">
        <v>61</v>
      </c>
      <c r="H58" s="412" t="s">
        <v>282</v>
      </c>
      <c r="I58" s="412"/>
      <c r="J58" s="410">
        <v>5.7</v>
      </c>
      <c r="K58" s="413">
        <v>48.8</v>
      </c>
      <c r="L58" s="414">
        <v>40</v>
      </c>
      <c r="M58" s="415"/>
      <c r="N58" s="415"/>
      <c r="O58" s="415"/>
      <c r="P58" s="415"/>
      <c r="Q58" s="415"/>
      <c r="R58" s="415"/>
      <c r="S58" s="415"/>
      <c r="T58" s="415"/>
      <c r="U58" s="415"/>
      <c r="V58" s="415"/>
      <c r="W58" s="415"/>
      <c r="X58" s="415"/>
      <c r="Y58" s="415"/>
      <c r="Z58" s="413">
        <v>48.7</v>
      </c>
      <c r="AA58" s="416">
        <f t="shared" si="4"/>
        <v>0.204918032786874</v>
      </c>
      <c r="AB58" s="413">
        <v>88.8</v>
      </c>
      <c r="AC58" s="417">
        <f>(AB58-Z58)*VLOOKUP(AE58,公斤水的体积!A:B,2,)</f>
        <v>40.134887</v>
      </c>
      <c r="AD58" s="418">
        <f t="shared" si="5"/>
        <v>0.33721749999998</v>
      </c>
      <c r="AE58" s="419">
        <v>15</v>
      </c>
      <c r="AF58" s="420"/>
      <c r="AG58" s="420"/>
      <c r="AH58" s="421">
        <v>3</v>
      </c>
      <c r="AI58" s="410">
        <v>140.5</v>
      </c>
      <c r="AJ58" s="422">
        <f t="shared" si="6"/>
        <v>2.13523131672598</v>
      </c>
      <c r="AK58" s="208" t="s">
        <v>67</v>
      </c>
      <c r="AL58" s="208" t="s">
        <v>67</v>
      </c>
      <c r="AM58" s="208" t="s">
        <v>67</v>
      </c>
      <c r="AN58" s="208" t="s">
        <v>67</v>
      </c>
      <c r="AO58" s="208" t="s">
        <v>67</v>
      </c>
      <c r="AP58" s="208" t="s">
        <v>67</v>
      </c>
      <c r="AQ58" s="423" t="str">
        <f t="shared" si="7"/>
        <v>合格</v>
      </c>
      <c r="AR58" s="90" t="s">
        <v>938</v>
      </c>
      <c r="AS58" s="309" t="s">
        <v>855</v>
      </c>
      <c r="AT58" s="424">
        <v>15</v>
      </c>
      <c r="AU58" s="204"/>
    </row>
    <row r="59" ht="15" spans="1:47">
      <c r="A59" s="408">
        <v>52</v>
      </c>
      <c r="B59" s="409" t="s">
        <v>56</v>
      </c>
      <c r="C59" s="309" t="s">
        <v>855</v>
      </c>
      <c r="D59" s="410" t="s">
        <v>934</v>
      </c>
      <c r="E59" s="309" t="s">
        <v>1063</v>
      </c>
      <c r="F59" s="95" t="s">
        <v>1064</v>
      </c>
      <c r="G59" s="411" t="s">
        <v>61</v>
      </c>
      <c r="H59" s="412" t="s">
        <v>282</v>
      </c>
      <c r="I59" s="412"/>
      <c r="J59" s="410">
        <v>5.7</v>
      </c>
      <c r="K59" s="413">
        <v>48.8</v>
      </c>
      <c r="L59" s="414">
        <v>40</v>
      </c>
      <c r="M59" s="415"/>
      <c r="N59" s="415"/>
      <c r="O59" s="415"/>
      <c r="P59" s="415"/>
      <c r="Q59" s="415"/>
      <c r="R59" s="415"/>
      <c r="S59" s="415"/>
      <c r="T59" s="415"/>
      <c r="U59" s="415"/>
      <c r="V59" s="415"/>
      <c r="W59" s="415"/>
      <c r="X59" s="415"/>
      <c r="Y59" s="415"/>
      <c r="Z59" s="413">
        <v>48.7</v>
      </c>
      <c r="AA59" s="416">
        <f t="shared" si="4"/>
        <v>0.204918032786874</v>
      </c>
      <c r="AB59" s="413">
        <v>88.8</v>
      </c>
      <c r="AC59" s="417">
        <f>(AB59-Z59)*VLOOKUP(AE59,公斤水的体积!A:B,2,)</f>
        <v>40.134887</v>
      </c>
      <c r="AD59" s="418">
        <f t="shared" si="5"/>
        <v>0.33721749999998</v>
      </c>
      <c r="AE59" s="419">
        <v>15</v>
      </c>
      <c r="AF59" s="420"/>
      <c r="AG59" s="420"/>
      <c r="AH59" s="421">
        <v>3.9</v>
      </c>
      <c r="AI59" s="410">
        <v>147.3</v>
      </c>
      <c r="AJ59" s="422">
        <f t="shared" si="6"/>
        <v>2.64765784114053</v>
      </c>
      <c r="AK59" s="208" t="s">
        <v>67</v>
      </c>
      <c r="AL59" s="208" t="s">
        <v>67</v>
      </c>
      <c r="AM59" s="208" t="s">
        <v>67</v>
      </c>
      <c r="AN59" s="208" t="s">
        <v>67</v>
      </c>
      <c r="AO59" s="208" t="s">
        <v>67</v>
      </c>
      <c r="AP59" s="208" t="s">
        <v>67</v>
      </c>
      <c r="AQ59" s="423" t="str">
        <f t="shared" si="7"/>
        <v>合格</v>
      </c>
      <c r="AR59" s="90" t="s">
        <v>938</v>
      </c>
      <c r="AS59" s="309" t="s">
        <v>855</v>
      </c>
      <c r="AT59" s="424">
        <v>15</v>
      </c>
      <c r="AU59" s="204"/>
    </row>
    <row r="60" ht="15" spans="1:47">
      <c r="A60" s="408">
        <v>53</v>
      </c>
      <c r="B60" s="409" t="s">
        <v>56</v>
      </c>
      <c r="C60" s="309" t="s">
        <v>855</v>
      </c>
      <c r="D60" s="410" t="s">
        <v>934</v>
      </c>
      <c r="E60" s="309" t="s">
        <v>1065</v>
      </c>
      <c r="F60" s="95" t="s">
        <v>1066</v>
      </c>
      <c r="G60" s="411" t="s">
        <v>80</v>
      </c>
      <c r="H60" s="412" t="s">
        <v>978</v>
      </c>
      <c r="I60" s="412" t="s">
        <v>62</v>
      </c>
      <c r="J60" s="410">
        <v>5.7</v>
      </c>
      <c r="K60" s="413">
        <v>50.6</v>
      </c>
      <c r="L60" s="414">
        <v>40</v>
      </c>
      <c r="M60" s="415"/>
      <c r="N60" s="415"/>
      <c r="O60" s="415"/>
      <c r="P60" s="415"/>
      <c r="Q60" s="415"/>
      <c r="R60" s="415"/>
      <c r="S60" s="415"/>
      <c r="T60" s="415"/>
      <c r="U60" s="415"/>
      <c r="V60" s="415"/>
      <c r="W60" s="415"/>
      <c r="X60" s="415"/>
      <c r="Y60" s="415"/>
      <c r="Z60" s="413">
        <v>50.5</v>
      </c>
      <c r="AA60" s="416">
        <f t="shared" si="4"/>
        <v>0.197628458498027</v>
      </c>
      <c r="AB60" s="413">
        <v>90.6</v>
      </c>
      <c r="AC60" s="417">
        <f>(AB60-Z60)*VLOOKUP(AE60,公斤水的体积!A:B,2,)</f>
        <v>40.134887</v>
      </c>
      <c r="AD60" s="418">
        <f t="shared" si="5"/>
        <v>0.33721749999998</v>
      </c>
      <c r="AE60" s="419">
        <v>15</v>
      </c>
      <c r="AF60" s="420"/>
      <c r="AG60" s="420"/>
      <c r="AH60" s="421">
        <v>5</v>
      </c>
      <c r="AI60" s="410">
        <v>152.9</v>
      </c>
      <c r="AJ60" s="422">
        <f t="shared" si="6"/>
        <v>3.27011118378025</v>
      </c>
      <c r="AK60" s="208" t="s">
        <v>67</v>
      </c>
      <c r="AL60" s="208" t="s">
        <v>67</v>
      </c>
      <c r="AM60" s="208" t="s">
        <v>67</v>
      </c>
      <c r="AN60" s="208" t="s">
        <v>67</v>
      </c>
      <c r="AO60" s="208" t="s">
        <v>67</v>
      </c>
      <c r="AP60" s="208" t="s">
        <v>67</v>
      </c>
      <c r="AQ60" s="423" t="str">
        <f t="shared" si="7"/>
        <v>合格</v>
      </c>
      <c r="AR60" s="90" t="s">
        <v>938</v>
      </c>
      <c r="AS60" s="309" t="s">
        <v>855</v>
      </c>
      <c r="AT60" s="424">
        <v>15</v>
      </c>
      <c r="AU60" s="204"/>
    </row>
    <row r="61" ht="15" spans="1:47">
      <c r="A61" s="408">
        <v>54</v>
      </c>
      <c r="B61" s="409" t="s">
        <v>56</v>
      </c>
      <c r="C61" s="309" t="s">
        <v>855</v>
      </c>
      <c r="D61" s="410" t="s">
        <v>934</v>
      </c>
      <c r="E61" s="309" t="s">
        <v>1067</v>
      </c>
      <c r="F61" s="95" t="s">
        <v>1068</v>
      </c>
      <c r="G61" s="411" t="s">
        <v>61</v>
      </c>
      <c r="H61" s="412" t="s">
        <v>1052</v>
      </c>
      <c r="I61" s="412" t="s">
        <v>273</v>
      </c>
      <c r="J61" s="410">
        <v>5.7</v>
      </c>
      <c r="K61" s="413">
        <v>48</v>
      </c>
      <c r="L61" s="414">
        <v>40.2</v>
      </c>
      <c r="M61" s="415"/>
      <c r="N61" s="415"/>
      <c r="O61" s="415"/>
      <c r="P61" s="415"/>
      <c r="Q61" s="415"/>
      <c r="R61" s="415"/>
      <c r="S61" s="415"/>
      <c r="T61" s="415"/>
      <c r="U61" s="415"/>
      <c r="V61" s="415"/>
      <c r="W61" s="415"/>
      <c r="X61" s="415"/>
      <c r="Y61" s="415"/>
      <c r="Z61" s="413">
        <v>47.9</v>
      </c>
      <c r="AA61" s="416">
        <f t="shared" si="4"/>
        <v>0.208333333333336</v>
      </c>
      <c r="AB61" s="413">
        <v>88.2</v>
      </c>
      <c r="AC61" s="417">
        <f>(AB61-Z61)*VLOOKUP(AE61,公斤水的体积!A:B,2,)</f>
        <v>40.335061</v>
      </c>
      <c r="AD61" s="418">
        <f t="shared" si="5"/>
        <v>0.335972636815921</v>
      </c>
      <c r="AE61" s="419">
        <v>15</v>
      </c>
      <c r="AF61" s="420"/>
      <c r="AG61" s="420"/>
      <c r="AH61" s="421">
        <v>2.7</v>
      </c>
      <c r="AI61" s="410">
        <v>144.9</v>
      </c>
      <c r="AJ61" s="422">
        <f t="shared" si="6"/>
        <v>1.86335403726708</v>
      </c>
      <c r="AK61" s="208" t="s">
        <v>67</v>
      </c>
      <c r="AL61" s="208" t="s">
        <v>67</v>
      </c>
      <c r="AM61" s="208" t="s">
        <v>67</v>
      </c>
      <c r="AN61" s="208" t="s">
        <v>67</v>
      </c>
      <c r="AO61" s="208" t="s">
        <v>67</v>
      </c>
      <c r="AP61" s="208" t="s">
        <v>67</v>
      </c>
      <c r="AQ61" s="423" t="str">
        <f t="shared" si="7"/>
        <v>合格</v>
      </c>
      <c r="AR61" s="90" t="s">
        <v>938</v>
      </c>
      <c r="AS61" s="309" t="s">
        <v>855</v>
      </c>
      <c r="AT61" s="424">
        <v>15</v>
      </c>
      <c r="AU61" s="204"/>
    </row>
    <row r="62" ht="15" spans="1:47">
      <c r="A62" s="408">
        <v>55</v>
      </c>
      <c r="B62" s="409" t="s">
        <v>56</v>
      </c>
      <c r="C62" s="309" t="s">
        <v>855</v>
      </c>
      <c r="D62" s="410" t="s">
        <v>934</v>
      </c>
      <c r="E62" s="309" t="s">
        <v>1069</v>
      </c>
      <c r="F62" s="95" t="s">
        <v>1070</v>
      </c>
      <c r="G62" s="411" t="s">
        <v>72</v>
      </c>
      <c r="H62" s="412" t="s">
        <v>946</v>
      </c>
      <c r="I62" s="412" t="s">
        <v>1071</v>
      </c>
      <c r="J62" s="410">
        <v>5.7</v>
      </c>
      <c r="K62" s="413">
        <v>56.2</v>
      </c>
      <c r="L62" s="414">
        <v>41.3</v>
      </c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5"/>
      <c r="X62" s="415"/>
      <c r="Y62" s="415"/>
      <c r="Z62" s="413">
        <v>56.1</v>
      </c>
      <c r="AA62" s="416">
        <f t="shared" si="4"/>
        <v>0.177935943060501</v>
      </c>
      <c r="AB62" s="413">
        <v>97.5</v>
      </c>
      <c r="AC62" s="417">
        <f>(AB62-Z62)*VLOOKUP(AE62,公斤水的体积!A:B,2,)</f>
        <v>41.436018</v>
      </c>
      <c r="AD62" s="418">
        <f t="shared" si="5"/>
        <v>0.329341404358353</v>
      </c>
      <c r="AE62" s="419">
        <v>15</v>
      </c>
      <c r="AF62" s="420"/>
      <c r="AG62" s="420"/>
      <c r="AH62" s="421">
        <v>3</v>
      </c>
      <c r="AI62" s="410">
        <v>130.4</v>
      </c>
      <c r="AJ62" s="422">
        <f t="shared" si="6"/>
        <v>2.30061349693252</v>
      </c>
      <c r="AK62" s="208" t="s">
        <v>67</v>
      </c>
      <c r="AL62" s="208" t="s">
        <v>67</v>
      </c>
      <c r="AM62" s="208" t="s">
        <v>67</v>
      </c>
      <c r="AN62" s="208" t="s">
        <v>67</v>
      </c>
      <c r="AO62" s="208" t="s">
        <v>67</v>
      </c>
      <c r="AP62" s="208" t="s">
        <v>67</v>
      </c>
      <c r="AQ62" s="423" t="str">
        <f t="shared" si="7"/>
        <v>合格</v>
      </c>
      <c r="AR62" s="90" t="s">
        <v>938</v>
      </c>
      <c r="AS62" s="309" t="s">
        <v>855</v>
      </c>
      <c r="AT62" s="424">
        <v>15</v>
      </c>
      <c r="AU62" s="204"/>
    </row>
    <row r="63" ht="15" spans="1:47">
      <c r="A63" s="408">
        <v>56</v>
      </c>
      <c r="B63" s="409" t="s">
        <v>56</v>
      </c>
      <c r="C63" s="309" t="s">
        <v>855</v>
      </c>
      <c r="D63" s="410" t="s">
        <v>934</v>
      </c>
      <c r="E63" s="309" t="s">
        <v>1072</v>
      </c>
      <c r="F63" s="95" t="s">
        <v>1073</v>
      </c>
      <c r="G63" s="411" t="s">
        <v>72</v>
      </c>
      <c r="H63" s="412" t="s">
        <v>1074</v>
      </c>
      <c r="I63" s="412" t="s">
        <v>305</v>
      </c>
      <c r="J63" s="410">
        <v>5.7</v>
      </c>
      <c r="K63" s="413">
        <v>57.9</v>
      </c>
      <c r="L63" s="414">
        <v>40.8</v>
      </c>
      <c r="M63" s="415"/>
      <c r="N63" s="415"/>
      <c r="O63" s="415"/>
      <c r="P63" s="415"/>
      <c r="Q63" s="415"/>
      <c r="R63" s="415"/>
      <c r="S63" s="415"/>
      <c r="T63" s="415"/>
      <c r="U63" s="415"/>
      <c r="V63" s="415"/>
      <c r="W63" s="415"/>
      <c r="X63" s="415"/>
      <c r="Y63" s="415"/>
      <c r="Z63" s="413">
        <v>57.8</v>
      </c>
      <c r="AA63" s="416">
        <f t="shared" si="4"/>
        <v>0.172711571675305</v>
      </c>
      <c r="AB63" s="413">
        <v>98.7</v>
      </c>
      <c r="AC63" s="417">
        <f>(AB63-Z63)*VLOOKUP(AE63,公斤水的体积!A:B,2,)</f>
        <v>40.935583</v>
      </c>
      <c r="AD63" s="418">
        <f t="shared" si="5"/>
        <v>0.332311274509814</v>
      </c>
      <c r="AE63" s="419">
        <v>15</v>
      </c>
      <c r="AF63" s="420"/>
      <c r="AG63" s="420"/>
      <c r="AH63" s="421">
        <v>2.9</v>
      </c>
      <c r="AI63" s="410">
        <v>126.6</v>
      </c>
      <c r="AJ63" s="422">
        <f t="shared" si="6"/>
        <v>2.29067930489731</v>
      </c>
      <c r="AK63" s="208" t="s">
        <v>67</v>
      </c>
      <c r="AL63" s="208" t="s">
        <v>67</v>
      </c>
      <c r="AM63" s="208" t="s">
        <v>67</v>
      </c>
      <c r="AN63" s="208" t="s">
        <v>67</v>
      </c>
      <c r="AO63" s="208" t="s">
        <v>67</v>
      </c>
      <c r="AP63" s="208" t="s">
        <v>67</v>
      </c>
      <c r="AQ63" s="423" t="str">
        <f t="shared" si="7"/>
        <v>合格</v>
      </c>
      <c r="AR63" s="90" t="s">
        <v>938</v>
      </c>
      <c r="AS63" s="309" t="s">
        <v>855</v>
      </c>
      <c r="AT63" s="424">
        <v>15</v>
      </c>
      <c r="AU63" s="204"/>
    </row>
    <row r="64" ht="15" spans="1:47">
      <c r="A64" s="408">
        <v>57</v>
      </c>
      <c r="B64" s="409" t="s">
        <v>56</v>
      </c>
      <c r="C64" s="309" t="s">
        <v>855</v>
      </c>
      <c r="D64" s="410" t="s">
        <v>934</v>
      </c>
      <c r="E64" s="309" t="s">
        <v>1075</v>
      </c>
      <c r="F64" s="95" t="s">
        <v>1076</v>
      </c>
      <c r="G64" s="411" t="s">
        <v>80</v>
      </c>
      <c r="H64" s="412" t="s">
        <v>210</v>
      </c>
      <c r="I64" s="412" t="s">
        <v>74</v>
      </c>
      <c r="J64" s="410">
        <v>5.7</v>
      </c>
      <c r="K64" s="413">
        <v>53.8</v>
      </c>
      <c r="L64" s="414">
        <v>40.9</v>
      </c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3">
        <v>53.7</v>
      </c>
      <c r="AA64" s="416">
        <f t="shared" si="4"/>
        <v>0.185873605947945</v>
      </c>
      <c r="AB64" s="413">
        <v>94.7</v>
      </c>
      <c r="AC64" s="417">
        <f>(AB64-Z64)*VLOOKUP(AE64,公斤水的体积!A:B,2,)</f>
        <v>41.03567</v>
      </c>
      <c r="AD64" s="418">
        <f t="shared" si="5"/>
        <v>0.331711491442537</v>
      </c>
      <c r="AE64" s="419">
        <v>15</v>
      </c>
      <c r="AF64" s="420"/>
      <c r="AG64" s="420"/>
      <c r="AH64" s="421">
        <v>2.9</v>
      </c>
      <c r="AI64" s="410">
        <v>133.8</v>
      </c>
      <c r="AJ64" s="422">
        <f t="shared" si="6"/>
        <v>2.16741405082212</v>
      </c>
      <c r="AK64" s="208" t="s">
        <v>67</v>
      </c>
      <c r="AL64" s="208" t="s">
        <v>67</v>
      </c>
      <c r="AM64" s="208" t="s">
        <v>67</v>
      </c>
      <c r="AN64" s="208" t="s">
        <v>67</v>
      </c>
      <c r="AO64" s="208" t="s">
        <v>67</v>
      </c>
      <c r="AP64" s="208" t="s">
        <v>67</v>
      </c>
      <c r="AQ64" s="423" t="str">
        <f t="shared" si="7"/>
        <v>合格</v>
      </c>
      <c r="AR64" s="90" t="s">
        <v>938</v>
      </c>
      <c r="AS64" s="309" t="s">
        <v>855</v>
      </c>
      <c r="AT64" s="424">
        <v>15</v>
      </c>
      <c r="AU64" s="204"/>
    </row>
    <row r="65" ht="15" spans="1:251">
      <c r="A65" s="408">
        <v>58</v>
      </c>
      <c r="B65" s="409" t="s">
        <v>56</v>
      </c>
      <c r="C65" s="309" t="s">
        <v>855</v>
      </c>
      <c r="D65" s="410" t="s">
        <v>934</v>
      </c>
      <c r="E65" s="309" t="s">
        <v>1077</v>
      </c>
      <c r="F65" s="95" t="s">
        <v>1078</v>
      </c>
      <c r="G65" s="411" t="s">
        <v>317</v>
      </c>
      <c r="H65" s="412" t="s">
        <v>910</v>
      </c>
      <c r="I65" s="412"/>
      <c r="J65" s="410">
        <v>5.7</v>
      </c>
      <c r="K65" s="413">
        <v>49</v>
      </c>
      <c r="L65" s="414">
        <v>40</v>
      </c>
      <c r="M65" s="415"/>
      <c r="N65" s="415"/>
      <c r="O65" s="415"/>
      <c r="P65" s="415"/>
      <c r="Q65" s="415"/>
      <c r="R65" s="415"/>
      <c r="S65" s="415"/>
      <c r="T65" s="415"/>
      <c r="U65" s="415"/>
      <c r="V65" s="415"/>
      <c r="W65" s="415"/>
      <c r="X65" s="415"/>
      <c r="Y65" s="415"/>
      <c r="Z65" s="413">
        <v>49</v>
      </c>
      <c r="AA65" s="416">
        <f t="shared" si="4"/>
        <v>0</v>
      </c>
      <c r="AB65" s="413">
        <v>89</v>
      </c>
      <c r="AC65" s="417">
        <f>(AB65-Z65)*VLOOKUP(AE65,公斤水的体积!A:B,2,)</f>
        <v>40.0348</v>
      </c>
      <c r="AD65" s="418">
        <f t="shared" si="5"/>
        <v>0.0869999999999926</v>
      </c>
      <c r="AE65" s="419">
        <v>15</v>
      </c>
      <c r="AF65" s="420"/>
      <c r="AG65" s="420"/>
      <c r="AH65" s="421">
        <v>2.4</v>
      </c>
      <c r="AI65" s="410">
        <v>133.7</v>
      </c>
      <c r="AJ65" s="422">
        <f t="shared" si="6"/>
        <v>1.79506357516829</v>
      </c>
      <c r="AK65" s="208" t="s">
        <v>67</v>
      </c>
      <c r="AL65" s="208" t="s">
        <v>67</v>
      </c>
      <c r="AM65" s="208" t="s">
        <v>67</v>
      </c>
      <c r="AN65" s="208" t="s">
        <v>67</v>
      </c>
      <c r="AO65" s="208" t="s">
        <v>67</v>
      </c>
      <c r="AP65" s="208" t="s">
        <v>67</v>
      </c>
      <c r="AQ65" s="423" t="str">
        <f t="shared" si="7"/>
        <v>合格</v>
      </c>
      <c r="AR65" s="90" t="s">
        <v>938</v>
      </c>
      <c r="AS65" s="309" t="s">
        <v>855</v>
      </c>
      <c r="AT65" s="424">
        <v>15</v>
      </c>
      <c r="AU65" s="204"/>
    </row>
    <row r="66" ht="15" spans="1:251">
      <c r="A66" s="408">
        <v>59</v>
      </c>
      <c r="B66" s="409" t="s">
        <v>56</v>
      </c>
      <c r="C66" s="309" t="s">
        <v>855</v>
      </c>
      <c r="D66" s="410" t="s">
        <v>934</v>
      </c>
      <c r="E66" s="309" t="s">
        <v>1079</v>
      </c>
      <c r="F66" s="95" t="s">
        <v>1080</v>
      </c>
      <c r="G66" s="411" t="s">
        <v>87</v>
      </c>
      <c r="H66" s="412" t="s">
        <v>1081</v>
      </c>
      <c r="I66" s="412" t="s">
        <v>323</v>
      </c>
      <c r="J66" s="410">
        <v>5.7</v>
      </c>
      <c r="K66" s="413">
        <v>46.6</v>
      </c>
      <c r="L66" s="414">
        <v>40.9</v>
      </c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5"/>
      <c r="X66" s="415"/>
      <c r="Y66" s="415"/>
      <c r="Z66" s="413">
        <v>46.5</v>
      </c>
      <c r="AA66" s="416">
        <f t="shared" si="4"/>
        <v>0.214592274678115</v>
      </c>
      <c r="AB66" s="413">
        <v>87.5</v>
      </c>
      <c r="AC66" s="417">
        <f>(AB66-Z66)*VLOOKUP(AE66,公斤水的体积!A:B,2,)</f>
        <v>41.03567</v>
      </c>
      <c r="AD66" s="418">
        <f t="shared" si="5"/>
        <v>0.331711491442537</v>
      </c>
      <c r="AE66" s="419">
        <v>15</v>
      </c>
      <c r="AF66" s="420"/>
      <c r="AG66" s="420"/>
      <c r="AH66" s="421">
        <v>1.3</v>
      </c>
      <c r="AI66" s="410">
        <v>153.1</v>
      </c>
      <c r="AJ66" s="422">
        <f t="shared" si="6"/>
        <v>0.84911822338341</v>
      </c>
      <c r="AK66" s="208" t="s">
        <v>67</v>
      </c>
      <c r="AL66" s="208" t="s">
        <v>67</v>
      </c>
      <c r="AM66" s="208" t="s">
        <v>67</v>
      </c>
      <c r="AN66" s="208" t="s">
        <v>67</v>
      </c>
      <c r="AO66" s="208" t="s">
        <v>67</v>
      </c>
      <c r="AP66" s="208" t="s">
        <v>67</v>
      </c>
      <c r="AQ66" s="423" t="str">
        <f t="shared" si="7"/>
        <v>合格</v>
      </c>
      <c r="AR66" s="90" t="s">
        <v>938</v>
      </c>
      <c r="AS66" s="309" t="s">
        <v>855</v>
      </c>
      <c r="AT66" s="424">
        <v>15</v>
      </c>
      <c r="AU66" s="204"/>
    </row>
    <row r="67" ht="15" spans="1:251">
      <c r="A67" s="408">
        <v>60</v>
      </c>
      <c r="B67" s="409" t="s">
        <v>56</v>
      </c>
      <c r="C67" s="309" t="s">
        <v>862</v>
      </c>
      <c r="D67" s="410" t="s">
        <v>934</v>
      </c>
      <c r="E67" s="309" t="s">
        <v>1082</v>
      </c>
      <c r="F67" s="95" t="s">
        <v>1083</v>
      </c>
      <c r="G67" s="411" t="s">
        <v>124</v>
      </c>
      <c r="H67" s="412" t="s">
        <v>1084</v>
      </c>
      <c r="I67" s="412" t="s">
        <v>323</v>
      </c>
      <c r="J67" s="410">
        <v>5.7</v>
      </c>
      <c r="K67" s="413">
        <v>49.8</v>
      </c>
      <c r="L67" s="414">
        <v>40</v>
      </c>
      <c r="M67" s="415"/>
      <c r="N67" s="415"/>
      <c r="O67" s="415"/>
      <c r="P67" s="415"/>
      <c r="Q67" s="415"/>
      <c r="R67" s="415"/>
      <c r="S67" s="415"/>
      <c r="T67" s="415"/>
      <c r="U67" s="415"/>
      <c r="V67" s="415"/>
      <c r="W67" s="415"/>
      <c r="X67" s="415"/>
      <c r="Y67" s="415"/>
      <c r="Z67" s="413">
        <v>49.7</v>
      </c>
      <c r="AA67" s="416">
        <f t="shared" si="4"/>
        <v>0.200803212851394</v>
      </c>
      <c r="AB67" s="413">
        <v>89.8</v>
      </c>
      <c r="AC67" s="417">
        <f>(AB67-Z67)*VLOOKUP(AE67,公斤水的体积!A:B,2,)</f>
        <v>40.14812</v>
      </c>
      <c r="AD67" s="418">
        <f t="shared" si="5"/>
        <v>0.370299999999997</v>
      </c>
      <c r="AE67" s="419">
        <v>17</v>
      </c>
      <c r="AF67" s="420"/>
      <c r="AG67" s="420"/>
      <c r="AH67" s="421">
        <v>3.2</v>
      </c>
      <c r="AI67" s="410">
        <v>150.7</v>
      </c>
      <c r="AJ67" s="422">
        <f t="shared" si="6"/>
        <v>2.12342402123424</v>
      </c>
      <c r="AK67" s="208" t="s">
        <v>67</v>
      </c>
      <c r="AL67" s="208" t="s">
        <v>67</v>
      </c>
      <c r="AM67" s="208" t="s">
        <v>67</v>
      </c>
      <c r="AN67" s="208" t="s">
        <v>67</v>
      </c>
      <c r="AO67" s="208" t="s">
        <v>67</v>
      </c>
      <c r="AP67" s="208" t="s">
        <v>67</v>
      </c>
      <c r="AQ67" s="423" t="str">
        <f t="shared" si="7"/>
        <v>合格</v>
      </c>
      <c r="AR67" s="90" t="s">
        <v>938</v>
      </c>
      <c r="AS67" s="309" t="s">
        <v>862</v>
      </c>
      <c r="AT67" s="424">
        <v>15</v>
      </c>
      <c r="AU67" s="204"/>
    </row>
    <row r="68" ht="15" spans="1:251">
      <c r="A68" s="408">
        <v>61</v>
      </c>
      <c r="B68" s="409" t="s">
        <v>56</v>
      </c>
      <c r="C68" s="309" t="s">
        <v>862</v>
      </c>
      <c r="D68" s="410" t="s">
        <v>934</v>
      </c>
      <c r="E68" s="309" t="s">
        <v>1085</v>
      </c>
      <c r="F68" s="95" t="s">
        <v>1086</v>
      </c>
      <c r="G68" s="411" t="s">
        <v>138</v>
      </c>
      <c r="H68" s="412" t="s">
        <v>379</v>
      </c>
      <c r="I68" s="412" t="s">
        <v>970</v>
      </c>
      <c r="J68" s="410">
        <v>5.7</v>
      </c>
      <c r="K68" s="413">
        <v>47</v>
      </c>
      <c r="L68" s="414">
        <v>40.1</v>
      </c>
      <c r="M68" s="415"/>
      <c r="N68" s="415"/>
      <c r="O68" s="415"/>
      <c r="P68" s="415"/>
      <c r="Q68" s="415"/>
      <c r="R68" s="415"/>
      <c r="S68" s="415"/>
      <c r="T68" s="415"/>
      <c r="U68" s="415"/>
      <c r="V68" s="415"/>
      <c r="W68" s="415"/>
      <c r="X68" s="415"/>
      <c r="Y68" s="415"/>
      <c r="Z68" s="413">
        <v>46.9</v>
      </c>
      <c r="AA68" s="416">
        <f t="shared" si="4"/>
        <v>0.212765957446812</v>
      </c>
      <c r="AB68" s="413">
        <v>87.1</v>
      </c>
      <c r="AC68" s="417">
        <f>(AB68-Z68)*VLOOKUP(AE68,公斤水的体积!A:B,2,)</f>
        <v>40.24824</v>
      </c>
      <c r="AD68" s="418">
        <f t="shared" si="5"/>
        <v>0.369675810473819</v>
      </c>
      <c r="AE68" s="419">
        <v>17</v>
      </c>
      <c r="AF68" s="420"/>
      <c r="AG68" s="420"/>
      <c r="AH68" s="421">
        <v>1.9</v>
      </c>
      <c r="AI68" s="410">
        <v>148.1</v>
      </c>
      <c r="AJ68" s="422">
        <f t="shared" si="6"/>
        <v>1.2829169480081</v>
      </c>
      <c r="AK68" s="208" t="s">
        <v>67</v>
      </c>
      <c r="AL68" s="208" t="s">
        <v>67</v>
      </c>
      <c r="AM68" s="208" t="s">
        <v>67</v>
      </c>
      <c r="AN68" s="208" t="s">
        <v>67</v>
      </c>
      <c r="AO68" s="208" t="s">
        <v>67</v>
      </c>
      <c r="AP68" s="208" t="s">
        <v>67</v>
      </c>
      <c r="AQ68" s="423" t="str">
        <f t="shared" si="7"/>
        <v>合格</v>
      </c>
      <c r="AR68" s="90" t="s">
        <v>938</v>
      </c>
      <c r="AS68" s="309" t="s">
        <v>862</v>
      </c>
      <c r="AT68" s="424">
        <v>15</v>
      </c>
      <c r="AU68" s="204"/>
    </row>
    <row r="69" ht="15" spans="1:251">
      <c r="A69" s="408">
        <v>62</v>
      </c>
      <c r="B69" s="409" t="s">
        <v>56</v>
      </c>
      <c r="C69" s="309" t="s">
        <v>862</v>
      </c>
      <c r="D69" s="410" t="s">
        <v>934</v>
      </c>
      <c r="E69" s="309" t="s">
        <v>1087</v>
      </c>
      <c r="F69" s="95" t="s">
        <v>1088</v>
      </c>
      <c r="G69" s="411" t="s">
        <v>124</v>
      </c>
      <c r="H69" s="412" t="s">
        <v>272</v>
      </c>
      <c r="I69" s="412" t="s">
        <v>959</v>
      </c>
      <c r="J69" s="410">
        <v>5.7</v>
      </c>
      <c r="K69" s="413">
        <v>50</v>
      </c>
      <c r="L69" s="414">
        <v>40</v>
      </c>
      <c r="M69" s="415"/>
      <c r="N69" s="415"/>
      <c r="O69" s="415"/>
      <c r="P69" s="415"/>
      <c r="Q69" s="415"/>
      <c r="R69" s="415"/>
      <c r="S69" s="415"/>
      <c r="T69" s="415"/>
      <c r="U69" s="415"/>
      <c r="V69" s="415"/>
      <c r="W69" s="415"/>
      <c r="X69" s="415"/>
      <c r="Y69" s="415"/>
      <c r="Z69" s="413">
        <v>49.9</v>
      </c>
      <c r="AA69" s="416">
        <f t="shared" si="4"/>
        <v>0.200000000000003</v>
      </c>
      <c r="AB69" s="413">
        <v>90</v>
      </c>
      <c r="AC69" s="417">
        <f>(AB69-Z69)*VLOOKUP(AE69,公斤水的体积!A:B,2,)</f>
        <v>40.14812</v>
      </c>
      <c r="AD69" s="418">
        <f t="shared" si="5"/>
        <v>0.370300000000015</v>
      </c>
      <c r="AE69" s="419">
        <v>17</v>
      </c>
      <c r="AF69" s="420"/>
      <c r="AG69" s="420"/>
      <c r="AH69" s="421">
        <v>3.1</v>
      </c>
      <c r="AI69" s="410">
        <v>141.8</v>
      </c>
      <c r="AJ69" s="422">
        <f t="shared" si="6"/>
        <v>2.18617771509168</v>
      </c>
      <c r="AK69" s="208" t="s">
        <v>67</v>
      </c>
      <c r="AL69" s="208" t="s">
        <v>67</v>
      </c>
      <c r="AM69" s="208" t="s">
        <v>67</v>
      </c>
      <c r="AN69" s="208" t="s">
        <v>67</v>
      </c>
      <c r="AO69" s="208" t="s">
        <v>67</v>
      </c>
      <c r="AP69" s="208" t="s">
        <v>67</v>
      </c>
      <c r="AQ69" s="423" t="str">
        <f t="shared" si="7"/>
        <v>合格</v>
      </c>
      <c r="AR69" s="90" t="s">
        <v>938</v>
      </c>
      <c r="AS69" s="309" t="s">
        <v>862</v>
      </c>
      <c r="AT69" s="424">
        <v>15</v>
      </c>
      <c r="AU69" s="204"/>
    </row>
    <row r="70" ht="15" spans="1:251">
      <c r="A70" s="408">
        <v>63</v>
      </c>
      <c r="B70" s="409" t="s">
        <v>56</v>
      </c>
      <c r="C70" s="309" t="s">
        <v>862</v>
      </c>
      <c r="D70" s="410" t="s">
        <v>934</v>
      </c>
      <c r="E70" s="309" t="s">
        <v>1089</v>
      </c>
      <c r="F70" s="95" t="s">
        <v>1090</v>
      </c>
      <c r="G70" s="411" t="s">
        <v>61</v>
      </c>
      <c r="H70" s="412" t="s">
        <v>282</v>
      </c>
      <c r="I70" s="412"/>
      <c r="J70" s="410">
        <v>5.7</v>
      </c>
      <c r="K70" s="413">
        <v>48.5</v>
      </c>
      <c r="L70" s="414">
        <v>40</v>
      </c>
      <c r="M70" s="415"/>
      <c r="N70" s="415"/>
      <c r="O70" s="415"/>
      <c r="P70" s="415"/>
      <c r="Q70" s="415"/>
      <c r="R70" s="415"/>
      <c r="S70" s="415"/>
      <c r="T70" s="415"/>
      <c r="U70" s="415"/>
      <c r="V70" s="415"/>
      <c r="W70" s="415"/>
      <c r="X70" s="415"/>
      <c r="Y70" s="415"/>
      <c r="Z70" s="413">
        <v>48.4</v>
      </c>
      <c r="AA70" s="416">
        <f t="shared" si="4"/>
        <v>0.206185567010312</v>
      </c>
      <c r="AB70" s="413">
        <v>88.5</v>
      </c>
      <c r="AC70" s="417">
        <f>(AB70-Z70)*VLOOKUP(AE70,公斤水的体积!A:B,2,)</f>
        <v>40.14812</v>
      </c>
      <c r="AD70" s="418">
        <f t="shared" si="5"/>
        <v>0.370300000000015</v>
      </c>
      <c r="AE70" s="419">
        <v>17</v>
      </c>
      <c r="AF70" s="420"/>
      <c r="AG70" s="420"/>
      <c r="AH70" s="421">
        <v>2.7</v>
      </c>
      <c r="AI70" s="410">
        <v>144.9</v>
      </c>
      <c r="AJ70" s="422">
        <f t="shared" si="6"/>
        <v>1.86335403726708</v>
      </c>
      <c r="AK70" s="208" t="s">
        <v>67</v>
      </c>
      <c r="AL70" s="208" t="s">
        <v>67</v>
      </c>
      <c r="AM70" s="208" t="s">
        <v>67</v>
      </c>
      <c r="AN70" s="208" t="s">
        <v>67</v>
      </c>
      <c r="AO70" s="208" t="s">
        <v>67</v>
      </c>
      <c r="AP70" s="208" t="s">
        <v>67</v>
      </c>
      <c r="AQ70" s="423" t="str">
        <f t="shared" si="7"/>
        <v>合格</v>
      </c>
      <c r="AR70" s="90" t="s">
        <v>938</v>
      </c>
      <c r="AS70" s="309" t="s">
        <v>862</v>
      </c>
      <c r="AT70" s="424">
        <v>15</v>
      </c>
      <c r="AU70" s="204"/>
    </row>
    <row r="71" ht="15" spans="1:251">
      <c r="A71" s="408">
        <v>64</v>
      </c>
      <c r="B71" s="409" t="s">
        <v>56</v>
      </c>
      <c r="C71" s="309" t="s">
        <v>862</v>
      </c>
      <c r="D71" s="410" t="s">
        <v>934</v>
      </c>
      <c r="E71" s="309" t="s">
        <v>1091</v>
      </c>
      <c r="F71" s="95" t="s">
        <v>1092</v>
      </c>
      <c r="G71" s="411" t="s">
        <v>61</v>
      </c>
      <c r="H71" s="412" t="s">
        <v>999</v>
      </c>
      <c r="I71" s="412" t="s">
        <v>802</v>
      </c>
      <c r="J71" s="410">
        <v>5.7</v>
      </c>
      <c r="K71" s="413">
        <v>48.5</v>
      </c>
      <c r="L71" s="414">
        <v>40</v>
      </c>
      <c r="M71" s="415"/>
      <c r="N71" s="415"/>
      <c r="O71" s="415"/>
      <c r="P71" s="415"/>
      <c r="Q71" s="415"/>
      <c r="R71" s="415"/>
      <c r="S71" s="415"/>
      <c r="T71" s="415"/>
      <c r="U71" s="415"/>
      <c r="V71" s="415"/>
      <c r="W71" s="415"/>
      <c r="X71" s="415"/>
      <c r="Y71" s="415"/>
      <c r="Z71" s="413">
        <v>48.4</v>
      </c>
      <c r="AA71" s="416">
        <f t="shared" si="4"/>
        <v>0.206185567010312</v>
      </c>
      <c r="AB71" s="413">
        <v>88.5</v>
      </c>
      <c r="AC71" s="417">
        <f>(AB71-Z71)*VLOOKUP(AE71,公斤水的体积!A:B,2,)</f>
        <v>40.14812</v>
      </c>
      <c r="AD71" s="418">
        <f t="shared" si="5"/>
        <v>0.370300000000015</v>
      </c>
      <c r="AE71" s="419">
        <v>17</v>
      </c>
      <c r="AF71" s="420"/>
      <c r="AG71" s="420"/>
      <c r="AH71" s="421">
        <v>1.2</v>
      </c>
      <c r="AI71" s="410">
        <v>138.8</v>
      </c>
      <c r="AJ71" s="422">
        <f t="shared" si="6"/>
        <v>0.864553314121037</v>
      </c>
      <c r="AK71" s="208" t="s">
        <v>67</v>
      </c>
      <c r="AL71" s="208" t="s">
        <v>67</v>
      </c>
      <c r="AM71" s="208" t="s">
        <v>67</v>
      </c>
      <c r="AN71" s="208" t="s">
        <v>67</v>
      </c>
      <c r="AO71" s="208" t="s">
        <v>67</v>
      </c>
      <c r="AP71" s="208" t="s">
        <v>67</v>
      </c>
      <c r="AQ71" s="423" t="str">
        <f t="shared" si="7"/>
        <v>合格</v>
      </c>
      <c r="AR71" s="90" t="s">
        <v>938</v>
      </c>
      <c r="AS71" s="309" t="s">
        <v>862</v>
      </c>
      <c r="AT71" s="424">
        <v>15</v>
      </c>
      <c r="AU71" s="204"/>
    </row>
    <row r="72" ht="15" spans="1:251">
      <c r="A72" s="408">
        <v>65</v>
      </c>
      <c r="B72" s="409" t="s">
        <v>56</v>
      </c>
      <c r="C72" s="309" t="s">
        <v>862</v>
      </c>
      <c r="D72" s="410" t="s">
        <v>934</v>
      </c>
      <c r="E72" s="309" t="s">
        <v>1093</v>
      </c>
      <c r="F72" s="95" t="s">
        <v>1094</v>
      </c>
      <c r="G72" s="411" t="s">
        <v>61</v>
      </c>
      <c r="H72" s="412" t="s">
        <v>225</v>
      </c>
      <c r="I72" s="412"/>
      <c r="J72" s="410">
        <v>5.7</v>
      </c>
      <c r="K72" s="413">
        <v>47.1</v>
      </c>
      <c r="L72" s="414">
        <v>40.2</v>
      </c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5"/>
      <c r="X72" s="415"/>
      <c r="Y72" s="415"/>
      <c r="Z72" s="413">
        <v>47</v>
      </c>
      <c r="AA72" s="416">
        <f t="shared" si="4"/>
        <v>0.212314225053082</v>
      </c>
      <c r="AB72" s="413">
        <v>87.3</v>
      </c>
      <c r="AC72" s="417">
        <f>(AB72-Z72)*VLOOKUP(AE72,公斤水的体积!A:B,2,)</f>
        <v>40.34836</v>
      </c>
      <c r="AD72" s="418">
        <f t="shared" si="5"/>
        <v>0.369054726368151</v>
      </c>
      <c r="AE72" s="419">
        <v>17</v>
      </c>
      <c r="AF72" s="420"/>
      <c r="AG72" s="420"/>
      <c r="AH72" s="421">
        <v>3.8</v>
      </c>
      <c r="AI72" s="410">
        <v>151.6</v>
      </c>
      <c r="AJ72" s="422">
        <f t="shared" si="6"/>
        <v>2.5065963060686</v>
      </c>
      <c r="AK72" s="208" t="s">
        <v>67</v>
      </c>
      <c r="AL72" s="208" t="s">
        <v>67</v>
      </c>
      <c r="AM72" s="208" t="s">
        <v>67</v>
      </c>
      <c r="AN72" s="208" t="s">
        <v>67</v>
      </c>
      <c r="AO72" s="208" t="s">
        <v>67</v>
      </c>
      <c r="AP72" s="208" t="s">
        <v>67</v>
      </c>
      <c r="AQ72" s="423" t="str">
        <f t="shared" si="7"/>
        <v>合格</v>
      </c>
      <c r="AR72" s="90" t="s">
        <v>938</v>
      </c>
      <c r="AS72" s="309" t="s">
        <v>862</v>
      </c>
      <c r="AT72" s="424">
        <v>15</v>
      </c>
      <c r="AU72" s="204"/>
    </row>
    <row r="73" ht="15" spans="1:251">
      <c r="A73" s="408">
        <v>66</v>
      </c>
      <c r="B73" s="409" t="s">
        <v>56</v>
      </c>
      <c r="C73" s="309" t="s">
        <v>862</v>
      </c>
      <c r="D73" s="410" t="s">
        <v>934</v>
      </c>
      <c r="E73" s="309" t="s">
        <v>1095</v>
      </c>
      <c r="F73" s="95" t="s">
        <v>1096</v>
      </c>
      <c r="G73" s="411" t="s">
        <v>317</v>
      </c>
      <c r="H73" s="412" t="s">
        <v>323</v>
      </c>
      <c r="I73" s="412"/>
      <c r="J73" s="410">
        <v>5.7</v>
      </c>
      <c r="K73" s="413">
        <v>48</v>
      </c>
      <c r="L73" s="414">
        <v>40</v>
      </c>
      <c r="M73" s="415"/>
      <c r="N73" s="415"/>
      <c r="O73" s="415"/>
      <c r="P73" s="415"/>
      <c r="Q73" s="415"/>
      <c r="R73" s="415"/>
      <c r="S73" s="415"/>
      <c r="T73" s="415"/>
      <c r="U73" s="415"/>
      <c r="V73" s="415"/>
      <c r="W73" s="415"/>
      <c r="X73" s="415"/>
      <c r="Y73" s="415"/>
      <c r="Z73" s="413">
        <v>47.9</v>
      </c>
      <c r="AA73" s="416">
        <f t="shared" si="4"/>
        <v>0.208333333333336</v>
      </c>
      <c r="AB73" s="413">
        <v>88</v>
      </c>
      <c r="AC73" s="417">
        <f>(AB73-Z73)*VLOOKUP(AE73,公斤水的体积!A:B,2,)</f>
        <v>40.14812</v>
      </c>
      <c r="AD73" s="418">
        <f t="shared" si="5"/>
        <v>0.370300000000015</v>
      </c>
      <c r="AE73" s="419">
        <v>17</v>
      </c>
      <c r="AF73" s="420"/>
      <c r="AG73" s="420"/>
      <c r="AH73" s="421">
        <v>1.4</v>
      </c>
      <c r="AI73" s="410">
        <v>145.1</v>
      </c>
      <c r="AJ73" s="422">
        <f t="shared" si="6"/>
        <v>0.964851826326671</v>
      </c>
      <c r="AK73" s="208" t="s">
        <v>67</v>
      </c>
      <c r="AL73" s="208" t="s">
        <v>67</v>
      </c>
      <c r="AM73" s="208" t="s">
        <v>67</v>
      </c>
      <c r="AN73" s="208" t="s">
        <v>67</v>
      </c>
      <c r="AO73" s="208" t="s">
        <v>67</v>
      </c>
      <c r="AP73" s="208" t="s">
        <v>67</v>
      </c>
      <c r="AQ73" s="423" t="str">
        <f t="shared" si="7"/>
        <v>合格</v>
      </c>
      <c r="AR73" s="90" t="s">
        <v>938</v>
      </c>
      <c r="AS73" s="309" t="s">
        <v>862</v>
      </c>
      <c r="AT73" s="424">
        <v>15</v>
      </c>
      <c r="AU73" s="204"/>
    </row>
    <row r="74" ht="15" spans="1:251">
      <c r="A74" s="408">
        <v>67</v>
      </c>
      <c r="B74" s="409" t="s">
        <v>56</v>
      </c>
      <c r="C74" s="309" t="s">
        <v>862</v>
      </c>
      <c r="D74" s="410" t="s">
        <v>934</v>
      </c>
      <c r="E74" s="309" t="s">
        <v>1097</v>
      </c>
      <c r="F74" s="95" t="s">
        <v>1098</v>
      </c>
      <c r="G74" s="411" t="s">
        <v>61</v>
      </c>
      <c r="H74" s="412" t="s">
        <v>1026</v>
      </c>
      <c r="I74" s="412" t="s">
        <v>287</v>
      </c>
      <c r="J74" s="410">
        <v>5.7</v>
      </c>
      <c r="K74" s="413">
        <v>46.7</v>
      </c>
      <c r="L74" s="414">
        <v>40</v>
      </c>
      <c r="M74" s="415"/>
      <c r="N74" s="415"/>
      <c r="O74" s="415"/>
      <c r="P74" s="415"/>
      <c r="Q74" s="415"/>
      <c r="R74" s="415"/>
      <c r="S74" s="415"/>
      <c r="T74" s="415"/>
      <c r="U74" s="415"/>
      <c r="V74" s="415"/>
      <c r="W74" s="415"/>
      <c r="X74" s="415"/>
      <c r="Y74" s="415"/>
      <c r="Z74" s="413">
        <v>46.6</v>
      </c>
      <c r="AA74" s="416">
        <f t="shared" si="4"/>
        <v>0.214132762312637</v>
      </c>
      <c r="AB74" s="413">
        <v>86.7</v>
      </c>
      <c r="AC74" s="417">
        <f>(AB74-Z74)*VLOOKUP(AE74,公斤水的体积!A:B,2,)</f>
        <v>40.14812</v>
      </c>
      <c r="AD74" s="418">
        <f t="shared" si="5"/>
        <v>0.370300000000015</v>
      </c>
      <c r="AE74" s="419">
        <v>17</v>
      </c>
      <c r="AF74" s="420"/>
      <c r="AG74" s="420"/>
      <c r="AH74" s="421">
        <v>1.4</v>
      </c>
      <c r="AI74" s="410">
        <v>147</v>
      </c>
      <c r="AJ74" s="422">
        <f t="shared" si="6"/>
        <v>0.952380952380952</v>
      </c>
      <c r="AK74" s="208" t="s">
        <v>67</v>
      </c>
      <c r="AL74" s="208" t="s">
        <v>67</v>
      </c>
      <c r="AM74" s="208" t="s">
        <v>67</v>
      </c>
      <c r="AN74" s="208" t="s">
        <v>67</v>
      </c>
      <c r="AO74" s="208" t="s">
        <v>67</v>
      </c>
      <c r="AP74" s="208" t="s">
        <v>67</v>
      </c>
      <c r="AQ74" s="423" t="str">
        <f t="shared" si="7"/>
        <v>合格</v>
      </c>
      <c r="AR74" s="90" t="s">
        <v>938</v>
      </c>
      <c r="AS74" s="309" t="s">
        <v>862</v>
      </c>
      <c r="AT74" s="424">
        <v>15</v>
      </c>
      <c r="AU74" s="204"/>
    </row>
    <row r="75" ht="15" spans="1:251">
      <c r="A75" s="408">
        <v>68</v>
      </c>
      <c r="B75" s="75" t="s">
        <v>56</v>
      </c>
      <c r="C75" s="309" t="s">
        <v>862</v>
      </c>
      <c r="D75" s="96" t="s">
        <v>934</v>
      </c>
      <c r="E75" s="309" t="s">
        <v>1099</v>
      </c>
      <c r="F75" s="95" t="s">
        <v>1100</v>
      </c>
      <c r="G75" s="95" t="s">
        <v>72</v>
      </c>
      <c r="H75" s="94" t="s">
        <v>663</v>
      </c>
      <c r="I75" s="94" t="s">
        <v>726</v>
      </c>
      <c r="J75" s="96">
        <v>5.7</v>
      </c>
      <c r="K75" s="438">
        <v>54.3</v>
      </c>
      <c r="L75" s="437">
        <v>40.8</v>
      </c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39"/>
      <c r="Y75" s="439"/>
      <c r="Z75" s="438">
        <v>54.2</v>
      </c>
      <c r="AA75" s="440">
        <f t="shared" si="4"/>
        <v>0.184162062615091</v>
      </c>
      <c r="AB75" s="438">
        <v>95.1</v>
      </c>
      <c r="AC75" s="441">
        <f>(AB75-Z75)*VLOOKUP(AE75,公斤水的体积!A:B,2,)</f>
        <v>40.94908</v>
      </c>
      <c r="AD75" s="442">
        <f t="shared" si="5"/>
        <v>0.36539215686274</v>
      </c>
      <c r="AE75" s="419">
        <v>17</v>
      </c>
      <c r="AF75" s="231"/>
      <c r="AG75" s="231"/>
      <c r="AH75" s="443">
        <v>3</v>
      </c>
      <c r="AI75" s="96">
        <v>133.7</v>
      </c>
      <c r="AJ75" s="444">
        <f t="shared" si="6"/>
        <v>2.24382946896036</v>
      </c>
      <c r="AK75" s="208" t="s">
        <v>67</v>
      </c>
      <c r="AL75" s="208" t="s">
        <v>67</v>
      </c>
      <c r="AM75" s="208" t="s">
        <v>67</v>
      </c>
      <c r="AN75" s="208" t="s">
        <v>67</v>
      </c>
      <c r="AO75" s="208" t="s">
        <v>67</v>
      </c>
      <c r="AP75" s="208" t="s">
        <v>67</v>
      </c>
      <c r="AQ75" s="315" t="str">
        <f t="shared" si="7"/>
        <v>合格</v>
      </c>
      <c r="AR75" s="90" t="s">
        <v>938</v>
      </c>
      <c r="AS75" s="309" t="s">
        <v>862</v>
      </c>
      <c r="AT75" s="424">
        <v>15</v>
      </c>
      <c r="AU75" s="204"/>
    </row>
    <row r="76" s="127" customFormat="1" spans="1:251">
      <c r="A76" s="41"/>
      <c r="B76" s="331"/>
      <c r="C76" s="332"/>
      <c r="D76" s="243"/>
      <c r="E76" s="244"/>
      <c r="F76" s="245"/>
      <c r="G76" s="245"/>
      <c r="H76" s="123"/>
      <c r="I76" s="123"/>
      <c r="J76" s="243"/>
      <c r="K76" s="123"/>
      <c r="L76" s="123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123"/>
      <c r="AA76" s="243"/>
      <c r="AB76" s="123"/>
      <c r="AC76" s="445"/>
      <c r="AD76" s="446"/>
      <c r="AE76" s="246"/>
      <c r="AF76" s="246"/>
      <c r="AG76" s="246"/>
      <c r="AH76" s="246"/>
      <c r="AI76" s="243"/>
      <c r="AJ76" s="446"/>
      <c r="AK76" s="246"/>
      <c r="AL76" s="246"/>
      <c r="AM76" s="246"/>
      <c r="AN76" s="246"/>
      <c r="AO76" s="246"/>
      <c r="AP76" s="246"/>
      <c r="AQ76" s="246"/>
      <c r="AR76" s="11"/>
      <c r="AS76" s="336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</row>
    <row r="77" s="127" customFormat="1" spans="1:251">
      <c r="A77" s="41"/>
      <c r="B77" s="331"/>
      <c r="C77" s="332"/>
      <c r="D77" s="243"/>
      <c r="E77" s="244"/>
      <c r="F77" s="245"/>
      <c r="G77" s="245"/>
      <c r="H77" s="123"/>
      <c r="I77" s="123"/>
      <c r="J77" s="243"/>
      <c r="K77" s="123"/>
      <c r="L77" s="123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123"/>
      <c r="AA77" s="243"/>
      <c r="AB77" s="123"/>
      <c r="AC77" s="445"/>
      <c r="AD77" s="446"/>
      <c r="AE77" s="246"/>
      <c r="AF77" s="246"/>
      <c r="AG77" s="246"/>
      <c r="AH77" s="246"/>
      <c r="AI77" s="243"/>
      <c r="AJ77" s="446"/>
      <c r="AK77" s="246"/>
      <c r="AL77" s="246"/>
      <c r="AM77" s="246"/>
      <c r="AN77" s="246"/>
      <c r="AO77" s="246"/>
      <c r="AP77" s="246"/>
      <c r="AQ77" s="246"/>
      <c r="AR77" s="11"/>
      <c r="AS77" s="336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</row>
    <row r="78" s="127" customFormat="1" spans="1:251">
      <c r="A78" s="41"/>
      <c r="B78" s="331"/>
      <c r="C78" s="332"/>
      <c r="D78" s="243"/>
      <c r="E78" s="244"/>
      <c r="F78" s="245"/>
      <c r="G78" s="245"/>
      <c r="H78" s="123"/>
      <c r="I78" s="123"/>
      <c r="J78" s="243"/>
      <c r="K78" s="123"/>
      <c r="L78" s="123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123"/>
      <c r="AA78" s="243"/>
      <c r="AB78" s="123"/>
      <c r="AC78" s="445"/>
      <c r="AD78" s="446"/>
      <c r="AE78" s="246"/>
      <c r="AF78" s="246"/>
      <c r="AG78" s="246"/>
      <c r="AH78" s="246"/>
      <c r="AI78" s="243"/>
      <c r="AJ78" s="446"/>
      <c r="AK78" s="246"/>
      <c r="AL78" s="246"/>
      <c r="AM78" s="246"/>
      <c r="AN78" s="246"/>
      <c r="AO78" s="246"/>
      <c r="AP78" s="246"/>
      <c r="AQ78" s="246"/>
      <c r="AR78" s="11"/>
      <c r="AS78" s="336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</row>
    <row r="79" s="127" customFormat="1" spans="1:251">
      <c r="A79" s="41"/>
      <c r="B79" s="331"/>
      <c r="C79" s="332"/>
      <c r="D79" s="243"/>
      <c r="E79" s="244"/>
      <c r="F79" s="245"/>
      <c r="G79" s="245"/>
      <c r="H79" s="123"/>
      <c r="I79" s="123"/>
      <c r="J79" s="243"/>
      <c r="K79" s="123"/>
      <c r="L79" s="123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123"/>
      <c r="AA79" s="243"/>
      <c r="AB79" s="123"/>
      <c r="AC79" s="445"/>
      <c r="AD79" s="446"/>
      <c r="AE79" s="246"/>
      <c r="AF79" s="246"/>
      <c r="AG79" s="246"/>
      <c r="AH79" s="246"/>
      <c r="AI79" s="243"/>
      <c r="AJ79" s="446"/>
      <c r="AK79" s="246"/>
      <c r="AL79" s="246"/>
      <c r="AM79" s="246"/>
      <c r="AN79" s="246"/>
      <c r="AO79" s="246"/>
      <c r="AP79" s="246"/>
      <c r="AQ79" s="246"/>
      <c r="AR79" s="11"/>
      <c r="AS79" s="336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</row>
    <row r="80" s="127" customFormat="1" spans="1:251">
      <c r="A80" s="41"/>
      <c r="B80" s="331"/>
      <c r="C80" s="332"/>
      <c r="D80" s="243"/>
      <c r="E80" s="244"/>
      <c r="F80" s="245"/>
      <c r="G80" s="245"/>
      <c r="H80" s="123"/>
      <c r="I80" s="123"/>
      <c r="J80" s="243"/>
      <c r="K80" s="123"/>
      <c r="L80" s="123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123"/>
      <c r="AA80" s="243"/>
      <c r="AB80" s="123"/>
      <c r="AC80" s="445"/>
      <c r="AD80" s="446"/>
      <c r="AE80" s="246"/>
      <c r="AF80" s="246"/>
      <c r="AG80" s="246"/>
      <c r="AH80" s="246"/>
      <c r="AI80" s="243"/>
      <c r="AJ80" s="446"/>
      <c r="AK80" s="246"/>
      <c r="AL80" s="246"/>
      <c r="AM80" s="246"/>
      <c r="AN80" s="246"/>
      <c r="AO80" s="246"/>
      <c r="AP80" s="246"/>
      <c r="AQ80" s="246"/>
      <c r="AR80" s="11"/>
      <c r="AS80" s="336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</row>
    <row r="81" s="127" customFormat="1" spans="1:251">
      <c r="A81" s="41"/>
      <c r="B81" s="331"/>
      <c r="C81" s="332"/>
      <c r="D81" s="243"/>
      <c r="E81" s="244"/>
      <c r="F81" s="245"/>
      <c r="G81" s="245"/>
      <c r="H81" s="123"/>
      <c r="I81" s="123"/>
      <c r="J81" s="243"/>
      <c r="K81" s="123"/>
      <c r="L81" s="123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123"/>
      <c r="AA81" s="243"/>
      <c r="AB81" s="123"/>
      <c r="AC81" s="445"/>
      <c r="AD81" s="446"/>
      <c r="AE81" s="246"/>
      <c r="AF81" s="246"/>
      <c r="AG81" s="246"/>
      <c r="AH81" s="246"/>
      <c r="AI81" s="243"/>
      <c r="AJ81" s="446"/>
      <c r="AK81" s="246"/>
      <c r="AL81" s="246"/>
      <c r="AM81" s="246"/>
      <c r="AN81" s="246"/>
      <c r="AO81" s="246"/>
      <c r="AP81" s="246"/>
      <c r="AQ81" s="246"/>
      <c r="AR81" s="11"/>
      <c r="AS81" s="336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</row>
    <row r="82" s="127" customFormat="1" spans="1:251">
      <c r="A82" s="41"/>
      <c r="B82" s="331"/>
      <c r="C82" s="332"/>
      <c r="D82" s="243"/>
      <c r="E82" s="244"/>
      <c r="F82" s="245"/>
      <c r="G82" s="245"/>
      <c r="H82" s="123"/>
      <c r="I82" s="123"/>
      <c r="J82" s="243"/>
      <c r="K82" s="123"/>
      <c r="L82" s="123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123"/>
      <c r="AA82" s="243"/>
      <c r="AB82" s="123"/>
      <c r="AC82" s="445"/>
      <c r="AD82" s="446"/>
      <c r="AE82" s="246"/>
      <c r="AF82" s="246"/>
      <c r="AG82" s="246"/>
      <c r="AH82" s="246"/>
      <c r="AI82" s="243"/>
      <c r="AJ82" s="446"/>
      <c r="AK82" s="246"/>
      <c r="AL82" s="246"/>
      <c r="AM82" s="246"/>
      <c r="AN82" s="246"/>
      <c r="AO82" s="246"/>
      <c r="AP82" s="246"/>
      <c r="AQ82" s="246"/>
      <c r="AR82" s="11"/>
      <c r="AS82" s="336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</row>
    <row r="83" s="127" customFormat="1" spans="1:251">
      <c r="A83" s="41"/>
      <c r="B83" s="331"/>
      <c r="C83" s="332"/>
      <c r="D83" s="243"/>
      <c r="E83" s="244"/>
      <c r="F83" s="245"/>
      <c r="G83" s="245"/>
      <c r="H83" s="123"/>
      <c r="I83" s="123"/>
      <c r="J83" s="243"/>
      <c r="K83" s="123"/>
      <c r="L83" s="123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123"/>
      <c r="AA83" s="243"/>
      <c r="AB83" s="123"/>
      <c r="AC83" s="445"/>
      <c r="AD83" s="446"/>
      <c r="AE83" s="246"/>
      <c r="AF83" s="246"/>
      <c r="AG83" s="246"/>
      <c r="AH83" s="246"/>
      <c r="AI83" s="243"/>
      <c r="AJ83" s="446"/>
      <c r="AK83" s="246"/>
      <c r="AL83" s="246"/>
      <c r="AM83" s="246"/>
      <c r="AN83" s="246"/>
      <c r="AO83" s="246"/>
      <c r="AP83" s="246"/>
      <c r="AQ83" s="246"/>
      <c r="AR83" s="11"/>
      <c r="AS83" s="336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</row>
    <row r="84" s="127" customFormat="1" spans="1:251">
      <c r="A84" s="41"/>
      <c r="B84" s="331"/>
      <c r="C84" s="332"/>
      <c r="D84" s="243"/>
      <c r="E84" s="244"/>
      <c r="F84" s="245"/>
      <c r="G84" s="245"/>
      <c r="H84" s="123"/>
      <c r="I84" s="123"/>
      <c r="J84" s="243"/>
      <c r="K84" s="123"/>
      <c r="L84" s="123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123"/>
      <c r="AA84" s="243"/>
      <c r="AB84" s="123"/>
      <c r="AC84" s="445"/>
      <c r="AD84" s="446"/>
      <c r="AE84" s="246"/>
      <c r="AF84" s="246"/>
      <c r="AG84" s="246"/>
      <c r="AH84" s="246"/>
      <c r="AI84" s="243"/>
      <c r="AJ84" s="446"/>
      <c r="AK84" s="246"/>
      <c r="AL84" s="246"/>
      <c r="AM84" s="246"/>
      <c r="AN84" s="246"/>
      <c r="AO84" s="246"/>
      <c r="AP84" s="246"/>
      <c r="AQ84" s="246"/>
      <c r="AR84" s="11"/>
      <c r="AS84" s="336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</row>
    <row r="85" s="127" customFormat="1" spans="1:251">
      <c r="A85" s="41"/>
      <c r="B85" s="331"/>
      <c r="C85" s="332"/>
      <c r="D85" s="243"/>
      <c r="E85" s="244"/>
      <c r="F85" s="245"/>
      <c r="G85" s="245"/>
      <c r="H85" s="123"/>
      <c r="I85" s="123"/>
      <c r="J85" s="243"/>
      <c r="K85" s="123"/>
      <c r="L85" s="123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123"/>
      <c r="AA85" s="243"/>
      <c r="AB85" s="123"/>
      <c r="AC85" s="445"/>
      <c r="AD85" s="446"/>
      <c r="AE85" s="246"/>
      <c r="AF85" s="246"/>
      <c r="AG85" s="246"/>
      <c r="AH85" s="246"/>
      <c r="AI85" s="243"/>
      <c r="AJ85" s="446"/>
      <c r="AK85" s="246"/>
      <c r="AL85" s="246"/>
      <c r="AM85" s="246"/>
      <c r="AN85" s="246"/>
      <c r="AO85" s="246"/>
      <c r="AP85" s="246"/>
      <c r="AQ85" s="246"/>
      <c r="AR85" s="11"/>
      <c r="AS85" s="336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</row>
    <row r="86" s="127" customFormat="1" spans="1:251">
      <c r="A86" s="41"/>
      <c r="B86" s="331"/>
      <c r="C86" s="332"/>
      <c r="D86" s="243"/>
      <c r="E86" s="244"/>
      <c r="F86" s="245"/>
      <c r="G86" s="245"/>
      <c r="H86" s="123"/>
      <c r="I86" s="123"/>
      <c r="J86" s="243"/>
      <c r="K86" s="123"/>
      <c r="L86" s="123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123"/>
      <c r="AA86" s="243"/>
      <c r="AB86" s="123"/>
      <c r="AC86" s="445"/>
      <c r="AD86" s="446"/>
      <c r="AE86" s="246"/>
      <c r="AF86" s="246"/>
      <c r="AG86" s="246"/>
      <c r="AH86" s="246"/>
      <c r="AI86" s="243"/>
      <c r="AJ86" s="446"/>
      <c r="AK86" s="246"/>
      <c r="AL86" s="246"/>
      <c r="AM86" s="246"/>
      <c r="AN86" s="246"/>
      <c r="AO86" s="246"/>
      <c r="AP86" s="246"/>
      <c r="AQ86" s="246"/>
      <c r="AR86" s="11"/>
      <c r="AS86" s="336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</row>
    <row r="87" s="127" customFormat="1" spans="1:251">
      <c r="A87" s="41"/>
      <c r="B87" s="331"/>
      <c r="C87" s="332"/>
      <c r="D87" s="243"/>
      <c r="E87" s="244"/>
      <c r="F87" s="245"/>
      <c r="G87" s="245"/>
      <c r="H87" s="123"/>
      <c r="I87" s="123"/>
      <c r="J87" s="243"/>
      <c r="K87" s="123"/>
      <c r="L87" s="123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123"/>
      <c r="AA87" s="243"/>
      <c r="AB87" s="123"/>
      <c r="AC87" s="445"/>
      <c r="AD87" s="446"/>
      <c r="AE87" s="246"/>
      <c r="AF87" s="246"/>
      <c r="AG87" s="246"/>
      <c r="AH87" s="246"/>
      <c r="AI87" s="243"/>
      <c r="AJ87" s="446"/>
      <c r="AK87" s="246"/>
      <c r="AL87" s="246"/>
      <c r="AM87" s="246"/>
      <c r="AN87" s="246"/>
      <c r="AO87" s="246"/>
      <c r="AP87" s="246"/>
      <c r="AQ87" s="246"/>
      <c r="AR87" s="11"/>
      <c r="AS87" s="336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</row>
    <row r="88" s="127" customFormat="1" spans="1:251">
      <c r="A88" s="41"/>
      <c r="B88" s="331"/>
      <c r="C88" s="332"/>
      <c r="D88" s="243"/>
      <c r="E88" s="244"/>
      <c r="F88" s="245"/>
      <c r="G88" s="245"/>
      <c r="H88" s="123"/>
      <c r="I88" s="123"/>
      <c r="J88" s="243"/>
      <c r="K88" s="123"/>
      <c r="L88" s="123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123"/>
      <c r="AA88" s="243"/>
      <c r="AB88" s="123"/>
      <c r="AC88" s="445"/>
      <c r="AD88" s="446"/>
      <c r="AE88" s="246"/>
      <c r="AF88" s="246"/>
      <c r="AG88" s="246"/>
      <c r="AH88" s="246"/>
      <c r="AI88" s="243"/>
      <c r="AJ88" s="446"/>
      <c r="AK88" s="246"/>
      <c r="AL88" s="246"/>
      <c r="AM88" s="246"/>
      <c r="AN88" s="246"/>
      <c r="AO88" s="246"/>
      <c r="AP88" s="246"/>
      <c r="AQ88" s="246"/>
      <c r="AR88" s="11"/>
      <c r="AS88" s="336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</row>
    <row r="89" s="127" customFormat="1" spans="1:251">
      <c r="A89" s="41"/>
      <c r="B89" s="331"/>
      <c r="C89" s="332"/>
      <c r="D89" s="243"/>
      <c r="E89" s="244"/>
      <c r="F89" s="245"/>
      <c r="G89" s="245"/>
      <c r="H89" s="123"/>
      <c r="I89" s="123"/>
      <c r="J89" s="243"/>
      <c r="K89" s="123"/>
      <c r="L89" s="123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123"/>
      <c r="AA89" s="243"/>
      <c r="AB89" s="123"/>
      <c r="AC89" s="445"/>
      <c r="AD89" s="446"/>
      <c r="AE89" s="246"/>
      <c r="AF89" s="246"/>
      <c r="AG89" s="246"/>
      <c r="AH89" s="246"/>
      <c r="AI89" s="243"/>
      <c r="AJ89" s="446"/>
      <c r="AK89" s="246"/>
      <c r="AL89" s="246"/>
      <c r="AM89" s="246"/>
      <c r="AN89" s="246"/>
      <c r="AO89" s="246"/>
      <c r="AP89" s="246"/>
      <c r="AQ89" s="246"/>
      <c r="AR89" s="11"/>
      <c r="AS89" s="336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</row>
    <row r="90" s="127" customFormat="1" spans="1:251">
      <c r="A90" s="41"/>
      <c r="B90" s="331"/>
      <c r="C90" s="332"/>
      <c r="D90" s="243"/>
      <c r="E90" s="244"/>
      <c r="F90" s="245"/>
      <c r="G90" s="245"/>
      <c r="H90" s="123"/>
      <c r="I90" s="123"/>
      <c r="J90" s="243"/>
      <c r="K90" s="123"/>
      <c r="L90" s="123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123"/>
      <c r="AA90" s="243"/>
      <c r="AB90" s="123"/>
      <c r="AC90" s="445"/>
      <c r="AD90" s="446"/>
      <c r="AE90" s="246"/>
      <c r="AF90" s="246"/>
      <c r="AG90" s="246"/>
      <c r="AH90" s="246"/>
      <c r="AI90" s="243"/>
      <c r="AJ90" s="446"/>
      <c r="AK90" s="246"/>
      <c r="AL90" s="246"/>
      <c r="AM90" s="246"/>
      <c r="AN90" s="246"/>
      <c r="AO90" s="246"/>
      <c r="AP90" s="246"/>
      <c r="AQ90" s="246"/>
      <c r="AR90" s="11"/>
      <c r="AS90" s="336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</row>
    <row r="91" s="127" customFormat="1" spans="1:251">
      <c r="A91" s="41"/>
      <c r="B91" s="331"/>
      <c r="C91" s="332"/>
      <c r="D91" s="243"/>
      <c r="E91" s="244"/>
      <c r="F91" s="245"/>
      <c r="G91" s="245"/>
      <c r="H91" s="123"/>
      <c r="I91" s="123"/>
      <c r="J91" s="243"/>
      <c r="K91" s="123"/>
      <c r="L91" s="123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123"/>
      <c r="AA91" s="243"/>
      <c r="AB91" s="123"/>
      <c r="AC91" s="445"/>
      <c r="AD91" s="446"/>
      <c r="AE91" s="246"/>
      <c r="AF91" s="246"/>
      <c r="AG91" s="246"/>
      <c r="AH91" s="246"/>
      <c r="AI91" s="243"/>
      <c r="AJ91" s="446"/>
      <c r="AK91" s="246"/>
      <c r="AL91" s="246"/>
      <c r="AM91" s="246"/>
      <c r="AN91" s="246"/>
      <c r="AO91" s="246"/>
      <c r="AP91" s="246"/>
      <c r="AQ91" s="246"/>
      <c r="AR91" s="11"/>
      <c r="AS91" s="336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</row>
    <row r="92" s="127" customFormat="1" spans="1:251">
      <c r="A92" s="41"/>
      <c r="B92" s="331"/>
      <c r="C92" s="332"/>
      <c r="D92" s="243"/>
      <c r="E92" s="244"/>
      <c r="F92" s="245"/>
      <c r="G92" s="245"/>
      <c r="H92" s="123"/>
      <c r="I92" s="123"/>
      <c r="J92" s="243"/>
      <c r="K92" s="123"/>
      <c r="L92" s="123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123"/>
      <c r="AA92" s="243"/>
      <c r="AB92" s="123"/>
      <c r="AC92" s="445"/>
      <c r="AD92" s="446"/>
      <c r="AE92" s="246"/>
      <c r="AF92" s="246"/>
      <c r="AG92" s="246"/>
      <c r="AH92" s="246"/>
      <c r="AI92" s="243"/>
      <c r="AJ92" s="446"/>
      <c r="AK92" s="246"/>
      <c r="AL92" s="246"/>
      <c r="AM92" s="246"/>
      <c r="AN92" s="246"/>
      <c r="AO92" s="246"/>
      <c r="AP92" s="246"/>
      <c r="AQ92" s="246"/>
      <c r="AR92" s="11"/>
      <c r="AS92" s="336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</row>
    <row r="93" s="127" customFormat="1" spans="1:251">
      <c r="A93" s="41"/>
      <c r="B93" s="331"/>
      <c r="C93" s="332"/>
      <c r="D93" s="243"/>
      <c r="E93" s="244"/>
      <c r="F93" s="245"/>
      <c r="G93" s="245"/>
      <c r="H93" s="123"/>
      <c r="I93" s="123"/>
      <c r="J93" s="243"/>
      <c r="K93" s="123"/>
      <c r="L93" s="123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123"/>
      <c r="AA93" s="243"/>
      <c r="AB93" s="123"/>
      <c r="AC93" s="445"/>
      <c r="AD93" s="446"/>
      <c r="AE93" s="246"/>
      <c r="AF93" s="246"/>
      <c r="AG93" s="246"/>
      <c r="AH93" s="246"/>
      <c r="AI93" s="243"/>
      <c r="AJ93" s="446"/>
      <c r="AK93" s="246"/>
      <c r="AL93" s="246"/>
      <c r="AM93" s="246"/>
      <c r="AN93" s="246"/>
      <c r="AO93" s="246"/>
      <c r="AP93" s="246"/>
      <c r="AQ93" s="246"/>
      <c r="AR93" s="11"/>
      <c r="AS93" s="336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</row>
    <row r="94" s="127" customFormat="1" spans="1:251">
      <c r="A94" s="41"/>
      <c r="B94" s="331"/>
      <c r="C94" s="332"/>
      <c r="D94" s="243"/>
      <c r="E94" s="244"/>
      <c r="F94" s="245"/>
      <c r="G94" s="245"/>
      <c r="H94" s="123"/>
      <c r="I94" s="123"/>
      <c r="J94" s="243"/>
      <c r="K94" s="123"/>
      <c r="L94" s="123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123"/>
      <c r="AA94" s="243"/>
      <c r="AB94" s="123"/>
      <c r="AC94" s="445"/>
      <c r="AD94" s="446"/>
      <c r="AE94" s="246"/>
      <c r="AF94" s="246"/>
      <c r="AG94" s="246"/>
      <c r="AH94" s="246"/>
      <c r="AI94" s="243"/>
      <c r="AJ94" s="446"/>
      <c r="AK94" s="246"/>
      <c r="AL94" s="246"/>
      <c r="AM94" s="246"/>
      <c r="AN94" s="246"/>
      <c r="AO94" s="246"/>
      <c r="AP94" s="246"/>
      <c r="AQ94" s="246"/>
      <c r="AR94" s="11"/>
      <c r="AS94" s="336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</row>
    <row r="95" s="127" customFormat="1" spans="1:251">
      <c r="A95" s="41"/>
      <c r="B95" s="331"/>
      <c r="C95" s="332"/>
      <c r="D95" s="243"/>
      <c r="E95" s="244"/>
      <c r="F95" s="245"/>
      <c r="G95" s="245"/>
      <c r="H95" s="123"/>
      <c r="I95" s="123"/>
      <c r="J95" s="243"/>
      <c r="K95" s="123"/>
      <c r="L95" s="123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123"/>
      <c r="AA95" s="243"/>
      <c r="AB95" s="123"/>
      <c r="AC95" s="445"/>
      <c r="AD95" s="446"/>
      <c r="AE95" s="246"/>
      <c r="AF95" s="246"/>
      <c r="AG95" s="246"/>
      <c r="AH95" s="246"/>
      <c r="AI95" s="243"/>
      <c r="AJ95" s="446"/>
      <c r="AK95" s="246"/>
      <c r="AL95" s="246"/>
      <c r="AM95" s="246"/>
      <c r="AN95" s="246"/>
      <c r="AO95" s="246"/>
      <c r="AP95" s="246"/>
      <c r="AQ95" s="246"/>
      <c r="AR95" s="11"/>
      <c r="AS95" s="336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</row>
    <row r="96" s="127" customFormat="1" spans="1:251">
      <c r="A96" s="41"/>
      <c r="B96" s="331"/>
      <c r="C96" s="332"/>
      <c r="D96" s="243"/>
      <c r="E96" s="244"/>
      <c r="F96" s="245"/>
      <c r="G96" s="245"/>
      <c r="H96" s="123"/>
      <c r="I96" s="123"/>
      <c r="J96" s="243"/>
      <c r="K96" s="123"/>
      <c r="L96" s="123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123"/>
      <c r="AA96" s="243"/>
      <c r="AB96" s="123"/>
      <c r="AC96" s="445"/>
      <c r="AD96" s="446"/>
      <c r="AE96" s="246"/>
      <c r="AF96" s="246"/>
      <c r="AG96" s="246"/>
      <c r="AH96" s="246"/>
      <c r="AI96" s="243"/>
      <c r="AJ96" s="446"/>
      <c r="AK96" s="246"/>
      <c r="AL96" s="246"/>
      <c r="AM96" s="246"/>
      <c r="AN96" s="246"/>
      <c r="AO96" s="246"/>
      <c r="AP96" s="246"/>
      <c r="AQ96" s="246"/>
      <c r="AR96" s="11"/>
      <c r="AS96" s="336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</row>
    <row r="97" s="127" customFormat="1" spans="1:251">
      <c r="A97" s="41"/>
      <c r="B97" s="331"/>
      <c r="C97" s="332"/>
      <c r="D97" s="243"/>
      <c r="E97" s="244"/>
      <c r="F97" s="245"/>
      <c r="G97" s="245"/>
      <c r="H97" s="123"/>
      <c r="I97" s="123"/>
      <c r="J97" s="243"/>
      <c r="K97" s="123"/>
      <c r="L97" s="123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123"/>
      <c r="AA97" s="243"/>
      <c r="AB97" s="123"/>
      <c r="AC97" s="445"/>
      <c r="AD97" s="446"/>
      <c r="AE97" s="246"/>
      <c r="AF97" s="246"/>
      <c r="AG97" s="246"/>
      <c r="AH97" s="246"/>
      <c r="AI97" s="243"/>
      <c r="AJ97" s="446"/>
      <c r="AK97" s="246"/>
      <c r="AL97" s="246"/>
      <c r="AM97" s="246"/>
      <c r="AN97" s="246"/>
      <c r="AO97" s="246"/>
      <c r="AP97" s="246"/>
      <c r="AQ97" s="246"/>
      <c r="AR97" s="11"/>
      <c r="AS97" s="336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</row>
    <row r="98" s="127" customFormat="1" spans="1:251">
      <c r="A98" s="41"/>
      <c r="B98" s="331"/>
      <c r="C98" s="332"/>
      <c r="D98" s="243"/>
      <c r="E98" s="244"/>
      <c r="F98" s="245"/>
      <c r="G98" s="245"/>
      <c r="H98" s="123"/>
      <c r="I98" s="123"/>
      <c r="J98" s="243"/>
      <c r="K98" s="123"/>
      <c r="L98" s="123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123"/>
      <c r="AA98" s="243"/>
      <c r="AB98" s="123"/>
      <c r="AC98" s="445"/>
      <c r="AD98" s="446"/>
      <c r="AE98" s="246"/>
      <c r="AF98" s="246"/>
      <c r="AG98" s="246"/>
      <c r="AH98" s="246"/>
      <c r="AI98" s="243"/>
      <c r="AJ98" s="446"/>
      <c r="AK98" s="246"/>
      <c r="AL98" s="246"/>
      <c r="AM98" s="246"/>
      <c r="AN98" s="246"/>
      <c r="AO98" s="246"/>
      <c r="AP98" s="246"/>
      <c r="AQ98" s="246"/>
      <c r="AR98" s="11"/>
      <c r="AS98" s="336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</row>
    <row r="99" s="127" customFormat="1" spans="1:251">
      <c r="A99" s="41"/>
      <c r="B99" s="331"/>
      <c r="C99" s="332"/>
      <c r="D99" s="243"/>
      <c r="E99" s="244"/>
      <c r="F99" s="245"/>
      <c r="G99" s="245"/>
      <c r="H99" s="123"/>
      <c r="I99" s="123"/>
      <c r="J99" s="243"/>
      <c r="K99" s="123"/>
      <c r="L99" s="123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123"/>
      <c r="AA99" s="243"/>
      <c r="AB99" s="123"/>
      <c r="AC99" s="445"/>
      <c r="AD99" s="446"/>
      <c r="AE99" s="246"/>
      <c r="AF99" s="246"/>
      <c r="AG99" s="246"/>
      <c r="AH99" s="246"/>
      <c r="AI99" s="243"/>
      <c r="AJ99" s="446"/>
      <c r="AK99" s="246"/>
      <c r="AL99" s="246"/>
      <c r="AM99" s="246"/>
      <c r="AN99" s="246"/>
      <c r="AO99" s="246"/>
      <c r="AP99" s="246"/>
      <c r="AQ99" s="246"/>
      <c r="AR99" s="11"/>
      <c r="AS99" s="336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</row>
    <row r="100" s="127" customFormat="1" spans="1:251">
      <c r="A100" s="41"/>
      <c r="B100" s="331"/>
      <c r="C100" s="332"/>
      <c r="D100" s="243"/>
      <c r="E100" s="244"/>
      <c r="F100" s="245"/>
      <c r="G100" s="245"/>
      <c r="H100" s="123"/>
      <c r="I100" s="123"/>
      <c r="J100" s="243"/>
      <c r="K100" s="123"/>
      <c r="L100" s="123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123"/>
      <c r="AA100" s="243"/>
      <c r="AB100" s="123"/>
      <c r="AC100" s="445"/>
      <c r="AD100" s="446"/>
      <c r="AE100" s="246"/>
      <c r="AF100" s="246"/>
      <c r="AG100" s="246"/>
      <c r="AH100" s="246"/>
      <c r="AI100" s="243"/>
      <c r="AJ100" s="446"/>
      <c r="AK100" s="246"/>
      <c r="AL100" s="246"/>
      <c r="AM100" s="246"/>
      <c r="AN100" s="246"/>
      <c r="AO100" s="246"/>
      <c r="AP100" s="246"/>
      <c r="AQ100" s="246"/>
      <c r="AR100" s="11"/>
      <c r="AS100" s="336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</row>
    <row r="101" s="127" customFormat="1" spans="1:251">
      <c r="A101" s="41"/>
      <c r="B101" s="331"/>
      <c r="C101" s="332"/>
      <c r="D101" s="243"/>
      <c r="E101" s="244"/>
      <c r="F101" s="245"/>
      <c r="G101" s="245"/>
      <c r="H101" s="123"/>
      <c r="I101" s="123"/>
      <c r="J101" s="243"/>
      <c r="K101" s="123"/>
      <c r="L101" s="123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123"/>
      <c r="AA101" s="243"/>
      <c r="AB101" s="123"/>
      <c r="AC101" s="445"/>
      <c r="AD101" s="446"/>
      <c r="AE101" s="246"/>
      <c r="AF101" s="246"/>
      <c r="AG101" s="246"/>
      <c r="AH101" s="246"/>
      <c r="AI101" s="243"/>
      <c r="AJ101" s="446"/>
      <c r="AK101" s="246"/>
      <c r="AL101" s="246"/>
      <c r="AM101" s="246"/>
      <c r="AN101" s="246"/>
      <c r="AO101" s="246"/>
      <c r="AP101" s="246"/>
      <c r="AQ101" s="246"/>
      <c r="AR101" s="11"/>
      <c r="AS101" s="336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</row>
    <row r="102" s="127" customFormat="1" spans="1:251">
      <c r="A102" s="41"/>
      <c r="B102" s="331"/>
      <c r="C102" s="332"/>
      <c r="D102" s="243"/>
      <c r="E102" s="244"/>
      <c r="F102" s="245"/>
      <c r="G102" s="245"/>
      <c r="H102" s="123"/>
      <c r="I102" s="123"/>
      <c r="J102" s="243"/>
      <c r="K102" s="123"/>
      <c r="L102" s="123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123"/>
      <c r="AA102" s="243"/>
      <c r="AB102" s="123"/>
      <c r="AC102" s="445"/>
      <c r="AD102" s="446"/>
      <c r="AE102" s="246"/>
      <c r="AF102" s="246"/>
      <c r="AG102" s="246"/>
      <c r="AH102" s="246"/>
      <c r="AI102" s="243"/>
      <c r="AJ102" s="446"/>
      <c r="AK102" s="246"/>
      <c r="AL102" s="246"/>
      <c r="AM102" s="246"/>
      <c r="AN102" s="246"/>
      <c r="AO102" s="246"/>
      <c r="AP102" s="246"/>
      <c r="AQ102" s="246"/>
      <c r="AR102" s="11"/>
      <c r="AS102" s="336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</row>
  </sheetData>
  <autoFilter xmlns:etc="http://www.wps.cn/officeDocument/2017/etCustomData" ref="A2:AU75" etc:filterBottomFollowUsedRange="0">
    <extLst/>
  </autoFilter>
  <mergeCells count="51">
    <mergeCell ref="H3:I3"/>
    <mergeCell ref="E4:L4"/>
    <mergeCell ref="M4:O4"/>
    <mergeCell ref="P4:X4"/>
    <mergeCell ref="AE4:AJ4"/>
    <mergeCell ref="AK4:AL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T2"/>
  </mergeCells>
  <pageMargins left="2.04930555555556" right="0.309027777777778" top="0.55" bottom="0.509027777777778" header="0.509027777777778" footer="0.509027777777778"/>
  <pageSetup paperSize="9" orientation="portrait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V36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7" sqref="$A7:$XFD7"/>
    </sheetView>
  </sheetViews>
  <sheetFormatPr defaultColWidth="9" defaultRowHeight="13.5"/>
  <cols>
    <col min="1" max="1" width="3.5" style="240" customWidth="1"/>
    <col min="2" max="2" width="5.875" style="241" customWidth="1"/>
    <col min="3" max="3" width="10.625" style="242" customWidth="1"/>
    <col min="4" max="4" width="3.625" style="243" customWidth="1"/>
    <col min="5" max="5" width="7.625" style="244" customWidth="1"/>
    <col min="6" max="6" width="8.375" style="245" customWidth="1"/>
    <col min="7" max="7" width="6.25" style="125" customWidth="1"/>
    <col min="8" max="8" width="7.05" style="123" customWidth="1"/>
    <col min="9" max="9" width="6.5" style="123" customWidth="1"/>
    <col min="10" max="10" width="4.375" style="243" customWidth="1"/>
    <col min="11" max="11" width="6.25" style="123" customWidth="1"/>
    <col min="12" max="12" width="5.75" style="243" customWidth="1"/>
    <col min="13" max="14" width="3" style="246" hidden="1" customWidth="1"/>
    <col min="15" max="16" width="2.75" style="246" hidden="1" customWidth="1"/>
    <col min="17" max="17" width="2.625" style="246" hidden="1" customWidth="1"/>
    <col min="18" max="18" width="3.125" style="246" hidden="1" customWidth="1"/>
    <col min="19" max="19" width="3" style="246" hidden="1" customWidth="1"/>
    <col min="20" max="20" width="2.75" style="246" hidden="1" customWidth="1"/>
    <col min="21" max="23" width="2.625" style="246" hidden="1" customWidth="1"/>
    <col min="24" max="24" width="3.5" style="246" hidden="1" customWidth="1"/>
    <col min="25" max="25" width="2.75" style="246" hidden="1" customWidth="1"/>
    <col min="26" max="26" width="6.25" style="123" customWidth="1"/>
    <col min="27" max="27" width="4.5" style="247" customWidth="1"/>
    <col min="28" max="28" width="6.25" style="123" customWidth="1"/>
    <col min="29" max="29" width="5.875" style="247" customWidth="1"/>
    <col min="30" max="30" width="7.49166666666667" style="248" customWidth="1"/>
    <col min="31" max="31" width="3.875" style="246" customWidth="1"/>
    <col min="32" max="32" width="0.625" style="246" hidden="1" customWidth="1"/>
    <col min="33" max="33" width="4.375" style="121" hidden="1" customWidth="1"/>
    <col min="34" max="34" width="5.25" style="246" customWidth="1"/>
    <col min="35" max="35" width="5.44166666666667" style="242" customWidth="1"/>
    <col min="36" max="36" width="5.33333333333333" style="249" customWidth="1"/>
    <col min="37" max="37" width="3.875" style="250" customWidth="1"/>
    <col min="38" max="38" width="3.875" style="251" customWidth="1"/>
    <col min="39" max="39" width="3.75" style="251" customWidth="1"/>
    <col min="40" max="42" width="3" style="251" customWidth="1"/>
    <col min="43" max="43" width="2.5" style="251" customWidth="1"/>
    <col min="44" max="44" width="5.875" style="251" customWidth="1"/>
    <col min="45" max="45" width="6.58333333333333" style="245" customWidth="1"/>
    <col min="46" max="46" width="8.525" style="252" customWidth="1"/>
    <col min="47" max="47" width="9.375" style="253" customWidth="1"/>
    <col min="48" max="48" width="11.875" style="237" customWidth="1"/>
    <col min="49" max="49" width="9" style="237" customWidth="1"/>
    <col min="50" max="53" width="9" style="254" customWidth="1"/>
    <col min="54" max="56" width="9" style="255" customWidth="1"/>
    <col min="57" max="254" width="9" style="256" customWidth="1"/>
    <col min="255" max="16384" width="9" style="256"/>
  </cols>
  <sheetData>
    <row r="1" s="236" customFormat="1" ht="31" customHeight="1" spans="1:256">
      <c r="A1" s="257" t="s">
        <v>1101</v>
      </c>
      <c r="B1" s="258"/>
      <c r="C1" s="259"/>
      <c r="D1" s="259"/>
      <c r="E1" s="260"/>
      <c r="F1" s="260"/>
      <c r="G1" s="259"/>
      <c r="H1" s="260"/>
      <c r="I1" s="260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61"/>
      <c r="AB1" s="259"/>
      <c r="AC1" s="261"/>
      <c r="AD1" s="261"/>
      <c r="AE1" s="259"/>
      <c r="AF1" s="259"/>
      <c r="AG1" s="262"/>
      <c r="AH1" s="259"/>
      <c r="AI1" s="259"/>
      <c r="AJ1" s="263"/>
      <c r="AK1" s="264"/>
      <c r="AL1" s="265"/>
      <c r="AM1" s="265"/>
      <c r="AN1" s="265"/>
      <c r="AO1" s="265"/>
      <c r="AP1" s="265"/>
      <c r="AQ1" s="265"/>
      <c r="AR1" s="265"/>
      <c r="AS1" s="260"/>
      <c r="AT1" s="266"/>
      <c r="AU1" s="267"/>
      <c r="AV1" s="266"/>
      <c r="AW1" s="238"/>
      <c r="AX1" s="268"/>
      <c r="AY1" s="268" t="s">
        <v>1102</v>
      </c>
      <c r="AZ1" s="268"/>
      <c r="BA1" s="268"/>
      <c r="BB1" s="269"/>
      <c r="BC1" s="269"/>
      <c r="BD1" s="269"/>
    </row>
    <row r="2" s="237" customFormat="1" ht="11" hidden="1" customHeight="1" spans="1:256">
      <c r="A2" s="270"/>
      <c r="B2" s="271"/>
      <c r="C2" s="272"/>
      <c r="D2" s="272"/>
      <c r="E2" s="273"/>
      <c r="F2" s="274"/>
      <c r="G2" s="266"/>
      <c r="H2" s="273"/>
      <c r="I2" s="273"/>
      <c r="J2" s="272"/>
      <c r="K2" s="272"/>
      <c r="L2" s="266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66"/>
      <c r="AA2" s="275"/>
      <c r="AB2" s="272"/>
      <c r="AC2" s="275"/>
      <c r="AD2" s="275"/>
      <c r="AE2" s="272"/>
      <c r="AF2" s="272"/>
      <c r="AG2" s="272"/>
      <c r="AH2" s="272"/>
      <c r="AI2" s="272"/>
      <c r="AJ2" s="276"/>
      <c r="AK2" s="277"/>
      <c r="AL2" s="272"/>
      <c r="AM2" s="272"/>
      <c r="AN2" s="272"/>
      <c r="AO2" s="272"/>
      <c r="AP2" s="272"/>
      <c r="AQ2" s="272"/>
      <c r="AR2" s="272"/>
      <c r="AS2" s="274"/>
      <c r="AT2" s="272"/>
      <c r="AU2" s="278"/>
      <c r="AV2" s="272"/>
      <c r="AX2" s="254"/>
      <c r="AY2" s="254"/>
      <c r="AZ2" s="254"/>
      <c r="BA2" s="254"/>
      <c r="BB2" s="255"/>
      <c r="BC2" s="255"/>
      <c r="BD2" s="255"/>
    </row>
    <row r="3" s="238" customFormat="1" ht="15" customHeight="1" spans="1:256">
      <c r="A3" s="279"/>
      <c r="B3" s="280" t="s">
        <v>1</v>
      </c>
      <c r="C3" s="281"/>
      <c r="E3" s="282" t="e">
        <f>SUM(#REF!)</f>
        <v>#REF!</v>
      </c>
      <c r="F3" s="283"/>
      <c r="H3" s="284"/>
      <c r="I3" s="284"/>
      <c r="K3" s="283"/>
      <c r="Z3" s="283"/>
      <c r="AA3" s="285"/>
      <c r="AB3" s="283"/>
      <c r="AC3" s="285"/>
      <c r="AD3" s="285"/>
      <c r="AI3" s="286"/>
      <c r="AJ3" s="287"/>
      <c r="AK3" s="288"/>
      <c r="AS3" s="283"/>
      <c r="AU3" s="289"/>
      <c r="AX3" s="268"/>
      <c r="AY3" s="268"/>
      <c r="AZ3" s="268"/>
      <c r="BA3" s="268"/>
      <c r="BB3" s="269"/>
      <c r="BC3" s="269"/>
      <c r="BD3" s="269"/>
    </row>
    <row r="4" s="238" customFormat="1" ht="20" customHeight="1" spans="1:256">
      <c r="B4" s="290" t="s">
        <v>1103</v>
      </c>
      <c r="C4" s="291" t="s">
        <v>1104</v>
      </c>
      <c r="D4" s="292" t="s">
        <v>5</v>
      </c>
      <c r="E4" s="293" t="s">
        <v>6</v>
      </c>
      <c r="F4" s="294"/>
      <c r="G4" s="279"/>
      <c r="H4" s="294"/>
      <c r="I4" s="294"/>
      <c r="J4" s="279"/>
      <c r="K4" s="279"/>
      <c r="L4" s="279"/>
      <c r="M4" s="279" t="s">
        <v>7</v>
      </c>
      <c r="N4" s="279"/>
      <c r="O4" s="279"/>
      <c r="P4" s="279" t="s">
        <v>8</v>
      </c>
      <c r="Q4" s="279"/>
      <c r="R4" s="279"/>
      <c r="S4" s="279"/>
      <c r="T4" s="279"/>
      <c r="U4" s="279"/>
      <c r="V4" s="279"/>
      <c r="W4" s="279"/>
      <c r="X4" s="279"/>
      <c r="Y4" s="292" t="s">
        <v>9</v>
      </c>
      <c r="Z4" s="295" t="s">
        <v>10</v>
      </c>
      <c r="AA4" s="45" t="s">
        <v>11</v>
      </c>
      <c r="AB4" s="295" t="s">
        <v>12</v>
      </c>
      <c r="AC4" s="45" t="s">
        <v>13</v>
      </c>
      <c r="AD4" s="45" t="s">
        <v>14</v>
      </c>
      <c r="AE4" s="296" t="s">
        <v>15</v>
      </c>
      <c r="AF4" s="296"/>
      <c r="AG4" s="296"/>
      <c r="AH4" s="296"/>
      <c r="AI4" s="291"/>
      <c r="AJ4" s="297"/>
      <c r="AK4" s="298"/>
      <c r="AL4" s="279" t="s">
        <v>16</v>
      </c>
      <c r="AM4" s="279"/>
      <c r="AN4" s="292" t="s">
        <v>17</v>
      </c>
      <c r="AO4" s="292" t="s">
        <v>18</v>
      </c>
      <c r="AP4" s="292" t="s">
        <v>19</v>
      </c>
      <c r="AQ4" s="292" t="s">
        <v>20</v>
      </c>
      <c r="AR4" s="292" t="s">
        <v>21</v>
      </c>
      <c r="AS4" s="299" t="s">
        <v>1105</v>
      </c>
      <c r="AT4" s="300" t="s">
        <v>23</v>
      </c>
      <c r="AU4" s="301" t="s">
        <v>24</v>
      </c>
      <c r="AV4" s="279" t="s">
        <v>1106</v>
      </c>
      <c r="AX4" s="268"/>
      <c r="AY4" s="268"/>
      <c r="AZ4" s="268"/>
      <c r="BA4" s="268"/>
      <c r="BB4" s="269"/>
      <c r="BC4" s="269"/>
      <c r="BD4" s="269"/>
    </row>
    <row r="5" s="238" customFormat="1" ht="11" customHeight="1" spans="1:256">
      <c r="B5" s="290"/>
      <c r="C5" s="291"/>
      <c r="D5" s="292"/>
      <c r="E5" s="302" t="s">
        <v>25</v>
      </c>
      <c r="F5" s="295" t="s">
        <v>1107</v>
      </c>
      <c r="G5" s="296" t="s">
        <v>27</v>
      </c>
      <c r="H5" s="295" t="s">
        <v>28</v>
      </c>
      <c r="I5" s="295" t="s">
        <v>29</v>
      </c>
      <c r="J5" s="296" t="s">
        <v>30</v>
      </c>
      <c r="K5" s="295" t="s">
        <v>31</v>
      </c>
      <c r="L5" s="296" t="s">
        <v>32</v>
      </c>
      <c r="M5" s="292" t="s">
        <v>33</v>
      </c>
      <c r="N5" s="292" t="s">
        <v>34</v>
      </c>
      <c r="O5" s="292" t="s">
        <v>35</v>
      </c>
      <c r="P5" s="292" t="s">
        <v>36</v>
      </c>
      <c r="Q5" s="292" t="s">
        <v>37</v>
      </c>
      <c r="R5" s="292" t="s">
        <v>38</v>
      </c>
      <c r="S5" s="292" t="s">
        <v>39</v>
      </c>
      <c r="T5" s="292" t="s">
        <v>40</v>
      </c>
      <c r="U5" s="279" t="s">
        <v>41</v>
      </c>
      <c r="V5" s="279"/>
      <c r="W5" s="279"/>
      <c r="X5" s="279" t="s">
        <v>42</v>
      </c>
      <c r="Y5" s="292"/>
      <c r="Z5" s="295"/>
      <c r="AA5" s="45"/>
      <c r="AB5" s="295"/>
      <c r="AC5" s="45"/>
      <c r="AD5" s="45"/>
      <c r="AE5" s="303" t="s">
        <v>43</v>
      </c>
      <c r="AF5" s="296" t="s">
        <v>44</v>
      </c>
      <c r="AG5" s="296" t="s">
        <v>45</v>
      </c>
      <c r="AH5" s="296" t="s">
        <v>46</v>
      </c>
      <c r="AI5" s="291" t="s">
        <v>47</v>
      </c>
      <c r="AJ5" s="297" t="s">
        <v>48</v>
      </c>
      <c r="AK5" s="304" t="s">
        <v>1108</v>
      </c>
      <c r="AL5" s="292" t="s">
        <v>50</v>
      </c>
      <c r="AM5" s="292" t="s">
        <v>51</v>
      </c>
      <c r="AN5" s="292"/>
      <c r="AO5" s="292"/>
      <c r="AP5" s="292"/>
      <c r="AQ5" s="292"/>
      <c r="AR5" s="292"/>
      <c r="AS5" s="305"/>
      <c r="AT5" s="306"/>
      <c r="AU5" s="301"/>
      <c r="AV5" s="279"/>
      <c r="AX5" s="268"/>
      <c r="AY5" s="268"/>
      <c r="AZ5" s="268"/>
      <c r="BA5" s="268"/>
      <c r="BB5" s="269"/>
      <c r="BC5" s="269"/>
      <c r="BD5" s="269"/>
    </row>
    <row r="6" s="238" customFormat="1" ht="12" customHeight="1" spans="1:256">
      <c r="B6" s="290"/>
      <c r="C6" s="291"/>
      <c r="D6" s="292"/>
      <c r="E6" s="302"/>
      <c r="F6" s="295"/>
      <c r="G6" s="296"/>
      <c r="H6" s="295"/>
      <c r="I6" s="295"/>
      <c r="J6" s="296"/>
      <c r="K6" s="295"/>
      <c r="L6" s="296"/>
      <c r="M6" s="292"/>
      <c r="N6" s="292"/>
      <c r="O6" s="292"/>
      <c r="P6" s="292"/>
      <c r="Q6" s="292"/>
      <c r="R6" s="292"/>
      <c r="S6" s="292"/>
      <c r="T6" s="292"/>
      <c r="U6" s="279" t="s">
        <v>52</v>
      </c>
      <c r="V6" s="279"/>
      <c r="W6" s="279"/>
      <c r="X6" s="279" t="s">
        <v>42</v>
      </c>
      <c r="Y6" s="292"/>
      <c r="Z6" s="295"/>
      <c r="AA6" s="45"/>
      <c r="AB6" s="295"/>
      <c r="AC6" s="45"/>
      <c r="AD6" s="45"/>
      <c r="AE6" s="303"/>
      <c r="AF6" s="296"/>
      <c r="AG6" s="296"/>
      <c r="AH6" s="296"/>
      <c r="AI6" s="291"/>
      <c r="AJ6" s="297"/>
      <c r="AK6" s="304"/>
      <c r="AL6" s="292"/>
      <c r="AM6" s="292"/>
      <c r="AN6" s="292"/>
      <c r="AO6" s="292"/>
      <c r="AP6" s="292"/>
      <c r="AQ6" s="292"/>
      <c r="AR6" s="292"/>
      <c r="AS6" s="305"/>
      <c r="AT6" s="306"/>
      <c r="AU6" s="301"/>
      <c r="AV6" s="279"/>
      <c r="AW6" s="238"/>
      <c r="AX6" s="268"/>
      <c r="AY6" s="268"/>
      <c r="AZ6" s="268"/>
      <c r="BA6" s="268"/>
      <c r="BB6" s="269"/>
      <c r="BC6" s="269"/>
      <c r="BD6" s="269"/>
    </row>
    <row r="7" s="106" customFormat="1" ht="15" customHeight="1" spans="1:256">
      <c r="A7" s="166">
        <v>1</v>
      </c>
      <c r="B7" s="188">
        <v>2</v>
      </c>
      <c r="C7" s="188">
        <v>3</v>
      </c>
      <c r="D7" s="189">
        <v>4</v>
      </c>
      <c r="E7" s="190">
        <v>5</v>
      </c>
      <c r="F7" s="190">
        <v>6</v>
      </c>
      <c r="G7" s="188">
        <v>7</v>
      </c>
      <c r="H7" s="190">
        <v>8</v>
      </c>
      <c r="I7" s="190">
        <v>9</v>
      </c>
      <c r="J7" s="165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  <c r="T7" s="189">
        <v>20</v>
      </c>
      <c r="U7" s="189">
        <v>21</v>
      </c>
      <c r="V7" s="189">
        <v>22</v>
      </c>
      <c r="W7" s="189">
        <v>23</v>
      </c>
      <c r="X7" s="189">
        <v>24</v>
      </c>
      <c r="Y7" s="189">
        <v>25</v>
      </c>
      <c r="Z7" s="189">
        <v>26</v>
      </c>
      <c r="AA7" s="191">
        <v>27</v>
      </c>
      <c r="AB7" s="189">
        <v>28</v>
      </c>
      <c r="AC7" s="189">
        <v>29</v>
      </c>
      <c r="AD7" s="189">
        <v>30</v>
      </c>
      <c r="AE7" s="176">
        <v>31</v>
      </c>
      <c r="AF7" s="176">
        <v>32</v>
      </c>
      <c r="AG7" s="165">
        <v>33</v>
      </c>
      <c r="AH7" s="176">
        <v>34</v>
      </c>
      <c r="AI7" s="188">
        <v>35</v>
      </c>
      <c r="AJ7" s="192">
        <v>36</v>
      </c>
      <c r="AK7" s="176">
        <v>37</v>
      </c>
      <c r="AL7" s="176">
        <v>38</v>
      </c>
      <c r="AM7" s="176">
        <v>39</v>
      </c>
      <c r="AN7" s="176">
        <v>40</v>
      </c>
      <c r="AO7" s="176">
        <v>41</v>
      </c>
      <c r="AP7" s="176">
        <v>42</v>
      </c>
      <c r="AQ7" s="176">
        <v>43</v>
      </c>
      <c r="AR7" s="192">
        <v>44</v>
      </c>
      <c r="AS7" s="95" t="s">
        <v>912</v>
      </c>
      <c r="AT7" s="90">
        <v>46</v>
      </c>
      <c r="AU7" s="54">
        <v>47</v>
      </c>
      <c r="AV7" s="105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93"/>
      <c r="IN7" s="193"/>
      <c r="IO7" s="193"/>
      <c r="IP7" s="193"/>
      <c r="IQ7" s="193"/>
      <c r="IR7" s="193"/>
      <c r="IS7" s="193"/>
      <c r="IT7" s="193"/>
      <c r="IU7" s="193"/>
      <c r="IV7" s="193"/>
    </row>
    <row r="8" ht="15" spans="1:256">
      <c r="A8" s="279">
        <v>1</v>
      </c>
      <c r="B8" s="307" t="s">
        <v>56</v>
      </c>
      <c r="C8" s="308" t="s">
        <v>964</v>
      </c>
      <c r="D8" s="96" t="s">
        <v>1109</v>
      </c>
      <c r="E8" s="309" t="s">
        <v>1110</v>
      </c>
      <c r="F8" s="95" t="s">
        <v>1111</v>
      </c>
      <c r="G8" s="95" t="s">
        <v>80</v>
      </c>
      <c r="H8" s="94" t="s">
        <v>426</v>
      </c>
      <c r="I8" s="94" t="s">
        <v>1112</v>
      </c>
      <c r="J8" s="94" t="s">
        <v>319</v>
      </c>
      <c r="K8" s="96">
        <v>54.4</v>
      </c>
      <c r="L8" s="94" t="s">
        <v>367</v>
      </c>
      <c r="M8" s="94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96">
        <v>54.3</v>
      </c>
      <c r="AA8" s="310">
        <f>(K8-Z8)/K8*100</f>
        <v>0.183823529411767</v>
      </c>
      <c r="AB8" s="96">
        <v>95.3</v>
      </c>
      <c r="AC8" s="311">
        <f>(AB8-Z8)*VLOOKUP(AE8,公斤水的体积!A:B,2,)</f>
        <v>41.0246</v>
      </c>
      <c r="AD8" s="312">
        <f>(AC8-L8)/L8*100</f>
        <v>0.304645476772618</v>
      </c>
      <c r="AE8" s="206">
        <v>13</v>
      </c>
      <c r="AF8" s="231"/>
      <c r="AG8" s="206"/>
      <c r="AH8" s="231">
        <v>1.1</v>
      </c>
      <c r="AI8" s="313">
        <v>134.3</v>
      </c>
      <c r="AJ8" s="314">
        <f>AH8/AI8*100</f>
        <v>0.819061801935964</v>
      </c>
      <c r="AK8" s="208" t="s">
        <v>67</v>
      </c>
      <c r="AL8" s="208" t="s">
        <v>67</v>
      </c>
      <c r="AM8" s="208" t="s">
        <v>67</v>
      </c>
      <c r="AN8" s="208" t="s">
        <v>67</v>
      </c>
      <c r="AO8" s="208" t="s">
        <v>67</v>
      </c>
      <c r="AP8" s="208" t="s">
        <v>67</v>
      </c>
      <c r="AQ8" s="208" t="s">
        <v>67</v>
      </c>
      <c r="AR8" s="315" t="str">
        <f>IF(AND(AD8&lt;10,AD8&gt;=-0.1,AA8&lt;5,AA8&gt;-1,AJ8&lt;6,AJ8&gt;=0),"合格","不合格")</f>
        <v>合格</v>
      </c>
      <c r="AS8" s="90" t="s">
        <v>938</v>
      </c>
      <c r="AT8" s="308" t="s">
        <v>964</v>
      </c>
    </row>
    <row r="9" ht="15" spans="1:256">
      <c r="A9" s="279">
        <v>2</v>
      </c>
      <c r="B9" s="307" t="s">
        <v>56</v>
      </c>
      <c r="C9" s="308" t="s">
        <v>964</v>
      </c>
      <c r="D9" s="96" t="s">
        <v>1109</v>
      </c>
      <c r="E9" s="309" t="s">
        <v>1113</v>
      </c>
      <c r="F9" s="95" t="s">
        <v>1114</v>
      </c>
      <c r="G9" s="95" t="s">
        <v>87</v>
      </c>
      <c r="H9" s="94" t="s">
        <v>1115</v>
      </c>
      <c r="I9" s="94" t="s">
        <v>959</v>
      </c>
      <c r="J9" s="94" t="s">
        <v>319</v>
      </c>
      <c r="K9" s="96">
        <v>55.4</v>
      </c>
      <c r="L9" s="94" t="s">
        <v>184</v>
      </c>
      <c r="M9" s="94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96">
        <v>55.3</v>
      </c>
      <c r="AA9" s="310">
        <f>(K9-Z9)/K9*100</f>
        <v>0.180505415162457</v>
      </c>
      <c r="AB9" s="96">
        <v>95.8</v>
      </c>
      <c r="AC9" s="311">
        <f>(AB9-Z9)*VLOOKUP(AE9,公斤水的体积!A:B,2,)</f>
        <v>40.5243</v>
      </c>
      <c r="AD9" s="312">
        <f>(AC9-L9)/L9*100</f>
        <v>0.307673267326728</v>
      </c>
      <c r="AE9" s="206">
        <v>13</v>
      </c>
      <c r="AF9" s="231"/>
      <c r="AG9" s="206"/>
      <c r="AH9" s="231">
        <v>1.7</v>
      </c>
      <c r="AI9" s="313">
        <v>123.8</v>
      </c>
      <c r="AJ9" s="314">
        <f>AH9/AI9*100</f>
        <v>1.37318255250404</v>
      </c>
      <c r="AK9" s="208" t="s">
        <v>67</v>
      </c>
      <c r="AL9" s="208" t="s">
        <v>67</v>
      </c>
      <c r="AM9" s="208" t="s">
        <v>67</v>
      </c>
      <c r="AN9" s="208" t="s">
        <v>67</v>
      </c>
      <c r="AO9" s="208" t="s">
        <v>67</v>
      </c>
      <c r="AP9" s="208" t="s">
        <v>67</v>
      </c>
      <c r="AQ9" s="208" t="s">
        <v>67</v>
      </c>
      <c r="AR9" s="315" t="str">
        <f>IF(AND(AD9&lt;10,AD9&gt;=-0.1,AA9&lt;5,AA9&gt;-1,AJ9&lt;6,AJ9&gt;=0),"合格","不合格")</f>
        <v>合格</v>
      </c>
      <c r="AS9" s="90" t="s">
        <v>938</v>
      </c>
      <c r="AT9" s="308" t="s">
        <v>964</v>
      </c>
    </row>
    <row r="10" ht="15" spans="1:256">
      <c r="A10" s="279">
        <v>3</v>
      </c>
      <c r="B10" s="307" t="s">
        <v>56</v>
      </c>
      <c r="C10" s="308" t="s">
        <v>964</v>
      </c>
      <c r="D10" s="96" t="s">
        <v>1109</v>
      </c>
      <c r="E10" s="309" t="s">
        <v>1116</v>
      </c>
      <c r="F10" s="95" t="s">
        <v>1117</v>
      </c>
      <c r="G10" s="95" t="s">
        <v>1118</v>
      </c>
      <c r="H10" s="94" t="s">
        <v>305</v>
      </c>
      <c r="I10" s="94"/>
      <c r="J10" s="94" t="s">
        <v>1119</v>
      </c>
      <c r="K10" s="96">
        <v>43.3</v>
      </c>
      <c r="L10" s="94" t="s">
        <v>64</v>
      </c>
      <c r="M10" s="94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96">
        <v>43.2</v>
      </c>
      <c r="AA10" s="310">
        <f>(K10-Z10)/K10*100</f>
        <v>0.230946882217077</v>
      </c>
      <c r="AB10" s="96">
        <v>83.3</v>
      </c>
      <c r="AC10" s="311">
        <f>(AB10-Z10)*VLOOKUP(AE10,公斤水的体积!A:B,2,)</f>
        <v>40.12406</v>
      </c>
      <c r="AD10" s="312">
        <f>(AC10-L10)/L10*100</f>
        <v>0.310149999999982</v>
      </c>
      <c r="AE10" s="206">
        <v>13</v>
      </c>
      <c r="AF10" s="231"/>
      <c r="AG10" s="206"/>
      <c r="AH10" s="231">
        <v>2.1</v>
      </c>
      <c r="AI10" s="313">
        <v>172</v>
      </c>
      <c r="AJ10" s="314">
        <f>AH10/AI10*100</f>
        <v>1.22093023255814</v>
      </c>
      <c r="AK10" s="208" t="s">
        <v>67</v>
      </c>
      <c r="AL10" s="208" t="s">
        <v>67</v>
      </c>
      <c r="AM10" s="208" t="s">
        <v>67</v>
      </c>
      <c r="AN10" s="208" t="s">
        <v>67</v>
      </c>
      <c r="AO10" s="208" t="s">
        <v>67</v>
      </c>
      <c r="AP10" s="208" t="s">
        <v>67</v>
      </c>
      <c r="AQ10" s="208" t="s">
        <v>67</v>
      </c>
      <c r="AR10" s="315" t="str">
        <f>IF(AND(AD10&lt;10,AD10&gt;=-0.1,AA10&lt;5,AA10&gt;-1,AJ10&lt;6,AJ10&gt;=0),"合格","不合格")</f>
        <v>合格</v>
      </c>
      <c r="AS10" s="90" t="s">
        <v>938</v>
      </c>
      <c r="AT10" s="308" t="s">
        <v>964</v>
      </c>
    </row>
    <row r="11" ht="15" spans="1:256">
      <c r="A11" s="279">
        <v>4</v>
      </c>
      <c r="B11" s="307" t="s">
        <v>56</v>
      </c>
      <c r="C11" s="308" t="s">
        <v>964</v>
      </c>
      <c r="D11" s="96" t="s">
        <v>1109</v>
      </c>
      <c r="E11" s="309" t="s">
        <v>1120</v>
      </c>
      <c r="F11" s="95" t="s">
        <v>1121</v>
      </c>
      <c r="G11" s="95" t="s">
        <v>124</v>
      </c>
      <c r="H11" s="94" t="s">
        <v>996</v>
      </c>
      <c r="I11" s="94" t="s">
        <v>74</v>
      </c>
      <c r="J11" s="94" t="s">
        <v>319</v>
      </c>
      <c r="K11" s="96">
        <v>47.6</v>
      </c>
      <c r="L11" s="94" t="s">
        <v>64</v>
      </c>
      <c r="M11" s="94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96">
        <v>47.5</v>
      </c>
      <c r="AA11" s="310">
        <f>(K11-Z11)/K11*100</f>
        <v>0.210084033613448</v>
      </c>
      <c r="AB11" s="96">
        <v>87.6</v>
      </c>
      <c r="AC11" s="311">
        <f>(AB11-Z11)*VLOOKUP(AE11,公斤水的体积!A:B,2,)</f>
        <v>40.12406</v>
      </c>
      <c r="AD11" s="312">
        <f>(AC11-L11)/L11*100</f>
        <v>0.310149999999982</v>
      </c>
      <c r="AE11" s="206">
        <v>13</v>
      </c>
      <c r="AF11" s="231"/>
      <c r="AG11" s="206"/>
      <c r="AH11" s="231">
        <v>1.9</v>
      </c>
      <c r="AI11" s="313">
        <v>149.4</v>
      </c>
      <c r="AJ11" s="314">
        <f>AH11/AI11*100</f>
        <v>1.27175368139224</v>
      </c>
      <c r="AK11" s="208" t="s">
        <v>67</v>
      </c>
      <c r="AL11" s="208" t="s">
        <v>67</v>
      </c>
      <c r="AM11" s="208" t="s">
        <v>67</v>
      </c>
      <c r="AN11" s="208" t="s">
        <v>67</v>
      </c>
      <c r="AO11" s="208" t="s">
        <v>67</v>
      </c>
      <c r="AP11" s="208" t="s">
        <v>67</v>
      </c>
      <c r="AQ11" s="208" t="s">
        <v>67</v>
      </c>
      <c r="AR11" s="315" t="str">
        <f>IF(AND(AD11&lt;10,AD11&gt;=-0.1,AA11&lt;5,AA11&gt;-1,AJ11&lt;6,AJ11&gt;=0),"合格","不合格")</f>
        <v>合格</v>
      </c>
      <c r="AS11" s="90" t="s">
        <v>938</v>
      </c>
      <c r="AT11" s="308" t="s">
        <v>964</v>
      </c>
    </row>
    <row r="12" ht="15" spans="1:256">
      <c r="A12" s="279">
        <v>5</v>
      </c>
      <c r="B12" s="307" t="s">
        <v>56</v>
      </c>
      <c r="C12" s="308" t="s">
        <v>964</v>
      </c>
      <c r="D12" s="96" t="s">
        <v>1109</v>
      </c>
      <c r="E12" s="309" t="s">
        <v>1122</v>
      </c>
      <c r="F12" s="95" t="s">
        <v>1123</v>
      </c>
      <c r="G12" s="95" t="s">
        <v>61</v>
      </c>
      <c r="H12" s="94" t="s">
        <v>257</v>
      </c>
      <c r="I12" s="94"/>
      <c r="J12" s="94" t="s">
        <v>319</v>
      </c>
      <c r="K12" s="96">
        <v>49.5</v>
      </c>
      <c r="L12" s="94" t="s">
        <v>158</v>
      </c>
      <c r="M12" s="94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96">
        <v>49.4</v>
      </c>
      <c r="AA12" s="310">
        <f t="shared" ref="AA12:AA20" si="0">(K12-Z12)/K12*100</f>
        <v>0.202020202020205</v>
      </c>
      <c r="AB12" s="96">
        <v>89.7</v>
      </c>
      <c r="AC12" s="311">
        <f>(AB12-Z12)*VLOOKUP(AE12,公斤水的体积!A:B,2,)</f>
        <v>40.32418</v>
      </c>
      <c r="AD12" s="312">
        <f t="shared" ref="AD12:AD20" si="1">(AC12-L12)/L12*100</f>
        <v>0.308905472636805</v>
      </c>
      <c r="AE12" s="206">
        <v>13</v>
      </c>
      <c r="AF12" s="231"/>
      <c r="AG12" s="206"/>
      <c r="AH12" s="231">
        <v>3.8</v>
      </c>
      <c r="AI12" s="313">
        <v>149.4</v>
      </c>
      <c r="AJ12" s="314">
        <f t="shared" ref="AJ12:AJ20" si="2">AH12/AI12*100</f>
        <v>2.54350736278447</v>
      </c>
      <c r="AK12" s="208" t="s">
        <v>67</v>
      </c>
      <c r="AL12" s="208" t="s">
        <v>67</v>
      </c>
      <c r="AM12" s="208" t="s">
        <v>67</v>
      </c>
      <c r="AN12" s="208" t="s">
        <v>67</v>
      </c>
      <c r="AO12" s="208" t="s">
        <v>67</v>
      </c>
      <c r="AP12" s="208" t="s">
        <v>67</v>
      </c>
      <c r="AQ12" s="208" t="s">
        <v>67</v>
      </c>
      <c r="AR12" s="315" t="str">
        <f t="shared" ref="AR12:AR20" si="3">IF(AND(AD12&lt;10,AD12&gt;=-0.1,AA12&lt;5,AA12&gt;-1,AJ12&lt;6,AJ12&gt;=0),"合格","不合格")</f>
        <v>合格</v>
      </c>
      <c r="AS12" s="90" t="s">
        <v>938</v>
      </c>
      <c r="AT12" s="308" t="s">
        <v>964</v>
      </c>
    </row>
    <row r="13" ht="15" spans="1:256">
      <c r="A13" s="279">
        <v>6</v>
      </c>
      <c r="B13" s="307" t="s">
        <v>56</v>
      </c>
      <c r="C13" s="308" t="s">
        <v>1124</v>
      </c>
      <c r="D13" s="96" t="s">
        <v>1109</v>
      </c>
      <c r="E13" s="309" t="s">
        <v>1125</v>
      </c>
      <c r="F13" s="95" t="s">
        <v>1126</v>
      </c>
      <c r="G13" s="95" t="s">
        <v>124</v>
      </c>
      <c r="H13" s="94" t="s">
        <v>702</v>
      </c>
      <c r="I13" s="94" t="s">
        <v>282</v>
      </c>
      <c r="J13" s="94" t="s">
        <v>319</v>
      </c>
      <c r="K13" s="96">
        <v>49.6</v>
      </c>
      <c r="L13" s="94" t="s">
        <v>64</v>
      </c>
      <c r="M13" s="94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96">
        <v>49.5</v>
      </c>
      <c r="AA13" s="310">
        <f t="shared" si="0"/>
        <v>0.201612903225809</v>
      </c>
      <c r="AB13" s="96">
        <v>89.6</v>
      </c>
      <c r="AC13" s="311">
        <f>(AB13-Z13)*VLOOKUP(AE13,公斤水的体积!A:B,2,)</f>
        <v>40.134887</v>
      </c>
      <c r="AD13" s="312">
        <f t="shared" si="1"/>
        <v>0.33721749999998</v>
      </c>
      <c r="AE13" s="206">
        <v>15</v>
      </c>
      <c r="AF13" s="231"/>
      <c r="AG13" s="206"/>
      <c r="AH13" s="231">
        <v>2.6</v>
      </c>
      <c r="AI13" s="313">
        <v>150.4</v>
      </c>
      <c r="AJ13" s="314">
        <f t="shared" si="2"/>
        <v>1.72872340425532</v>
      </c>
      <c r="AK13" s="208" t="s">
        <v>67</v>
      </c>
      <c r="AL13" s="208" t="s">
        <v>67</v>
      </c>
      <c r="AM13" s="208" t="s">
        <v>67</v>
      </c>
      <c r="AN13" s="208" t="s">
        <v>67</v>
      </c>
      <c r="AO13" s="208" t="s">
        <v>67</v>
      </c>
      <c r="AP13" s="208" t="s">
        <v>67</v>
      </c>
      <c r="AQ13" s="208" t="s">
        <v>67</v>
      </c>
      <c r="AR13" s="315" t="str">
        <f t="shared" si="3"/>
        <v>合格</v>
      </c>
      <c r="AS13" s="90" t="s">
        <v>938</v>
      </c>
      <c r="AT13" s="308" t="s">
        <v>1124</v>
      </c>
    </row>
    <row r="14" ht="15" spans="1:256">
      <c r="A14" s="279">
        <v>7</v>
      </c>
      <c r="B14" s="307" t="s">
        <v>56</v>
      </c>
      <c r="C14" s="308" t="s">
        <v>1124</v>
      </c>
      <c r="D14" s="96" t="s">
        <v>1109</v>
      </c>
      <c r="E14" s="309" t="s">
        <v>1127</v>
      </c>
      <c r="F14" s="95" t="s">
        <v>1128</v>
      </c>
      <c r="G14" s="95" t="s">
        <v>61</v>
      </c>
      <c r="H14" s="94" t="s">
        <v>979</v>
      </c>
      <c r="I14" s="94"/>
      <c r="J14" s="94" t="s">
        <v>319</v>
      </c>
      <c r="K14" s="96">
        <v>48.7</v>
      </c>
      <c r="L14" s="94" t="s">
        <v>606</v>
      </c>
      <c r="M14" s="94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96">
        <v>48.6</v>
      </c>
      <c r="AA14" s="310">
        <f t="shared" si="0"/>
        <v>0.205338809034911</v>
      </c>
      <c r="AB14" s="96">
        <v>89.4</v>
      </c>
      <c r="AC14" s="311">
        <f>(AB14-Z14)*VLOOKUP(AE14,公斤水的体积!A:B,2,)</f>
        <v>40.835496</v>
      </c>
      <c r="AD14" s="312">
        <f t="shared" si="1"/>
        <v>0.332914004913996</v>
      </c>
      <c r="AE14" s="206">
        <v>15</v>
      </c>
      <c r="AF14" s="231"/>
      <c r="AG14" s="206"/>
      <c r="AH14" s="231">
        <v>3.4</v>
      </c>
      <c r="AI14" s="313">
        <v>149.2</v>
      </c>
      <c r="AJ14" s="314">
        <f t="shared" si="2"/>
        <v>2.27882037533512</v>
      </c>
      <c r="AK14" s="208" t="s">
        <v>67</v>
      </c>
      <c r="AL14" s="208" t="s">
        <v>67</v>
      </c>
      <c r="AM14" s="208" t="s">
        <v>67</v>
      </c>
      <c r="AN14" s="208" t="s">
        <v>67</v>
      </c>
      <c r="AO14" s="208" t="s">
        <v>67</v>
      </c>
      <c r="AP14" s="208" t="s">
        <v>67</v>
      </c>
      <c r="AQ14" s="208" t="s">
        <v>67</v>
      </c>
      <c r="AR14" s="315" t="str">
        <f t="shared" si="3"/>
        <v>合格</v>
      </c>
      <c r="AS14" s="90" t="s">
        <v>938</v>
      </c>
      <c r="AT14" s="308" t="s">
        <v>1124</v>
      </c>
    </row>
    <row r="15" ht="15" spans="1:256">
      <c r="A15" s="279">
        <v>8</v>
      </c>
      <c r="B15" s="307" t="s">
        <v>56</v>
      </c>
      <c r="C15" s="308" t="s">
        <v>1124</v>
      </c>
      <c r="D15" s="96" t="s">
        <v>1109</v>
      </c>
      <c r="E15" s="309" t="s">
        <v>1129</v>
      </c>
      <c r="F15" s="95" t="s">
        <v>1130</v>
      </c>
      <c r="G15" s="95" t="s">
        <v>87</v>
      </c>
      <c r="H15" s="94" t="s">
        <v>1131</v>
      </c>
      <c r="I15" s="94" t="s">
        <v>338</v>
      </c>
      <c r="J15" s="94" t="s">
        <v>319</v>
      </c>
      <c r="K15" s="96">
        <v>56.4</v>
      </c>
      <c r="L15" s="94" t="s">
        <v>82</v>
      </c>
      <c r="M15" s="94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96">
        <v>56.3</v>
      </c>
      <c r="AA15" s="310">
        <f t="shared" si="0"/>
        <v>0.17730496453901</v>
      </c>
      <c r="AB15" s="96">
        <v>97.2</v>
      </c>
      <c r="AC15" s="311">
        <f>(AB15-Z15)*VLOOKUP(AE15,公斤水的体积!A:B,2,)</f>
        <v>40.935583</v>
      </c>
      <c r="AD15" s="312">
        <f t="shared" si="1"/>
        <v>0.332311274509814</v>
      </c>
      <c r="AE15" s="206">
        <v>15</v>
      </c>
      <c r="AF15" s="231"/>
      <c r="AG15" s="206"/>
      <c r="AH15" s="231">
        <v>3.7</v>
      </c>
      <c r="AI15" s="313">
        <v>136.2</v>
      </c>
      <c r="AJ15" s="314">
        <f t="shared" si="2"/>
        <v>2.71659324522761</v>
      </c>
      <c r="AK15" s="208" t="s">
        <v>67</v>
      </c>
      <c r="AL15" s="208" t="s">
        <v>67</v>
      </c>
      <c r="AM15" s="208" t="s">
        <v>67</v>
      </c>
      <c r="AN15" s="208" t="s">
        <v>67</v>
      </c>
      <c r="AO15" s="208" t="s">
        <v>67</v>
      </c>
      <c r="AP15" s="208" t="s">
        <v>67</v>
      </c>
      <c r="AQ15" s="208" t="s">
        <v>67</v>
      </c>
      <c r="AR15" s="315" t="str">
        <f t="shared" si="3"/>
        <v>合格</v>
      </c>
      <c r="AS15" s="90" t="s">
        <v>938</v>
      </c>
      <c r="AT15" s="308" t="s">
        <v>1124</v>
      </c>
    </row>
    <row r="16" ht="15" spans="1:256">
      <c r="A16" s="279">
        <v>9</v>
      </c>
      <c r="B16" s="307" t="s">
        <v>56</v>
      </c>
      <c r="C16" s="308" t="s">
        <v>1124</v>
      </c>
      <c r="D16" s="96" t="s">
        <v>1109</v>
      </c>
      <c r="E16" s="309" t="s">
        <v>1132</v>
      </c>
      <c r="F16" s="95" t="s">
        <v>1133</v>
      </c>
      <c r="G16" s="95" t="s">
        <v>72</v>
      </c>
      <c r="H16" s="94" t="s">
        <v>845</v>
      </c>
      <c r="I16" s="94" t="s">
        <v>62</v>
      </c>
      <c r="J16" s="94" t="s">
        <v>319</v>
      </c>
      <c r="K16" s="96">
        <v>49.9</v>
      </c>
      <c r="L16" s="94" t="s">
        <v>64</v>
      </c>
      <c r="M16" s="94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96">
        <v>49.8</v>
      </c>
      <c r="AA16" s="310">
        <f t="shared" si="0"/>
        <v>0.200400801603209</v>
      </c>
      <c r="AB16" s="96">
        <v>89.9</v>
      </c>
      <c r="AC16" s="311">
        <f>(AB16-Z16)*VLOOKUP(AE16,公斤水的体积!A:B,2,)</f>
        <v>40.134887</v>
      </c>
      <c r="AD16" s="312">
        <f t="shared" si="1"/>
        <v>0.337217500000015</v>
      </c>
      <c r="AE16" s="206">
        <v>15</v>
      </c>
      <c r="AF16" s="231"/>
      <c r="AG16" s="206"/>
      <c r="AH16" s="231">
        <v>2</v>
      </c>
      <c r="AI16" s="313">
        <v>136.8</v>
      </c>
      <c r="AJ16" s="314">
        <f t="shared" si="2"/>
        <v>1.46198830409357</v>
      </c>
      <c r="AK16" s="208" t="s">
        <v>67</v>
      </c>
      <c r="AL16" s="208" t="s">
        <v>67</v>
      </c>
      <c r="AM16" s="208" t="s">
        <v>67</v>
      </c>
      <c r="AN16" s="208" t="s">
        <v>67</v>
      </c>
      <c r="AO16" s="208" t="s">
        <v>67</v>
      </c>
      <c r="AP16" s="208" t="s">
        <v>67</v>
      </c>
      <c r="AQ16" s="208" t="s">
        <v>67</v>
      </c>
      <c r="AR16" s="315" t="str">
        <f t="shared" si="3"/>
        <v>合格</v>
      </c>
      <c r="AS16" s="90" t="s">
        <v>938</v>
      </c>
      <c r="AT16" s="308" t="s">
        <v>1124</v>
      </c>
    </row>
    <row r="17" ht="15" spans="1:53">
      <c r="A17" s="279">
        <v>10</v>
      </c>
      <c r="B17" s="307" t="s">
        <v>56</v>
      </c>
      <c r="C17" s="308" t="s">
        <v>1124</v>
      </c>
      <c r="D17" s="96" t="s">
        <v>1109</v>
      </c>
      <c r="E17" s="309" t="s">
        <v>1134</v>
      </c>
      <c r="F17" s="95" t="s">
        <v>1135</v>
      </c>
      <c r="G17" s="95" t="s">
        <v>87</v>
      </c>
      <c r="H17" s="94" t="s">
        <v>773</v>
      </c>
      <c r="I17" s="94" t="s">
        <v>338</v>
      </c>
      <c r="J17" s="94" t="s">
        <v>319</v>
      </c>
      <c r="K17" s="96">
        <v>54.2</v>
      </c>
      <c r="L17" s="94" t="s">
        <v>294</v>
      </c>
      <c r="M17" s="94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96">
        <v>54.1</v>
      </c>
      <c r="AA17" s="310">
        <f t="shared" si="0"/>
        <v>0.184501845018453</v>
      </c>
      <c r="AB17" s="96">
        <v>94.7</v>
      </c>
      <c r="AC17" s="311">
        <f>(AB17-Z17)*VLOOKUP(AE17,公斤水的体积!A:B,2,)</f>
        <v>40.635322</v>
      </c>
      <c r="AD17" s="312">
        <f t="shared" si="1"/>
        <v>0.334128395061716</v>
      </c>
      <c r="AE17" s="206">
        <v>15</v>
      </c>
      <c r="AF17" s="231"/>
      <c r="AG17" s="206"/>
      <c r="AH17" s="231">
        <v>1</v>
      </c>
      <c r="AI17" s="313">
        <v>129.2</v>
      </c>
      <c r="AJ17" s="314">
        <f t="shared" si="2"/>
        <v>0.773993808049536</v>
      </c>
      <c r="AK17" s="208" t="s">
        <v>67</v>
      </c>
      <c r="AL17" s="208" t="s">
        <v>67</v>
      </c>
      <c r="AM17" s="208" t="s">
        <v>67</v>
      </c>
      <c r="AN17" s="208" t="s">
        <v>67</v>
      </c>
      <c r="AO17" s="208" t="s">
        <v>67</v>
      </c>
      <c r="AP17" s="208" t="s">
        <v>67</v>
      </c>
      <c r="AQ17" s="208" t="s">
        <v>67</v>
      </c>
      <c r="AR17" s="315" t="str">
        <f t="shared" si="3"/>
        <v>合格</v>
      </c>
      <c r="AS17" s="90" t="s">
        <v>938</v>
      </c>
      <c r="AT17" s="308" t="s">
        <v>1124</v>
      </c>
    </row>
    <row r="18" s="239" customFormat="1" ht="15" spans="1:53">
      <c r="A18" s="279">
        <v>11</v>
      </c>
      <c r="B18" s="316" t="s">
        <v>56</v>
      </c>
      <c r="C18" s="317" t="s">
        <v>640</v>
      </c>
      <c r="D18" s="318" t="s">
        <v>1109</v>
      </c>
      <c r="E18" s="319" t="s">
        <v>1136</v>
      </c>
      <c r="F18" s="212" t="s">
        <v>1137</v>
      </c>
      <c r="G18" s="212" t="s">
        <v>72</v>
      </c>
      <c r="H18" s="213" t="s">
        <v>1138</v>
      </c>
      <c r="I18" s="213" t="s">
        <v>1029</v>
      </c>
      <c r="J18" s="213" t="s">
        <v>1119</v>
      </c>
      <c r="K18" s="318">
        <v>51.6</v>
      </c>
      <c r="L18" s="213" t="s">
        <v>216</v>
      </c>
      <c r="M18" s="213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318">
        <v>51.5</v>
      </c>
      <c r="AA18" s="318">
        <f t="shared" si="0"/>
        <v>0.193798449612406</v>
      </c>
      <c r="AB18" s="318">
        <v>92.6</v>
      </c>
      <c r="AC18" s="320">
        <f>(AB18-Z18)*VLOOKUP(AE18,公斤水的体积!A:B,2,)</f>
        <v>41.135757</v>
      </c>
      <c r="AD18" s="321">
        <f t="shared" si="1"/>
        <v>0.33111463414632</v>
      </c>
      <c r="AE18" s="219">
        <v>15</v>
      </c>
      <c r="AF18" s="219"/>
      <c r="AG18" s="219"/>
      <c r="AH18" s="219">
        <v>5.4</v>
      </c>
      <c r="AI18" s="322">
        <v>152.9</v>
      </c>
      <c r="AJ18" s="323">
        <f t="shared" si="2"/>
        <v>3.53172007848267</v>
      </c>
      <c r="AK18" s="220" t="s">
        <v>67</v>
      </c>
      <c r="AL18" s="220" t="s">
        <v>67</v>
      </c>
      <c r="AM18" s="220" t="s">
        <v>67</v>
      </c>
      <c r="AN18" s="220" t="s">
        <v>67</v>
      </c>
      <c r="AO18" s="220" t="s">
        <v>67</v>
      </c>
      <c r="AP18" s="220" t="s">
        <v>67</v>
      </c>
      <c r="AQ18" s="220" t="s">
        <v>67</v>
      </c>
      <c r="AR18" s="219" t="str">
        <f t="shared" si="3"/>
        <v>合格</v>
      </c>
      <c r="AS18" s="324" t="s">
        <v>1139</v>
      </c>
      <c r="AT18" s="317" t="s">
        <v>640</v>
      </c>
      <c r="AU18" s="325"/>
      <c r="AV18" s="239"/>
      <c r="AW18" s="239"/>
      <c r="AX18" s="326"/>
      <c r="AY18" s="326"/>
      <c r="AZ18" s="326"/>
      <c r="BA18" s="326"/>
    </row>
    <row r="19" ht="15" spans="1:53">
      <c r="A19" s="279">
        <v>12</v>
      </c>
      <c r="B19" s="307" t="s">
        <v>56</v>
      </c>
      <c r="C19" s="308" t="s">
        <v>640</v>
      </c>
      <c r="D19" s="96" t="s">
        <v>1109</v>
      </c>
      <c r="E19" s="309" t="s">
        <v>1140</v>
      </c>
      <c r="F19" s="95" t="s">
        <v>1141</v>
      </c>
      <c r="G19" s="95" t="s">
        <v>72</v>
      </c>
      <c r="H19" s="94" t="s">
        <v>671</v>
      </c>
      <c r="I19" s="94" t="s">
        <v>546</v>
      </c>
      <c r="J19" s="94" t="s">
        <v>319</v>
      </c>
      <c r="K19" s="96">
        <v>57.6</v>
      </c>
      <c r="L19" s="94" t="s">
        <v>489</v>
      </c>
      <c r="M19" s="94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96">
        <v>57.5</v>
      </c>
      <c r="AA19" s="310">
        <f t="shared" si="0"/>
        <v>0.173611111111114</v>
      </c>
      <c r="AB19" s="96">
        <v>98.7</v>
      </c>
      <c r="AC19" s="311">
        <f>(AB19-Z19)*VLOOKUP(AE19,公斤水的体积!A:B,2,)</f>
        <v>41.235844</v>
      </c>
      <c r="AD19" s="312">
        <f t="shared" si="1"/>
        <v>0.330520681265204</v>
      </c>
      <c r="AE19" s="206">
        <v>15</v>
      </c>
      <c r="AF19" s="231"/>
      <c r="AG19" s="206"/>
      <c r="AH19" s="231">
        <v>1.5</v>
      </c>
      <c r="AI19" s="313">
        <v>130.4</v>
      </c>
      <c r="AJ19" s="314">
        <f t="shared" si="2"/>
        <v>1.15030674846626</v>
      </c>
      <c r="AK19" s="208" t="s">
        <v>67</v>
      </c>
      <c r="AL19" s="208" t="s">
        <v>67</v>
      </c>
      <c r="AM19" s="208" t="s">
        <v>67</v>
      </c>
      <c r="AN19" s="208" t="s">
        <v>67</v>
      </c>
      <c r="AO19" s="208" t="s">
        <v>67</v>
      </c>
      <c r="AP19" s="208" t="s">
        <v>67</v>
      </c>
      <c r="AQ19" s="208" t="s">
        <v>67</v>
      </c>
      <c r="AR19" s="315" t="str">
        <f t="shared" si="3"/>
        <v>合格</v>
      </c>
      <c r="AS19" s="90" t="s">
        <v>938</v>
      </c>
      <c r="AT19" s="308" t="s">
        <v>640</v>
      </c>
    </row>
    <row r="20" ht="15" spans="1:53">
      <c r="A20" s="279">
        <v>13</v>
      </c>
      <c r="B20" s="307" t="s">
        <v>56</v>
      </c>
      <c r="C20" s="308" t="s">
        <v>665</v>
      </c>
      <c r="D20" s="96" t="s">
        <v>1109</v>
      </c>
      <c r="E20" s="309" t="s">
        <v>1142</v>
      </c>
      <c r="F20" s="95" t="s">
        <v>1143</v>
      </c>
      <c r="G20" s="95" t="s">
        <v>80</v>
      </c>
      <c r="H20" s="94" t="s">
        <v>705</v>
      </c>
      <c r="I20" s="94" t="s">
        <v>74</v>
      </c>
      <c r="J20" s="94" t="s">
        <v>319</v>
      </c>
      <c r="K20" s="96">
        <v>54.3</v>
      </c>
      <c r="L20" s="94" t="s">
        <v>722</v>
      </c>
      <c r="M20" s="94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96">
        <v>54.2</v>
      </c>
      <c r="AA20" s="310">
        <f t="shared" si="0"/>
        <v>0.184162062615091</v>
      </c>
      <c r="AB20" s="96">
        <v>92.8</v>
      </c>
      <c r="AC20" s="311">
        <f>(AB20-Z20)*VLOOKUP(AE20,公斤水的体积!A:B,2,)</f>
        <v>38.62316</v>
      </c>
      <c r="AD20" s="312">
        <f t="shared" si="1"/>
        <v>0.319896103896082</v>
      </c>
      <c r="AE20" s="206">
        <v>13</v>
      </c>
      <c r="AF20" s="231"/>
      <c r="AG20" s="206"/>
      <c r="AH20" s="231">
        <v>5.6</v>
      </c>
      <c r="AI20" s="313">
        <v>123.2</v>
      </c>
      <c r="AJ20" s="314">
        <f t="shared" si="2"/>
        <v>4.54545454545454</v>
      </c>
      <c r="AK20" s="208" t="s">
        <v>67</v>
      </c>
      <c r="AL20" s="208" t="s">
        <v>67</v>
      </c>
      <c r="AM20" s="208" t="s">
        <v>67</v>
      </c>
      <c r="AN20" s="208" t="s">
        <v>67</v>
      </c>
      <c r="AO20" s="208" t="s">
        <v>67</v>
      </c>
      <c r="AP20" s="208" t="s">
        <v>67</v>
      </c>
      <c r="AQ20" s="208" t="s">
        <v>67</v>
      </c>
      <c r="AR20" s="315" t="str">
        <f t="shared" si="3"/>
        <v>合格</v>
      </c>
      <c r="AS20" s="90" t="s">
        <v>938</v>
      </c>
      <c r="AT20" s="308" t="s">
        <v>665</v>
      </c>
    </row>
    <row r="21" ht="15" spans="1:53">
      <c r="A21" s="279">
        <v>14</v>
      </c>
      <c r="B21" s="307" t="s">
        <v>56</v>
      </c>
      <c r="C21" s="308" t="s">
        <v>754</v>
      </c>
      <c r="D21" s="96" t="s">
        <v>1109</v>
      </c>
      <c r="E21" s="309" t="s">
        <v>1144</v>
      </c>
      <c r="F21" s="95" t="s">
        <v>1145</v>
      </c>
      <c r="G21" s="95" t="s">
        <v>87</v>
      </c>
      <c r="H21" s="94" t="s">
        <v>182</v>
      </c>
      <c r="I21" s="94" t="s">
        <v>273</v>
      </c>
      <c r="J21" s="94" t="s">
        <v>319</v>
      </c>
      <c r="K21" s="96">
        <v>56</v>
      </c>
      <c r="L21" s="94" t="s">
        <v>184</v>
      </c>
      <c r="M21" s="94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96">
        <v>55.9</v>
      </c>
      <c r="AA21" s="310">
        <f t="shared" ref="AA21:AA32" si="4">(K21-Z21)/K21*100</f>
        <v>0.178571428571431</v>
      </c>
      <c r="AB21" s="96">
        <v>96.4</v>
      </c>
      <c r="AC21" s="311">
        <f>(AB21-Z21)*VLOOKUP(AE21,公斤水的体积!A:B,2,)</f>
        <v>40.5243</v>
      </c>
      <c r="AD21" s="312">
        <f t="shared" ref="AD21:AD32" si="5">(AC21-L21)/L21*100</f>
        <v>0.307673267326746</v>
      </c>
      <c r="AE21" s="206">
        <v>13</v>
      </c>
      <c r="AF21" s="231"/>
      <c r="AG21" s="206"/>
      <c r="AH21" s="231">
        <v>3.1</v>
      </c>
      <c r="AI21" s="313">
        <v>132.5</v>
      </c>
      <c r="AJ21" s="314">
        <f t="shared" ref="AJ21:AJ32" si="6">AH21/AI21*100</f>
        <v>2.33962264150943</v>
      </c>
      <c r="AK21" s="208" t="s">
        <v>67</v>
      </c>
      <c r="AL21" s="208" t="s">
        <v>67</v>
      </c>
      <c r="AM21" s="208" t="s">
        <v>67</v>
      </c>
      <c r="AN21" s="208" t="s">
        <v>67</v>
      </c>
      <c r="AO21" s="208" t="s">
        <v>67</v>
      </c>
      <c r="AP21" s="208" t="s">
        <v>67</v>
      </c>
      <c r="AQ21" s="208" t="s">
        <v>67</v>
      </c>
      <c r="AR21" s="315" t="str">
        <f t="shared" ref="AR21:AR32" si="7">IF(AND(AD21&lt;10,AD21&gt;=-0.1,AA21&lt;5,AA21&gt;-1,AJ21&lt;6,AJ21&gt;=0),"合格","不合格")</f>
        <v>合格</v>
      </c>
      <c r="AS21" s="90" t="s">
        <v>938</v>
      </c>
      <c r="AT21" s="308" t="s">
        <v>754</v>
      </c>
    </row>
    <row r="22" ht="15" spans="1:53">
      <c r="A22" s="279">
        <v>15</v>
      </c>
      <c r="B22" s="307" t="s">
        <v>56</v>
      </c>
      <c r="C22" s="308" t="s">
        <v>809</v>
      </c>
      <c r="D22" s="96" t="s">
        <v>1109</v>
      </c>
      <c r="E22" s="309" t="s">
        <v>1146</v>
      </c>
      <c r="F22" s="95" t="s">
        <v>1147</v>
      </c>
      <c r="G22" s="95" t="s">
        <v>87</v>
      </c>
      <c r="H22" s="94" t="s">
        <v>1148</v>
      </c>
      <c r="I22" s="94" t="s">
        <v>282</v>
      </c>
      <c r="J22" s="94" t="s">
        <v>319</v>
      </c>
      <c r="K22" s="96">
        <v>58.4</v>
      </c>
      <c r="L22" s="94" t="s">
        <v>64</v>
      </c>
      <c r="M22" s="94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96">
        <v>58.3</v>
      </c>
      <c r="AA22" s="310">
        <f t="shared" si="4"/>
        <v>0.171232876712331</v>
      </c>
      <c r="AB22" s="96">
        <v>98.4</v>
      </c>
      <c r="AC22" s="311">
        <f>(AB22-Z22)*VLOOKUP(AE22,公斤水的体积!A:B,2,)</f>
        <v>40.14812</v>
      </c>
      <c r="AD22" s="312">
        <f t="shared" si="5"/>
        <v>0.370300000000032</v>
      </c>
      <c r="AE22" s="206">
        <v>17</v>
      </c>
      <c r="AF22" s="231"/>
      <c r="AG22" s="206"/>
      <c r="AH22" s="231">
        <v>1.9</v>
      </c>
      <c r="AI22" s="313">
        <v>126.5</v>
      </c>
      <c r="AJ22" s="314">
        <f t="shared" si="6"/>
        <v>1.50197628458498</v>
      </c>
      <c r="AK22" s="208" t="s">
        <v>67</v>
      </c>
      <c r="AL22" s="208" t="s">
        <v>67</v>
      </c>
      <c r="AM22" s="208" t="s">
        <v>67</v>
      </c>
      <c r="AN22" s="208" t="s">
        <v>67</v>
      </c>
      <c r="AO22" s="208" t="s">
        <v>67</v>
      </c>
      <c r="AP22" s="208" t="s">
        <v>67</v>
      </c>
      <c r="AQ22" s="208" t="s">
        <v>67</v>
      </c>
      <c r="AR22" s="315" t="str">
        <f t="shared" si="7"/>
        <v>合格</v>
      </c>
      <c r="AS22" s="90" t="s">
        <v>938</v>
      </c>
      <c r="AT22" s="308" t="s">
        <v>809</v>
      </c>
    </row>
    <row r="23" ht="15" spans="1:53">
      <c r="A23" s="279">
        <v>16</v>
      </c>
      <c r="B23" s="307" t="s">
        <v>56</v>
      </c>
      <c r="C23" s="308" t="s">
        <v>809</v>
      </c>
      <c r="D23" s="96" t="s">
        <v>1109</v>
      </c>
      <c r="E23" s="309" t="s">
        <v>1149</v>
      </c>
      <c r="F23" s="95" t="s">
        <v>1150</v>
      </c>
      <c r="G23" s="95" t="s">
        <v>317</v>
      </c>
      <c r="H23" s="94" t="s">
        <v>1151</v>
      </c>
      <c r="I23" s="94" t="s">
        <v>282</v>
      </c>
      <c r="J23" s="94" t="s">
        <v>319</v>
      </c>
      <c r="K23" s="96">
        <v>48.8</v>
      </c>
      <c r="L23" s="94" t="s">
        <v>64</v>
      </c>
      <c r="M23" s="94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96">
        <v>48.7</v>
      </c>
      <c r="AA23" s="310">
        <f t="shared" si="4"/>
        <v>0.204918032786874</v>
      </c>
      <c r="AB23" s="96">
        <v>88.8</v>
      </c>
      <c r="AC23" s="311">
        <f>(AB23-Z23)*VLOOKUP(AE23,公斤水的体积!A:B,2,)</f>
        <v>40.14812</v>
      </c>
      <c r="AD23" s="312">
        <f t="shared" si="5"/>
        <v>0.370299999999997</v>
      </c>
      <c r="AE23" s="206">
        <v>17</v>
      </c>
      <c r="AF23" s="231"/>
      <c r="AG23" s="206"/>
      <c r="AH23" s="231">
        <v>2.7</v>
      </c>
      <c r="AI23" s="313">
        <v>147.7</v>
      </c>
      <c r="AJ23" s="314">
        <f t="shared" si="6"/>
        <v>1.8280297901151</v>
      </c>
      <c r="AK23" s="208" t="s">
        <v>67</v>
      </c>
      <c r="AL23" s="208" t="s">
        <v>67</v>
      </c>
      <c r="AM23" s="208" t="s">
        <v>67</v>
      </c>
      <c r="AN23" s="208" t="s">
        <v>67</v>
      </c>
      <c r="AO23" s="208" t="s">
        <v>67</v>
      </c>
      <c r="AP23" s="208" t="s">
        <v>67</v>
      </c>
      <c r="AQ23" s="208" t="s">
        <v>67</v>
      </c>
      <c r="AR23" s="315" t="str">
        <f t="shared" si="7"/>
        <v>合格</v>
      </c>
      <c r="AS23" s="90" t="s">
        <v>938</v>
      </c>
      <c r="AT23" s="308" t="s">
        <v>809</v>
      </c>
    </row>
    <row r="24" ht="15" spans="1:53">
      <c r="A24" s="279">
        <v>17</v>
      </c>
      <c r="B24" s="307" t="s">
        <v>56</v>
      </c>
      <c r="C24" s="308" t="s">
        <v>809</v>
      </c>
      <c r="D24" s="96" t="s">
        <v>1109</v>
      </c>
      <c r="E24" s="309" t="s">
        <v>1152</v>
      </c>
      <c r="F24" s="95" t="s">
        <v>1153</v>
      </c>
      <c r="G24" s="95" t="s">
        <v>80</v>
      </c>
      <c r="H24" s="94" t="s">
        <v>941</v>
      </c>
      <c r="I24" s="94" t="s">
        <v>282</v>
      </c>
      <c r="J24" s="94" t="s">
        <v>319</v>
      </c>
      <c r="K24" s="96">
        <v>53.6</v>
      </c>
      <c r="L24" s="94" t="s">
        <v>367</v>
      </c>
      <c r="M24" s="94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96">
        <v>53.5</v>
      </c>
      <c r="AA24" s="310">
        <f t="shared" si="4"/>
        <v>0.186567164179107</v>
      </c>
      <c r="AB24" s="96">
        <v>94.5</v>
      </c>
      <c r="AC24" s="311">
        <f>(AB24-Z24)*VLOOKUP(AE24,公斤水的体积!A:B,2,)</f>
        <v>41.0492</v>
      </c>
      <c r="AD24" s="312">
        <f t="shared" si="5"/>
        <v>0.364792176039138</v>
      </c>
      <c r="AE24" s="206">
        <v>17</v>
      </c>
      <c r="AF24" s="231"/>
      <c r="AG24" s="206"/>
      <c r="AH24" s="231">
        <v>2.3</v>
      </c>
      <c r="AI24" s="313">
        <v>132.6</v>
      </c>
      <c r="AJ24" s="314">
        <f t="shared" si="6"/>
        <v>1.73453996983409</v>
      </c>
      <c r="AK24" s="208" t="s">
        <v>67</v>
      </c>
      <c r="AL24" s="208" t="s">
        <v>67</v>
      </c>
      <c r="AM24" s="208" t="s">
        <v>67</v>
      </c>
      <c r="AN24" s="208" t="s">
        <v>67</v>
      </c>
      <c r="AO24" s="208" t="s">
        <v>67</v>
      </c>
      <c r="AP24" s="208" t="s">
        <v>67</v>
      </c>
      <c r="AQ24" s="208" t="s">
        <v>67</v>
      </c>
      <c r="AR24" s="315" t="str">
        <f t="shared" si="7"/>
        <v>合格</v>
      </c>
      <c r="AS24" s="90" t="s">
        <v>938</v>
      </c>
      <c r="AT24" s="308" t="s">
        <v>809</v>
      </c>
    </row>
    <row r="25" ht="15" spans="1:53">
      <c r="A25" s="279">
        <v>18</v>
      </c>
      <c r="B25" s="307" t="s">
        <v>56</v>
      </c>
      <c r="C25" s="308" t="s">
        <v>809</v>
      </c>
      <c r="D25" s="96" t="s">
        <v>1109</v>
      </c>
      <c r="E25" s="309" t="s">
        <v>1154</v>
      </c>
      <c r="F25" s="95" t="s">
        <v>1155</v>
      </c>
      <c r="G25" s="95" t="s">
        <v>87</v>
      </c>
      <c r="H25" s="94" t="s">
        <v>1156</v>
      </c>
      <c r="I25" s="94" t="s">
        <v>282</v>
      </c>
      <c r="J25" s="94" t="s">
        <v>319</v>
      </c>
      <c r="K25" s="96">
        <v>55.6</v>
      </c>
      <c r="L25" s="94" t="s">
        <v>82</v>
      </c>
      <c r="M25" s="94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96">
        <v>55.5</v>
      </c>
      <c r="AA25" s="310">
        <f t="shared" si="4"/>
        <v>0.179856115107916</v>
      </c>
      <c r="AB25" s="96">
        <v>96.4</v>
      </c>
      <c r="AC25" s="311">
        <f>(AB25-Z25)*VLOOKUP(AE25,公斤水的体积!A:B,2,)</f>
        <v>40.94908</v>
      </c>
      <c r="AD25" s="312">
        <f t="shared" si="5"/>
        <v>0.365392156862775</v>
      </c>
      <c r="AE25" s="206">
        <v>17</v>
      </c>
      <c r="AF25" s="231"/>
      <c r="AG25" s="206"/>
      <c r="AH25" s="231">
        <v>3.1</v>
      </c>
      <c r="AI25" s="313">
        <v>127.6</v>
      </c>
      <c r="AJ25" s="314">
        <f t="shared" si="6"/>
        <v>2.4294670846395</v>
      </c>
      <c r="AK25" s="208" t="s">
        <v>67</v>
      </c>
      <c r="AL25" s="208" t="s">
        <v>67</v>
      </c>
      <c r="AM25" s="208" t="s">
        <v>67</v>
      </c>
      <c r="AN25" s="208" t="s">
        <v>67</v>
      </c>
      <c r="AO25" s="208" t="s">
        <v>67</v>
      </c>
      <c r="AP25" s="208" t="s">
        <v>67</v>
      </c>
      <c r="AQ25" s="208" t="s">
        <v>67</v>
      </c>
      <c r="AR25" s="315" t="str">
        <f t="shared" si="7"/>
        <v>合格</v>
      </c>
      <c r="AS25" s="90" t="s">
        <v>938</v>
      </c>
      <c r="AT25" s="308" t="s">
        <v>809</v>
      </c>
    </row>
    <row r="26" ht="15" spans="1:53">
      <c r="A26" s="279">
        <v>19</v>
      </c>
      <c r="B26" s="307" t="s">
        <v>56</v>
      </c>
      <c r="C26" s="308" t="s">
        <v>809</v>
      </c>
      <c r="D26" s="96" t="s">
        <v>1109</v>
      </c>
      <c r="E26" s="309" t="s">
        <v>1157</v>
      </c>
      <c r="F26" s="95" t="s">
        <v>1158</v>
      </c>
      <c r="G26" s="95" t="s">
        <v>87</v>
      </c>
      <c r="H26" s="94" t="s">
        <v>81</v>
      </c>
      <c r="I26" s="94" t="s">
        <v>282</v>
      </c>
      <c r="J26" s="94" t="s">
        <v>319</v>
      </c>
      <c r="K26" s="96">
        <v>55.2</v>
      </c>
      <c r="L26" s="94" t="s">
        <v>184</v>
      </c>
      <c r="M26" s="94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96">
        <v>55.1</v>
      </c>
      <c r="AA26" s="310">
        <f t="shared" si="4"/>
        <v>0.181159420289858</v>
      </c>
      <c r="AB26" s="96">
        <v>95.6</v>
      </c>
      <c r="AC26" s="311">
        <f>(AB26-Z26)*VLOOKUP(AE26,公斤水的体积!A:B,2,)</f>
        <v>40.5486</v>
      </c>
      <c r="AD26" s="312">
        <f t="shared" si="5"/>
        <v>0.367821782178205</v>
      </c>
      <c r="AE26" s="206">
        <v>17</v>
      </c>
      <c r="AF26" s="231"/>
      <c r="AG26" s="206"/>
      <c r="AH26" s="231">
        <v>3</v>
      </c>
      <c r="AI26" s="313">
        <v>136.3</v>
      </c>
      <c r="AJ26" s="314">
        <f t="shared" si="6"/>
        <v>2.20102714600147</v>
      </c>
      <c r="AK26" s="208" t="s">
        <v>67</v>
      </c>
      <c r="AL26" s="208" t="s">
        <v>67</v>
      </c>
      <c r="AM26" s="208" t="s">
        <v>67</v>
      </c>
      <c r="AN26" s="208" t="s">
        <v>67</v>
      </c>
      <c r="AO26" s="208" t="s">
        <v>67</v>
      </c>
      <c r="AP26" s="208" t="s">
        <v>67</v>
      </c>
      <c r="AQ26" s="208" t="s">
        <v>67</v>
      </c>
      <c r="AR26" s="315" t="str">
        <f t="shared" si="7"/>
        <v>合格</v>
      </c>
      <c r="AS26" s="90" t="s">
        <v>938</v>
      </c>
      <c r="AT26" s="308" t="s">
        <v>809</v>
      </c>
    </row>
    <row r="27" ht="15" spans="1:53">
      <c r="A27" s="279">
        <v>20</v>
      </c>
      <c r="B27" s="307" t="s">
        <v>56</v>
      </c>
      <c r="C27" s="308" t="s">
        <v>809</v>
      </c>
      <c r="D27" s="96" t="s">
        <v>1109</v>
      </c>
      <c r="E27" s="309" t="s">
        <v>1159</v>
      </c>
      <c r="F27" s="95" t="s">
        <v>1160</v>
      </c>
      <c r="G27" s="95" t="s">
        <v>72</v>
      </c>
      <c r="H27" s="94" t="s">
        <v>1161</v>
      </c>
      <c r="I27" s="94" t="s">
        <v>282</v>
      </c>
      <c r="J27" s="94" t="s">
        <v>319</v>
      </c>
      <c r="K27" s="96">
        <v>57.3</v>
      </c>
      <c r="L27" s="94" t="s">
        <v>119</v>
      </c>
      <c r="M27" s="94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96">
        <v>57.2</v>
      </c>
      <c r="AA27" s="310">
        <f t="shared" si="4"/>
        <v>0.174520069808018</v>
      </c>
      <c r="AB27" s="96">
        <v>99.2</v>
      </c>
      <c r="AC27" s="311">
        <f>(AB27-Z27)*VLOOKUP(AE27,公斤水的体积!A:B,2,)</f>
        <v>42.0504</v>
      </c>
      <c r="AD27" s="312">
        <f t="shared" si="5"/>
        <v>0.358949880668269</v>
      </c>
      <c r="AE27" s="206">
        <v>17</v>
      </c>
      <c r="AF27" s="231"/>
      <c r="AG27" s="206"/>
      <c r="AH27" s="231">
        <v>3.7</v>
      </c>
      <c r="AI27" s="313">
        <v>129</v>
      </c>
      <c r="AJ27" s="314">
        <f t="shared" si="6"/>
        <v>2.86821705426357</v>
      </c>
      <c r="AK27" s="208" t="s">
        <v>67</v>
      </c>
      <c r="AL27" s="208" t="s">
        <v>67</v>
      </c>
      <c r="AM27" s="208" t="s">
        <v>67</v>
      </c>
      <c r="AN27" s="208" t="s">
        <v>67</v>
      </c>
      <c r="AO27" s="208" t="s">
        <v>67</v>
      </c>
      <c r="AP27" s="208" t="s">
        <v>67</v>
      </c>
      <c r="AQ27" s="208" t="s">
        <v>67</v>
      </c>
      <c r="AR27" s="315" t="str">
        <f t="shared" si="7"/>
        <v>合格</v>
      </c>
      <c r="AS27" s="90" t="s">
        <v>938</v>
      </c>
      <c r="AT27" s="308" t="s">
        <v>809</v>
      </c>
    </row>
    <row r="28" ht="15" spans="1:53">
      <c r="A28" s="279">
        <v>21</v>
      </c>
      <c r="B28" s="307" t="s">
        <v>56</v>
      </c>
      <c r="C28" s="308" t="s">
        <v>809</v>
      </c>
      <c r="D28" s="96" t="s">
        <v>1109</v>
      </c>
      <c r="E28" s="309" t="s">
        <v>1162</v>
      </c>
      <c r="F28" s="95" t="s">
        <v>1163</v>
      </c>
      <c r="G28" s="95" t="s">
        <v>61</v>
      </c>
      <c r="H28" s="94" t="s">
        <v>1026</v>
      </c>
      <c r="I28" s="94" t="s">
        <v>282</v>
      </c>
      <c r="J28" s="94" t="s">
        <v>319</v>
      </c>
      <c r="K28" s="96">
        <v>46.9</v>
      </c>
      <c r="L28" s="94" t="s">
        <v>75</v>
      </c>
      <c r="M28" s="94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96">
        <v>46.8</v>
      </c>
      <c r="AA28" s="310">
        <f t="shared" si="4"/>
        <v>0.213219616204694</v>
      </c>
      <c r="AB28" s="96">
        <v>87.2</v>
      </c>
      <c r="AC28" s="311">
        <f>(AB28-Z28)*VLOOKUP(AE28,公斤水的体积!A:B,2,)</f>
        <v>40.44848</v>
      </c>
      <c r="AD28" s="312">
        <f t="shared" si="5"/>
        <v>0.36843672456579</v>
      </c>
      <c r="AE28" s="206">
        <v>17</v>
      </c>
      <c r="AF28" s="231"/>
      <c r="AG28" s="206"/>
      <c r="AH28" s="231">
        <v>3.8</v>
      </c>
      <c r="AI28" s="313">
        <v>151.6</v>
      </c>
      <c r="AJ28" s="314">
        <f t="shared" si="6"/>
        <v>2.5065963060686</v>
      </c>
      <c r="AK28" s="208" t="s">
        <v>67</v>
      </c>
      <c r="AL28" s="208" t="s">
        <v>67</v>
      </c>
      <c r="AM28" s="208" t="s">
        <v>67</v>
      </c>
      <c r="AN28" s="208" t="s">
        <v>67</v>
      </c>
      <c r="AO28" s="208" t="s">
        <v>67</v>
      </c>
      <c r="AP28" s="208" t="s">
        <v>67</v>
      </c>
      <c r="AQ28" s="208" t="s">
        <v>67</v>
      </c>
      <c r="AR28" s="315" t="str">
        <f t="shared" si="7"/>
        <v>合格</v>
      </c>
      <c r="AS28" s="90" t="s">
        <v>938</v>
      </c>
      <c r="AT28" s="308" t="s">
        <v>809</v>
      </c>
    </row>
    <row r="29" ht="15" spans="1:53">
      <c r="A29" s="279">
        <v>22</v>
      </c>
      <c r="B29" s="307" t="s">
        <v>56</v>
      </c>
      <c r="C29" s="308" t="s">
        <v>809</v>
      </c>
      <c r="D29" s="96" t="s">
        <v>1109</v>
      </c>
      <c r="E29" s="309" t="s">
        <v>1164</v>
      </c>
      <c r="F29" s="95" t="s">
        <v>1165</v>
      </c>
      <c r="G29" s="95" t="s">
        <v>72</v>
      </c>
      <c r="H29" s="94" t="s">
        <v>1166</v>
      </c>
      <c r="I29" s="94" t="s">
        <v>282</v>
      </c>
      <c r="J29" s="94" t="s">
        <v>319</v>
      </c>
      <c r="K29" s="96">
        <v>54.5</v>
      </c>
      <c r="L29" s="94" t="s">
        <v>288</v>
      </c>
      <c r="M29" s="94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96">
        <v>54.4</v>
      </c>
      <c r="AA29" s="310">
        <f t="shared" si="4"/>
        <v>0.183486238532113</v>
      </c>
      <c r="AB29" s="96">
        <v>95.8</v>
      </c>
      <c r="AC29" s="311">
        <f>(AB29-Z29)*VLOOKUP(AE29,公斤水的体积!A:B,2,)</f>
        <v>41.44968</v>
      </c>
      <c r="AD29" s="312">
        <f t="shared" si="5"/>
        <v>0.362421307506062</v>
      </c>
      <c r="AE29" s="206">
        <v>17</v>
      </c>
      <c r="AF29" s="231"/>
      <c r="AG29" s="206"/>
      <c r="AH29" s="231">
        <v>2.6</v>
      </c>
      <c r="AI29" s="313">
        <v>128.8</v>
      </c>
      <c r="AJ29" s="314">
        <f t="shared" si="6"/>
        <v>2.01863354037267</v>
      </c>
      <c r="AK29" s="208" t="s">
        <v>67</v>
      </c>
      <c r="AL29" s="208" t="s">
        <v>67</v>
      </c>
      <c r="AM29" s="208" t="s">
        <v>67</v>
      </c>
      <c r="AN29" s="208" t="s">
        <v>67</v>
      </c>
      <c r="AO29" s="208" t="s">
        <v>67</v>
      </c>
      <c r="AP29" s="208" t="s">
        <v>67</v>
      </c>
      <c r="AQ29" s="208" t="s">
        <v>67</v>
      </c>
      <c r="AR29" s="315" t="str">
        <f t="shared" si="7"/>
        <v>合格</v>
      </c>
      <c r="AS29" s="90" t="s">
        <v>938</v>
      </c>
      <c r="AT29" s="308" t="s">
        <v>809</v>
      </c>
    </row>
    <row r="30" ht="15" spans="1:53">
      <c r="A30" s="279">
        <v>23</v>
      </c>
      <c r="B30" s="307" t="s">
        <v>56</v>
      </c>
      <c r="C30" s="308" t="s">
        <v>809</v>
      </c>
      <c r="D30" s="96" t="s">
        <v>1109</v>
      </c>
      <c r="E30" s="309" t="s">
        <v>1167</v>
      </c>
      <c r="F30" s="95" t="s">
        <v>1168</v>
      </c>
      <c r="G30" s="95" t="s">
        <v>124</v>
      </c>
      <c r="H30" s="94" t="s">
        <v>148</v>
      </c>
      <c r="I30" s="94" t="s">
        <v>282</v>
      </c>
      <c r="J30" s="94" t="s">
        <v>319</v>
      </c>
      <c r="K30" s="96">
        <v>48.1</v>
      </c>
      <c r="L30" s="94" t="s">
        <v>142</v>
      </c>
      <c r="M30" s="94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96">
        <v>48</v>
      </c>
      <c r="AA30" s="310">
        <f t="shared" si="4"/>
        <v>0.207900207900211</v>
      </c>
      <c r="AB30" s="96">
        <v>88.2</v>
      </c>
      <c r="AC30" s="311">
        <f>(AB30-Z30)*VLOOKUP(AE30,公斤水的体积!A:B,2,)</f>
        <v>40.24824</v>
      </c>
      <c r="AD30" s="312">
        <f t="shared" si="5"/>
        <v>0.369675810473836</v>
      </c>
      <c r="AE30" s="206">
        <v>17</v>
      </c>
      <c r="AF30" s="231"/>
      <c r="AG30" s="206"/>
      <c r="AH30" s="231">
        <v>3.3</v>
      </c>
      <c r="AI30" s="313">
        <v>137.3</v>
      </c>
      <c r="AJ30" s="314">
        <f t="shared" si="6"/>
        <v>2.40349599417334</v>
      </c>
      <c r="AK30" s="208" t="s">
        <v>67</v>
      </c>
      <c r="AL30" s="208" t="s">
        <v>67</v>
      </c>
      <c r="AM30" s="208" t="s">
        <v>67</v>
      </c>
      <c r="AN30" s="208" t="s">
        <v>67</v>
      </c>
      <c r="AO30" s="208" t="s">
        <v>67</v>
      </c>
      <c r="AP30" s="208" t="s">
        <v>67</v>
      </c>
      <c r="AQ30" s="208" t="s">
        <v>67</v>
      </c>
      <c r="AR30" s="315" t="str">
        <f t="shared" si="7"/>
        <v>合格</v>
      </c>
      <c r="AS30" s="90" t="s">
        <v>938</v>
      </c>
      <c r="AT30" s="308" t="s">
        <v>809</v>
      </c>
    </row>
    <row r="31" ht="15" spans="1:53">
      <c r="A31" s="279">
        <v>24</v>
      </c>
      <c r="B31" s="307" t="s">
        <v>56</v>
      </c>
      <c r="C31" s="308" t="s">
        <v>809</v>
      </c>
      <c r="D31" s="96" t="s">
        <v>1109</v>
      </c>
      <c r="E31" s="309" t="s">
        <v>1169</v>
      </c>
      <c r="F31" s="95" t="s">
        <v>1170</v>
      </c>
      <c r="G31" s="95" t="s">
        <v>124</v>
      </c>
      <c r="H31" s="94" t="s">
        <v>1171</v>
      </c>
      <c r="I31" s="94" t="s">
        <v>282</v>
      </c>
      <c r="J31" s="94" t="s">
        <v>319</v>
      </c>
      <c r="K31" s="96">
        <v>51.8</v>
      </c>
      <c r="L31" s="94" t="s">
        <v>64</v>
      </c>
      <c r="M31" s="94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96">
        <v>51.7</v>
      </c>
      <c r="AA31" s="310">
        <f t="shared" si="4"/>
        <v>0.193050193050182</v>
      </c>
      <c r="AB31" s="96">
        <v>91.8</v>
      </c>
      <c r="AC31" s="311">
        <f>(AB31-Z31)*VLOOKUP(AE31,公斤水的体积!A:B,2,)</f>
        <v>40.14812</v>
      </c>
      <c r="AD31" s="312">
        <f t="shared" si="5"/>
        <v>0.370299999999997</v>
      </c>
      <c r="AE31" s="206">
        <v>17</v>
      </c>
      <c r="AF31" s="231"/>
      <c r="AG31" s="206"/>
      <c r="AH31" s="231">
        <v>2.3</v>
      </c>
      <c r="AI31" s="313">
        <v>126.2</v>
      </c>
      <c r="AJ31" s="314">
        <f t="shared" si="6"/>
        <v>1.82250396196513</v>
      </c>
      <c r="AK31" s="208" t="s">
        <v>67</v>
      </c>
      <c r="AL31" s="208" t="s">
        <v>67</v>
      </c>
      <c r="AM31" s="208" t="s">
        <v>67</v>
      </c>
      <c r="AN31" s="208" t="s">
        <v>67</v>
      </c>
      <c r="AO31" s="208" t="s">
        <v>67</v>
      </c>
      <c r="AP31" s="208" t="s">
        <v>67</v>
      </c>
      <c r="AQ31" s="208" t="s">
        <v>67</v>
      </c>
      <c r="AR31" s="315" t="str">
        <f t="shared" si="7"/>
        <v>合格</v>
      </c>
      <c r="AS31" s="90" t="s">
        <v>938</v>
      </c>
      <c r="AT31" s="308" t="s">
        <v>809</v>
      </c>
    </row>
    <row r="32" ht="15" spans="1:53">
      <c r="A32" s="279">
        <v>25</v>
      </c>
      <c r="B32" s="307" t="s">
        <v>56</v>
      </c>
      <c r="C32" s="308" t="s">
        <v>809</v>
      </c>
      <c r="D32" s="96" t="s">
        <v>1109</v>
      </c>
      <c r="E32" s="309" t="s">
        <v>1172</v>
      </c>
      <c r="F32" s="95" t="s">
        <v>1173</v>
      </c>
      <c r="G32" s="95" t="s">
        <v>72</v>
      </c>
      <c r="H32" s="94" t="s">
        <v>1174</v>
      </c>
      <c r="I32" s="94" t="s">
        <v>282</v>
      </c>
      <c r="J32" s="94" t="s">
        <v>730</v>
      </c>
      <c r="K32" s="96">
        <v>49</v>
      </c>
      <c r="L32" s="94" t="s">
        <v>82</v>
      </c>
      <c r="M32" s="94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96">
        <v>48.9</v>
      </c>
      <c r="AA32" s="310">
        <f>(K32-Z32)/K32*100</f>
        <v>0.204081632653064</v>
      </c>
      <c r="AB32" s="96">
        <v>89.8</v>
      </c>
      <c r="AC32" s="311">
        <f>(AB32-Z32)*VLOOKUP(AE32,公斤水的体积!A:B,2,)</f>
        <v>40.94908</v>
      </c>
      <c r="AD32" s="312">
        <f>(AC32-L32)/L32*100</f>
        <v>0.365392156862757</v>
      </c>
      <c r="AE32" s="206">
        <v>17</v>
      </c>
      <c r="AF32" s="231"/>
      <c r="AG32" s="206"/>
      <c r="AH32" s="231">
        <v>3.9</v>
      </c>
      <c r="AI32" s="313">
        <v>147.7</v>
      </c>
      <c r="AJ32" s="314">
        <f>AH32/AI32*100</f>
        <v>2.6404874746107</v>
      </c>
      <c r="AK32" s="208" t="s">
        <v>67</v>
      </c>
      <c r="AL32" s="208" t="s">
        <v>67</v>
      </c>
      <c r="AM32" s="208" t="s">
        <v>67</v>
      </c>
      <c r="AN32" s="208" t="s">
        <v>67</v>
      </c>
      <c r="AO32" s="208" t="s">
        <v>67</v>
      </c>
      <c r="AP32" s="208" t="s">
        <v>67</v>
      </c>
      <c r="AQ32" s="208" t="s">
        <v>67</v>
      </c>
      <c r="AR32" s="315" t="str">
        <f>IF(AND(AD32&lt;10,AD32&gt;=-0.1,AA32&lt;5,AA32&gt;-1,AJ32&lt;6,AJ32&gt;=0),"合格","不合格")</f>
        <v>合格</v>
      </c>
      <c r="AS32" s="90" t="s">
        <v>938</v>
      </c>
      <c r="AT32" s="308" t="s">
        <v>809</v>
      </c>
    </row>
    <row r="33" ht="15" spans="1:46">
      <c r="A33" s="279">
        <v>26</v>
      </c>
      <c r="B33" s="307" t="s">
        <v>56</v>
      </c>
      <c r="C33" s="308" t="s">
        <v>809</v>
      </c>
      <c r="D33" s="96" t="s">
        <v>1109</v>
      </c>
      <c r="E33" s="309" t="s">
        <v>1175</v>
      </c>
      <c r="F33" s="95" t="s">
        <v>1176</v>
      </c>
      <c r="G33" s="95" t="s">
        <v>72</v>
      </c>
      <c r="H33" s="94" t="s">
        <v>1055</v>
      </c>
      <c r="I33" s="94" t="s">
        <v>282</v>
      </c>
      <c r="J33" s="94" t="s">
        <v>319</v>
      </c>
      <c r="K33" s="96">
        <v>48.9</v>
      </c>
      <c r="L33" s="94" t="s">
        <v>294</v>
      </c>
      <c r="M33" s="94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96">
        <v>48.8</v>
      </c>
      <c r="AA33" s="310">
        <f>(K33-Z33)/K33*100</f>
        <v>0.204498977505115</v>
      </c>
      <c r="AB33" s="96">
        <v>89.4</v>
      </c>
      <c r="AC33" s="311">
        <f>(AB33-Z33)*VLOOKUP(AE33,公斤水的体积!A:B,2,)</f>
        <v>40.64872</v>
      </c>
      <c r="AD33" s="312">
        <f>(AC33-L33)/L33*100</f>
        <v>0.367209876543238</v>
      </c>
      <c r="AE33" s="206">
        <v>17</v>
      </c>
      <c r="AF33" s="231"/>
      <c r="AG33" s="206"/>
      <c r="AH33" s="231">
        <v>2.6</v>
      </c>
      <c r="AI33" s="313">
        <v>141.4</v>
      </c>
      <c r="AJ33" s="314">
        <f>AH33/AI33*100</f>
        <v>1.83875530410184</v>
      </c>
      <c r="AK33" s="208" t="s">
        <v>67</v>
      </c>
      <c r="AL33" s="208" t="s">
        <v>67</v>
      </c>
      <c r="AM33" s="208" t="s">
        <v>67</v>
      </c>
      <c r="AN33" s="208" t="s">
        <v>67</v>
      </c>
      <c r="AO33" s="208" t="s">
        <v>67</v>
      </c>
      <c r="AP33" s="208" t="s">
        <v>67</v>
      </c>
      <c r="AQ33" s="208" t="s">
        <v>67</v>
      </c>
      <c r="AR33" s="315" t="str">
        <f>IF(AND(AD33&lt;10,AD33&gt;=-0.1,AA33&lt;5,AA33&gt;-1,AJ33&lt;6,AJ33&gt;=0),"合格","不合格")</f>
        <v>合格</v>
      </c>
      <c r="AS33" s="90" t="s">
        <v>938</v>
      </c>
      <c r="AT33" s="308" t="s">
        <v>809</v>
      </c>
    </row>
    <row r="34" ht="15" spans="1:46">
      <c r="A34" s="279">
        <v>27</v>
      </c>
      <c r="B34" s="307" t="s">
        <v>56</v>
      </c>
      <c r="C34" s="308" t="s">
        <v>862</v>
      </c>
      <c r="D34" s="96" t="s">
        <v>1109</v>
      </c>
      <c r="E34" s="309" t="s">
        <v>1177</v>
      </c>
      <c r="F34" s="95" t="s">
        <v>1178</v>
      </c>
      <c r="G34" s="95" t="s">
        <v>317</v>
      </c>
      <c r="H34" s="94" t="s">
        <v>802</v>
      </c>
      <c r="I34" s="94"/>
      <c r="J34" s="94" t="s">
        <v>1119</v>
      </c>
      <c r="K34" s="96">
        <v>45.6</v>
      </c>
      <c r="L34" s="94" t="s">
        <v>64</v>
      </c>
      <c r="M34" s="94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96">
        <v>45.5</v>
      </c>
      <c r="AA34" s="310">
        <f>(K34-Z34)/K34*100</f>
        <v>0.219298245614038</v>
      </c>
      <c r="AB34" s="96">
        <v>85.6</v>
      </c>
      <c r="AC34" s="311">
        <f>(AB34-Z34)*VLOOKUP(AE34,公斤水的体积!A:B,2,)</f>
        <v>40.14812</v>
      </c>
      <c r="AD34" s="312">
        <f>(AC34-L34)/L34*100</f>
        <v>0.370299999999997</v>
      </c>
      <c r="AE34" s="206">
        <v>17</v>
      </c>
      <c r="AF34" s="231"/>
      <c r="AG34" s="206"/>
      <c r="AH34" s="231">
        <v>1.5</v>
      </c>
      <c r="AI34" s="313">
        <v>159.1</v>
      </c>
      <c r="AJ34" s="314">
        <f>AH34/AI34*100</f>
        <v>0.942803268384664</v>
      </c>
      <c r="AK34" s="208" t="s">
        <v>67</v>
      </c>
      <c r="AL34" s="208" t="s">
        <v>67</v>
      </c>
      <c r="AM34" s="208" t="s">
        <v>67</v>
      </c>
      <c r="AN34" s="208" t="s">
        <v>67</v>
      </c>
      <c r="AO34" s="208" t="s">
        <v>67</v>
      </c>
      <c r="AP34" s="208" t="s">
        <v>67</v>
      </c>
      <c r="AQ34" s="208" t="s">
        <v>67</v>
      </c>
      <c r="AR34" s="315" t="str">
        <f>IF(AND(AD34&lt;10,AD34&gt;=-0.1,AA34&lt;5,AA34&gt;-1,AJ34&lt;6,AJ34&gt;=0),"合格","不合格")</f>
        <v>合格</v>
      </c>
      <c r="AS34" s="90" t="s">
        <v>938</v>
      </c>
      <c r="AT34" s="308" t="s">
        <v>862</v>
      </c>
    </row>
    <row r="35" ht="15" spans="1:46">
      <c r="A35" s="279">
        <v>28</v>
      </c>
      <c r="B35" s="307" t="s">
        <v>56</v>
      </c>
      <c r="C35" s="308" t="s">
        <v>862</v>
      </c>
      <c r="D35" s="96" t="s">
        <v>1109</v>
      </c>
      <c r="E35" s="309" t="s">
        <v>1179</v>
      </c>
      <c r="F35" s="95" t="s">
        <v>1180</v>
      </c>
      <c r="G35" s="95" t="s">
        <v>317</v>
      </c>
      <c r="H35" s="94" t="s">
        <v>69</v>
      </c>
      <c r="I35" s="94" t="s">
        <v>973</v>
      </c>
      <c r="J35" s="94" t="s">
        <v>319</v>
      </c>
      <c r="K35" s="96">
        <v>48.8</v>
      </c>
      <c r="L35" s="94" t="s">
        <v>64</v>
      </c>
      <c r="M35" s="94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96">
        <v>48.7</v>
      </c>
      <c r="AA35" s="310">
        <f>(K35-Z35)/K35*100</f>
        <v>0.204918032786874</v>
      </c>
      <c r="AB35" s="96">
        <v>88.8</v>
      </c>
      <c r="AC35" s="311">
        <f>(AB35-Z35)*VLOOKUP(AE35,公斤水的体积!A:B,2,)</f>
        <v>40.14812</v>
      </c>
      <c r="AD35" s="312">
        <f>(AC35-L35)/L35*100</f>
        <v>0.370299999999997</v>
      </c>
      <c r="AE35" s="206">
        <v>17</v>
      </c>
      <c r="AF35" s="231"/>
      <c r="AG35" s="206"/>
      <c r="AH35" s="231">
        <v>3.3</v>
      </c>
      <c r="AI35" s="313">
        <v>158.6</v>
      </c>
      <c r="AJ35" s="314">
        <f>AH35/AI35*100</f>
        <v>2.08070617906683</v>
      </c>
      <c r="AK35" s="208" t="s">
        <v>67</v>
      </c>
      <c r="AL35" s="208" t="s">
        <v>67</v>
      </c>
      <c r="AM35" s="208" t="s">
        <v>67</v>
      </c>
      <c r="AN35" s="208" t="s">
        <v>67</v>
      </c>
      <c r="AO35" s="208" t="s">
        <v>67</v>
      </c>
      <c r="AP35" s="208" t="s">
        <v>67</v>
      </c>
      <c r="AQ35" s="208" t="s">
        <v>67</v>
      </c>
      <c r="AR35" s="315" t="str">
        <f>IF(AND(AD35&lt;10,AD35&gt;=-0.1,AA35&lt;5,AA35&gt;-1,AJ35&lt;6,AJ35&gt;=0),"合格","不合格")</f>
        <v>合格</v>
      </c>
      <c r="AS35" s="90" t="s">
        <v>938</v>
      </c>
      <c r="AT35" s="308" t="s">
        <v>862</v>
      </c>
    </row>
    <row r="36" ht="15" spans="1:46">
      <c r="A36" s="279">
        <v>29</v>
      </c>
      <c r="B36" s="307" t="s">
        <v>56</v>
      </c>
      <c r="C36" s="308" t="s">
        <v>862</v>
      </c>
      <c r="D36" s="96" t="s">
        <v>1109</v>
      </c>
      <c r="E36" s="309" t="s">
        <v>1181</v>
      </c>
      <c r="F36" s="95" t="s">
        <v>1182</v>
      </c>
      <c r="G36" s="95" t="s">
        <v>87</v>
      </c>
      <c r="H36" s="94" t="s">
        <v>455</v>
      </c>
      <c r="I36" s="94" t="s">
        <v>970</v>
      </c>
      <c r="J36" s="94" t="s">
        <v>319</v>
      </c>
      <c r="K36" s="96">
        <v>55</v>
      </c>
      <c r="L36" s="94" t="s">
        <v>184</v>
      </c>
      <c r="M36" s="94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96">
        <v>54.9</v>
      </c>
      <c r="AA36" s="310">
        <f>(K36-Z36)/K36*100</f>
        <v>0.181818181818184</v>
      </c>
      <c r="AB36" s="96">
        <v>95.4</v>
      </c>
      <c r="AC36" s="311">
        <f>(AB36-Z36)*VLOOKUP(AE36,公斤水的体积!A:B,2,)</f>
        <v>40.5486</v>
      </c>
      <c r="AD36" s="312">
        <f>(AC36-L36)/L36*100</f>
        <v>0.36782178217824</v>
      </c>
      <c r="AE36" s="206">
        <v>17</v>
      </c>
      <c r="AF36" s="231"/>
      <c r="AG36" s="206"/>
      <c r="AH36" s="231">
        <v>2</v>
      </c>
      <c r="AI36" s="313">
        <v>131.6</v>
      </c>
      <c r="AJ36" s="314">
        <f>AH36/AI36*100</f>
        <v>1.51975683890578</v>
      </c>
      <c r="AK36" s="208" t="s">
        <v>67</v>
      </c>
      <c r="AL36" s="208" t="s">
        <v>67</v>
      </c>
      <c r="AM36" s="208" t="s">
        <v>67</v>
      </c>
      <c r="AN36" s="208" t="s">
        <v>67</v>
      </c>
      <c r="AO36" s="208" t="s">
        <v>67</v>
      </c>
      <c r="AP36" s="208" t="s">
        <v>67</v>
      </c>
      <c r="AQ36" s="208" t="s">
        <v>67</v>
      </c>
      <c r="AR36" s="315" t="str">
        <f>IF(AND(AD36&lt;10,AD36&gt;=-0.1,AA36&lt;5,AA36&gt;-1,AJ36&lt;6,AJ36&gt;=0),"合格","不合格")</f>
        <v>合格</v>
      </c>
      <c r="AS36" s="90" t="s">
        <v>938</v>
      </c>
      <c r="AT36" s="308" t="s">
        <v>862</v>
      </c>
    </row>
  </sheetData>
  <autoFilter xmlns:etc="http://www.wps.cn/officeDocument/2017/etCustomData" ref="A2:AY36" etc:filterBottomFollowUsedRange="0">
    <extLst/>
  </autoFilter>
  <mergeCells count="52">
    <mergeCell ref="H3:I3"/>
    <mergeCell ref="E4:L4"/>
    <mergeCell ref="M4:O4"/>
    <mergeCell ref="P4:X4"/>
    <mergeCell ref="AE4:AK4"/>
    <mergeCell ref="AL4:AM4"/>
    <mergeCell ref="U5:W5"/>
    <mergeCell ref="U6:W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1:AV2"/>
  </mergeCells>
  <pageMargins left="2.08888888888889" right="0.279166666666667" top="0.2" bottom="0.279166666666667" header="0.0791666666666667" footer="0.309027777777778"/>
  <pageSetup paperSize="9" orientation="portrait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V76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J21" sqref="J21"/>
    </sheetView>
  </sheetViews>
  <sheetFormatPr defaultColWidth="9" defaultRowHeight="14.25"/>
  <cols>
    <col min="1" max="1" width="4.65833333333333" style="108" customWidth="1"/>
    <col min="2" max="2" width="6.36666666666667" style="109" customWidth="1"/>
    <col min="3" max="3" width="8.625" style="109" customWidth="1"/>
    <col min="4" max="4" width="3.875" style="12" customWidth="1"/>
    <col min="5" max="5" width="7.625" style="110" customWidth="1"/>
    <col min="6" max="6" width="9.875" style="110" customWidth="1"/>
    <col min="7" max="7" width="6.25" style="109" customWidth="1"/>
    <col min="8" max="8" width="8.25" style="111" customWidth="1"/>
    <col min="9" max="9" width="7.625" style="111" customWidth="1"/>
    <col min="10" max="10" width="4.375" style="112" customWidth="1"/>
    <col min="11" max="11" width="5.75" style="113" customWidth="1"/>
    <col min="12" max="12" width="5" style="113" customWidth="1"/>
    <col min="13" max="14" width="3" style="114" hidden="1" customWidth="1"/>
    <col min="15" max="16" width="2.75" style="114" hidden="1" customWidth="1"/>
    <col min="17" max="17" width="2.625" style="114" hidden="1" customWidth="1"/>
    <col min="18" max="18" width="3.125" style="114" hidden="1" customWidth="1"/>
    <col min="19" max="19" width="3" style="114" hidden="1" customWidth="1"/>
    <col min="20" max="20" width="2.75" style="114" hidden="1" customWidth="1"/>
    <col min="21" max="23" width="2.625" style="114" hidden="1" customWidth="1"/>
    <col min="24" max="24" width="3.5" style="114" hidden="1" customWidth="1"/>
    <col min="25" max="25" width="2.75" style="114" hidden="1" customWidth="1"/>
    <col min="26" max="26" width="5.875" style="113" customWidth="1"/>
    <col min="27" max="27" width="4.125" style="115" customWidth="1"/>
    <col min="28" max="28" width="7.375" style="116" customWidth="1"/>
    <col min="29" max="29" width="6.7" style="117" customWidth="1"/>
    <col min="30" max="30" width="6.625" style="118" customWidth="1"/>
    <col min="31" max="31" width="4" style="3" customWidth="1"/>
    <col min="32" max="32" width="1.125" style="3" hidden="1" customWidth="1"/>
    <col min="33" max="33" width="4.375" style="119" hidden="1" customWidth="1"/>
    <col min="34" max="34" width="5.25" style="120" customWidth="1"/>
    <col min="35" max="35" width="6.5" style="121" customWidth="1"/>
    <col min="36" max="36" width="3.88333333333333" style="122" customWidth="1"/>
    <col min="37" max="37" width="3.75" style="3" customWidth="1"/>
    <col min="38" max="38" width="3.125" style="3" customWidth="1"/>
    <col min="39" max="42" width="3" style="3" customWidth="1"/>
    <col min="43" max="43" width="3.125" style="3" customWidth="1"/>
    <col min="44" max="44" width="5.25" style="122" customWidth="1"/>
    <col min="45" max="45" width="6.925" style="123" customWidth="1"/>
    <col min="46" max="46" width="8.63333333333333" style="124" customWidth="1"/>
    <col min="47" max="47" width="6.875" style="125" customWidth="1"/>
    <col min="48" max="48" width="12.625" style="126" customWidth="1"/>
    <col min="49" max="246" width="9" style="3" customWidth="1"/>
    <col min="247" max="16384" width="9" style="127"/>
  </cols>
  <sheetData>
    <row r="1" ht="28" customHeight="1" spans="1:256">
      <c r="A1" s="128" t="s">
        <v>1183</v>
      </c>
      <c r="B1" s="129"/>
      <c r="C1" s="129"/>
      <c r="D1" s="130"/>
      <c r="E1" s="131"/>
      <c r="F1" s="131"/>
      <c r="G1" s="129"/>
      <c r="H1" s="131"/>
      <c r="I1" s="132"/>
      <c r="J1" s="133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5"/>
      <c r="AB1" s="134"/>
      <c r="AC1" s="136"/>
      <c r="AD1" s="137"/>
      <c r="AE1" s="138"/>
      <c r="AF1" s="138"/>
      <c r="AG1" s="133"/>
      <c r="AH1" s="139"/>
      <c r="AI1" s="140"/>
      <c r="AJ1" s="141"/>
      <c r="AK1" s="138"/>
      <c r="AL1" s="138"/>
      <c r="AM1" s="138"/>
      <c r="AN1" s="138"/>
      <c r="AO1" s="138"/>
      <c r="AP1" s="138"/>
      <c r="AQ1" s="138"/>
      <c r="AR1" s="141"/>
      <c r="AS1" s="142"/>
      <c r="AT1" s="142"/>
      <c r="AU1" s="143"/>
      <c r="AV1" s="144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</row>
    <row r="2" s="103" customFormat="1" ht="8" customHeight="1" spans="1:256">
      <c r="A2" s="145"/>
      <c r="B2" s="129"/>
      <c r="C2" s="129"/>
      <c r="D2" s="146"/>
      <c r="E2" s="131"/>
      <c r="F2" s="131"/>
      <c r="G2" s="129"/>
      <c r="H2" s="131"/>
      <c r="I2" s="131"/>
      <c r="J2" s="147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9"/>
      <c r="AB2" s="148"/>
      <c r="AC2" s="150"/>
      <c r="AD2" s="151"/>
      <c r="AE2" s="152"/>
      <c r="AF2" s="152"/>
      <c r="AG2" s="147"/>
      <c r="AH2" s="153"/>
      <c r="AI2" s="129"/>
      <c r="AJ2" s="154"/>
      <c r="AK2" s="152"/>
      <c r="AL2" s="152"/>
      <c r="AM2" s="152"/>
      <c r="AN2" s="152"/>
      <c r="AO2" s="152"/>
      <c r="AP2" s="152"/>
      <c r="AQ2" s="152"/>
      <c r="AR2" s="154"/>
      <c r="AS2" s="155"/>
      <c r="AT2" s="155"/>
      <c r="AU2" s="143"/>
      <c r="AV2" s="156"/>
    </row>
    <row r="3" customFormat="1" ht="20" customHeight="1" spans="1:256">
      <c r="A3" s="128"/>
      <c r="B3" s="129" t="s">
        <v>1</v>
      </c>
      <c r="C3" s="129"/>
      <c r="D3" s="130"/>
      <c r="E3" s="131"/>
      <c r="F3" s="131"/>
      <c r="G3" s="129"/>
      <c r="H3" s="131"/>
      <c r="I3" s="132"/>
      <c r="J3" s="133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57"/>
      <c r="AB3" s="139"/>
      <c r="AC3" s="158"/>
      <c r="AD3" s="159"/>
      <c r="AE3" s="138"/>
      <c r="AF3" s="138"/>
      <c r="AG3" s="133"/>
      <c r="AH3" s="139"/>
      <c r="AI3" s="140"/>
      <c r="AJ3" s="141"/>
      <c r="AK3" s="138"/>
      <c r="AL3" s="138"/>
      <c r="AM3" s="138"/>
      <c r="AN3" s="138"/>
      <c r="AO3" s="138"/>
      <c r="AP3" s="138"/>
      <c r="AQ3" s="138"/>
      <c r="AR3" s="141"/>
      <c r="AS3" s="142"/>
      <c r="AT3" s="142"/>
      <c r="AU3" s="143"/>
      <c r="AV3" s="144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</row>
    <row r="4" s="104" customFormat="1" ht="19" customHeight="1" spans="1:256">
      <c r="A4" s="160" t="s">
        <v>2</v>
      </c>
      <c r="B4" s="161" t="s">
        <v>1103</v>
      </c>
      <c r="C4" s="162" t="s">
        <v>1184</v>
      </c>
      <c r="D4" s="160" t="s">
        <v>5</v>
      </c>
      <c r="E4" s="163" t="s">
        <v>6</v>
      </c>
      <c r="F4" s="163"/>
      <c r="G4" s="164"/>
      <c r="H4" s="163"/>
      <c r="I4" s="163"/>
      <c r="J4" s="165"/>
      <c r="K4" s="166"/>
      <c r="L4" s="166"/>
      <c r="M4" s="166" t="s">
        <v>7</v>
      </c>
      <c r="N4" s="166"/>
      <c r="O4" s="166"/>
      <c r="P4" s="166" t="s">
        <v>8</v>
      </c>
      <c r="Q4" s="166"/>
      <c r="R4" s="166"/>
      <c r="S4" s="166"/>
      <c r="T4" s="166"/>
      <c r="U4" s="166"/>
      <c r="V4" s="166"/>
      <c r="W4" s="166"/>
      <c r="X4" s="166"/>
      <c r="Y4" s="160" t="s">
        <v>9</v>
      </c>
      <c r="Z4" s="167" t="s">
        <v>10</v>
      </c>
      <c r="AA4" s="168" t="s">
        <v>11</v>
      </c>
      <c r="AB4" s="169" t="s">
        <v>12</v>
      </c>
      <c r="AC4" s="170" t="s">
        <v>13</v>
      </c>
      <c r="AD4" s="171" t="s">
        <v>14</v>
      </c>
      <c r="AE4" s="172" t="s">
        <v>15</v>
      </c>
      <c r="AF4" s="167"/>
      <c r="AG4" s="173"/>
      <c r="AH4" s="167"/>
      <c r="AI4" s="174"/>
      <c r="AJ4" s="175"/>
      <c r="AK4" s="172"/>
      <c r="AL4" s="176" t="s">
        <v>16</v>
      </c>
      <c r="AM4" s="176"/>
      <c r="AN4" s="177" t="s">
        <v>17</v>
      </c>
      <c r="AO4" s="177" t="s">
        <v>18</v>
      </c>
      <c r="AP4" s="177" t="s">
        <v>19</v>
      </c>
      <c r="AQ4" s="178" t="s">
        <v>20</v>
      </c>
      <c r="AR4" s="178" t="s">
        <v>21</v>
      </c>
      <c r="AS4" s="179" t="s">
        <v>22</v>
      </c>
      <c r="AT4" s="180" t="s">
        <v>23</v>
      </c>
      <c r="AU4" s="162" t="s">
        <v>1185</v>
      </c>
    </row>
    <row r="5" s="104" customFormat="1" ht="17" customHeight="1" spans="1:256">
      <c r="A5" s="160"/>
      <c r="B5" s="161"/>
      <c r="C5" s="162"/>
      <c r="D5" s="160"/>
      <c r="E5" s="181" t="s">
        <v>25</v>
      </c>
      <c r="F5" s="181" t="s">
        <v>26</v>
      </c>
      <c r="G5" s="162" t="s">
        <v>27</v>
      </c>
      <c r="H5" s="182" t="s">
        <v>28</v>
      </c>
      <c r="I5" s="182" t="s">
        <v>29</v>
      </c>
      <c r="J5" s="173" t="s">
        <v>30</v>
      </c>
      <c r="K5" s="167" t="s">
        <v>31</v>
      </c>
      <c r="L5" s="167" t="s">
        <v>32</v>
      </c>
      <c r="M5" s="160" t="s">
        <v>33</v>
      </c>
      <c r="N5" s="160" t="s">
        <v>34</v>
      </c>
      <c r="O5" s="160" t="s">
        <v>35</v>
      </c>
      <c r="P5" s="160" t="s">
        <v>36</v>
      </c>
      <c r="Q5" s="160" t="s">
        <v>37</v>
      </c>
      <c r="R5" s="160" t="s">
        <v>38</v>
      </c>
      <c r="S5" s="160" t="s">
        <v>39</v>
      </c>
      <c r="T5" s="160" t="s">
        <v>40</v>
      </c>
      <c r="U5" s="166" t="s">
        <v>41</v>
      </c>
      <c r="V5" s="166"/>
      <c r="W5" s="166"/>
      <c r="X5" s="166" t="s">
        <v>42</v>
      </c>
      <c r="Y5" s="160"/>
      <c r="Z5" s="167"/>
      <c r="AA5" s="168"/>
      <c r="AB5" s="169"/>
      <c r="AC5" s="170"/>
      <c r="AD5" s="171"/>
      <c r="AE5" s="183" t="s">
        <v>43</v>
      </c>
      <c r="AF5" s="167" t="s">
        <v>44</v>
      </c>
      <c r="AG5" s="173" t="s">
        <v>45</v>
      </c>
      <c r="AH5" s="167" t="s">
        <v>46</v>
      </c>
      <c r="AI5" s="174" t="s">
        <v>47</v>
      </c>
      <c r="AJ5" s="175" t="s">
        <v>48</v>
      </c>
      <c r="AK5" s="183" t="s">
        <v>1186</v>
      </c>
      <c r="AL5" s="177" t="s">
        <v>50</v>
      </c>
      <c r="AM5" s="177" t="s">
        <v>51</v>
      </c>
      <c r="AN5" s="177"/>
      <c r="AO5" s="177"/>
      <c r="AP5" s="177"/>
      <c r="AQ5" s="178"/>
      <c r="AR5" s="178"/>
      <c r="AS5" s="179"/>
      <c r="AT5" s="180"/>
      <c r="AU5" s="162"/>
    </row>
    <row r="6" s="105" customFormat="1" ht="36" customHeight="1" spans="1:256">
      <c r="A6" s="160"/>
      <c r="B6" s="161"/>
      <c r="C6" s="162"/>
      <c r="D6" s="160"/>
      <c r="E6" s="184"/>
      <c r="F6" s="184"/>
      <c r="G6" s="164"/>
      <c r="H6" s="182"/>
      <c r="I6" s="163"/>
      <c r="J6" s="165"/>
      <c r="K6" s="166"/>
      <c r="L6" s="166"/>
      <c r="M6" s="160"/>
      <c r="N6" s="160"/>
      <c r="O6" s="160"/>
      <c r="P6" s="160"/>
      <c r="Q6" s="160"/>
      <c r="R6" s="160"/>
      <c r="S6" s="160"/>
      <c r="T6" s="160"/>
      <c r="U6" s="185" t="s">
        <v>52</v>
      </c>
      <c r="V6" s="185" t="s">
        <v>53</v>
      </c>
      <c r="W6" s="185" t="s">
        <v>54</v>
      </c>
      <c r="X6" s="185" t="s">
        <v>933</v>
      </c>
      <c r="Y6" s="160"/>
      <c r="Z6" s="167"/>
      <c r="AA6" s="168"/>
      <c r="AB6" s="169"/>
      <c r="AC6" s="170"/>
      <c r="AD6" s="171"/>
      <c r="AE6" s="186"/>
      <c r="AF6" s="167"/>
      <c r="AG6" s="173"/>
      <c r="AH6" s="167"/>
      <c r="AI6" s="174"/>
      <c r="AJ6" s="175"/>
      <c r="AK6" s="187"/>
      <c r="AL6" s="177"/>
      <c r="AM6" s="177"/>
      <c r="AN6" s="177"/>
      <c r="AO6" s="177"/>
      <c r="AP6" s="177"/>
      <c r="AQ6" s="178"/>
      <c r="AR6" s="178"/>
      <c r="AS6" s="179"/>
      <c r="AT6" s="180"/>
      <c r="AU6" s="162"/>
    </row>
    <row r="7" s="106" customFormat="1" ht="15" customHeight="1" spans="1:256">
      <c r="A7" s="166">
        <v>1</v>
      </c>
      <c r="B7" s="188">
        <v>2</v>
      </c>
      <c r="C7" s="188">
        <v>3</v>
      </c>
      <c r="D7" s="189">
        <v>4</v>
      </c>
      <c r="E7" s="190">
        <v>5</v>
      </c>
      <c r="F7" s="190">
        <v>6</v>
      </c>
      <c r="G7" s="188">
        <v>7</v>
      </c>
      <c r="H7" s="190">
        <v>8</v>
      </c>
      <c r="I7" s="190">
        <v>9</v>
      </c>
      <c r="J7" s="165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  <c r="T7" s="189">
        <v>20</v>
      </c>
      <c r="U7" s="189">
        <v>21</v>
      </c>
      <c r="V7" s="189">
        <v>22</v>
      </c>
      <c r="W7" s="189">
        <v>23</v>
      </c>
      <c r="X7" s="189">
        <v>24</v>
      </c>
      <c r="Y7" s="189">
        <v>25</v>
      </c>
      <c r="Z7" s="189">
        <v>26</v>
      </c>
      <c r="AA7" s="191">
        <v>27</v>
      </c>
      <c r="AB7" s="189">
        <v>28</v>
      </c>
      <c r="AC7" s="189">
        <v>29</v>
      </c>
      <c r="AD7" s="189">
        <v>30</v>
      </c>
      <c r="AE7" s="176">
        <v>31</v>
      </c>
      <c r="AF7" s="176">
        <v>32</v>
      </c>
      <c r="AG7" s="165">
        <v>33</v>
      </c>
      <c r="AH7" s="176">
        <v>34</v>
      </c>
      <c r="AI7" s="188">
        <v>35</v>
      </c>
      <c r="AJ7" s="192">
        <v>36</v>
      </c>
      <c r="AK7" s="176">
        <v>37</v>
      </c>
      <c r="AL7" s="176">
        <v>38</v>
      </c>
      <c r="AM7" s="176">
        <v>39</v>
      </c>
      <c r="AN7" s="176">
        <v>40</v>
      </c>
      <c r="AO7" s="176">
        <v>41</v>
      </c>
      <c r="AP7" s="176">
        <v>42</v>
      </c>
      <c r="AQ7" s="176">
        <v>43</v>
      </c>
      <c r="AR7" s="192">
        <v>44</v>
      </c>
      <c r="AS7" s="95" t="s">
        <v>912</v>
      </c>
      <c r="AT7" s="90">
        <v>46</v>
      </c>
      <c r="AU7" s="54">
        <v>47</v>
      </c>
      <c r="AV7" s="105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93"/>
      <c r="IN7" s="193"/>
      <c r="IO7" s="193"/>
      <c r="IP7" s="193"/>
      <c r="IQ7" s="193"/>
      <c r="IR7" s="193"/>
      <c r="IS7" s="193"/>
      <c r="IT7" s="193"/>
      <c r="IU7" s="193"/>
      <c r="IV7" s="193"/>
    </row>
    <row r="8" ht="15" spans="1:256">
      <c r="A8" s="194">
        <v>1</v>
      </c>
      <c r="B8" s="195" t="s">
        <v>56</v>
      </c>
      <c r="C8" s="188">
        <v>20260101</v>
      </c>
      <c r="D8" s="196" t="s">
        <v>1187</v>
      </c>
      <c r="E8" s="190" t="s">
        <v>1188</v>
      </c>
      <c r="F8" s="190" t="s">
        <v>1189</v>
      </c>
      <c r="G8" s="188" t="s">
        <v>61</v>
      </c>
      <c r="H8" s="197" t="s">
        <v>230</v>
      </c>
      <c r="I8" s="197"/>
      <c r="J8" s="198">
        <v>5.7</v>
      </c>
      <c r="K8" s="196">
        <v>47.1</v>
      </c>
      <c r="L8" s="196">
        <v>40</v>
      </c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6">
        <v>47</v>
      </c>
      <c r="AA8" s="200">
        <f t="shared" ref="AA8:AA28" si="0">(K8-Z8)/K8*100</f>
        <v>0.212314225053082</v>
      </c>
      <c r="AB8" s="201">
        <v>87.1</v>
      </c>
      <c r="AC8" s="202">
        <f>(AB8-Z8)*VLOOKUP(AE8,公斤水的体积!A:B,2,)</f>
        <v>40.12406</v>
      </c>
      <c r="AD8" s="203">
        <f t="shared" ref="AD8:AD28" si="1">(AC8-L8)/L8*100</f>
        <v>0.310149999999982</v>
      </c>
      <c r="AE8" s="93">
        <v>13</v>
      </c>
      <c r="AF8" s="80"/>
      <c r="AG8" s="204"/>
      <c r="AH8" s="205">
        <v>1.5</v>
      </c>
      <c r="AI8" s="206">
        <v>149.2</v>
      </c>
      <c r="AJ8" s="207">
        <f t="shared" ref="AJ8:AJ28" si="2">AH8/AI8*100</f>
        <v>1.00536193029491</v>
      </c>
      <c r="AK8" s="208" t="s">
        <v>67</v>
      </c>
      <c r="AL8" s="208" t="s">
        <v>67</v>
      </c>
      <c r="AM8" s="208" t="s">
        <v>67</v>
      </c>
      <c r="AN8" s="208" t="s">
        <v>67</v>
      </c>
      <c r="AO8" s="208" t="s">
        <v>67</v>
      </c>
      <c r="AP8" s="208" t="s">
        <v>67</v>
      </c>
      <c r="AQ8" s="208" t="s">
        <v>67</v>
      </c>
      <c r="AR8" s="207" t="str">
        <f t="shared" ref="AR8:AR28" si="3">IF(AND(AD8&lt;10,AD8&gt;=-1.5,AA8&lt;5,AA8&gt;-1,AJ8&lt;6,AJ8&gt;=0),"合格","不合格")</f>
        <v>合格</v>
      </c>
      <c r="AS8" s="79" t="s">
        <v>68</v>
      </c>
      <c r="AT8" s="188">
        <v>20260101</v>
      </c>
      <c r="AU8" s="54">
        <v>15</v>
      </c>
    </row>
    <row r="9" ht="15" spans="1:256">
      <c r="A9" s="194">
        <v>2</v>
      </c>
      <c r="B9" s="195" t="s">
        <v>56</v>
      </c>
      <c r="C9" s="188">
        <v>20260101</v>
      </c>
      <c r="D9" s="196" t="s">
        <v>1187</v>
      </c>
      <c r="E9" s="190" t="s">
        <v>1190</v>
      </c>
      <c r="F9" s="190" t="s">
        <v>1191</v>
      </c>
      <c r="G9" s="188" t="s">
        <v>87</v>
      </c>
      <c r="H9" s="197" t="s">
        <v>464</v>
      </c>
      <c r="I9" s="197" t="s">
        <v>383</v>
      </c>
      <c r="J9" s="198">
        <v>5.7</v>
      </c>
      <c r="K9" s="196">
        <v>55.4</v>
      </c>
      <c r="L9" s="196">
        <v>40.4</v>
      </c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6">
        <v>55.3</v>
      </c>
      <c r="AA9" s="200">
        <f t="shared" si="0"/>
        <v>0.180505415162457</v>
      </c>
      <c r="AB9" s="201">
        <v>95.8</v>
      </c>
      <c r="AC9" s="202">
        <f>(AB9-Z9)*VLOOKUP(AE9,公斤水的体积!A:B,2,)</f>
        <v>40.5243</v>
      </c>
      <c r="AD9" s="203">
        <f t="shared" si="1"/>
        <v>0.307673267326728</v>
      </c>
      <c r="AE9" s="93">
        <v>13</v>
      </c>
      <c r="AF9" s="80"/>
      <c r="AG9" s="204"/>
      <c r="AH9" s="205">
        <v>0.8</v>
      </c>
      <c r="AI9" s="206">
        <v>128.2</v>
      </c>
      <c r="AJ9" s="207">
        <f t="shared" si="2"/>
        <v>0.62402496099844</v>
      </c>
      <c r="AK9" s="208" t="s">
        <v>67</v>
      </c>
      <c r="AL9" s="208" t="s">
        <v>67</v>
      </c>
      <c r="AM9" s="208" t="s">
        <v>67</v>
      </c>
      <c r="AN9" s="208" t="s">
        <v>67</v>
      </c>
      <c r="AO9" s="208" t="s">
        <v>67</v>
      </c>
      <c r="AP9" s="208" t="s">
        <v>67</v>
      </c>
      <c r="AQ9" s="208" t="s">
        <v>67</v>
      </c>
      <c r="AR9" s="207" t="str">
        <f t="shared" si="3"/>
        <v>合格</v>
      </c>
      <c r="AS9" s="79" t="s">
        <v>68</v>
      </c>
      <c r="AT9" s="188">
        <v>20260101</v>
      </c>
      <c r="AU9" s="54">
        <v>15</v>
      </c>
    </row>
    <row r="10" ht="15" spans="1:256">
      <c r="A10" s="194">
        <v>3</v>
      </c>
      <c r="B10" s="195" t="s">
        <v>56</v>
      </c>
      <c r="C10" s="188">
        <v>20260101</v>
      </c>
      <c r="D10" s="196" t="s">
        <v>1187</v>
      </c>
      <c r="E10" s="190" t="s">
        <v>1192</v>
      </c>
      <c r="F10" s="190" t="s">
        <v>1193</v>
      </c>
      <c r="G10" s="188" t="s">
        <v>72</v>
      </c>
      <c r="H10" s="197" t="s">
        <v>1194</v>
      </c>
      <c r="I10" s="197" t="s">
        <v>273</v>
      </c>
      <c r="J10" s="198">
        <v>5.7</v>
      </c>
      <c r="K10" s="196">
        <v>56.7</v>
      </c>
      <c r="L10" s="196">
        <v>40.2</v>
      </c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6">
        <v>56.6</v>
      </c>
      <c r="AA10" s="200">
        <f t="shared" si="0"/>
        <v>0.176366843033512</v>
      </c>
      <c r="AB10" s="201">
        <v>96.9</v>
      </c>
      <c r="AC10" s="202">
        <f>(AB10-Z10)*VLOOKUP(AE10,公斤水的体积!A:B,2,)</f>
        <v>40.32418</v>
      </c>
      <c r="AD10" s="203">
        <f t="shared" si="1"/>
        <v>0.308905472636805</v>
      </c>
      <c r="AE10" s="93">
        <v>13</v>
      </c>
      <c r="AF10" s="80"/>
      <c r="AG10" s="204"/>
      <c r="AH10" s="205">
        <v>2.1</v>
      </c>
      <c r="AI10" s="206">
        <v>129.8</v>
      </c>
      <c r="AJ10" s="207">
        <f t="shared" si="2"/>
        <v>1.61787365177196</v>
      </c>
      <c r="AK10" s="208" t="s">
        <v>67</v>
      </c>
      <c r="AL10" s="208" t="s">
        <v>67</v>
      </c>
      <c r="AM10" s="208" t="s">
        <v>67</v>
      </c>
      <c r="AN10" s="208" t="s">
        <v>67</v>
      </c>
      <c r="AO10" s="208" t="s">
        <v>67</v>
      </c>
      <c r="AP10" s="208" t="s">
        <v>67</v>
      </c>
      <c r="AQ10" s="208" t="s">
        <v>67</v>
      </c>
      <c r="AR10" s="207" t="str">
        <f t="shared" si="3"/>
        <v>合格</v>
      </c>
      <c r="AS10" s="79" t="s">
        <v>68</v>
      </c>
      <c r="AT10" s="188">
        <v>20260101</v>
      </c>
      <c r="AU10" s="54">
        <v>15</v>
      </c>
    </row>
    <row r="11" ht="15" spans="1:256">
      <c r="A11" s="194">
        <v>4</v>
      </c>
      <c r="B11" s="195" t="s">
        <v>56</v>
      </c>
      <c r="C11" s="188">
        <v>20260101</v>
      </c>
      <c r="D11" s="196" t="s">
        <v>1187</v>
      </c>
      <c r="E11" s="190" t="s">
        <v>1195</v>
      </c>
      <c r="F11" s="190" t="s">
        <v>1196</v>
      </c>
      <c r="G11" s="188" t="s">
        <v>61</v>
      </c>
      <c r="H11" s="197" t="s">
        <v>672</v>
      </c>
      <c r="I11" s="197" t="s">
        <v>156</v>
      </c>
      <c r="J11" s="198">
        <v>5.7</v>
      </c>
      <c r="K11" s="196">
        <v>47.4</v>
      </c>
      <c r="L11" s="196">
        <v>40.2</v>
      </c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6">
        <v>47.3</v>
      </c>
      <c r="AA11" s="200">
        <f t="shared" si="0"/>
        <v>0.210970464135024</v>
      </c>
      <c r="AB11" s="201">
        <v>87.6</v>
      </c>
      <c r="AC11" s="202">
        <f>(AB11-Z11)*VLOOKUP(AE11,公斤水的体积!A:B,2,)</f>
        <v>40.32418</v>
      </c>
      <c r="AD11" s="203">
        <f t="shared" si="1"/>
        <v>0.308905472636787</v>
      </c>
      <c r="AE11" s="93">
        <v>13</v>
      </c>
      <c r="AF11" s="80"/>
      <c r="AG11" s="204"/>
      <c r="AH11" s="205">
        <v>3.8</v>
      </c>
      <c r="AI11" s="206">
        <v>146.8</v>
      </c>
      <c r="AJ11" s="207">
        <f t="shared" si="2"/>
        <v>2.58855585831063</v>
      </c>
      <c r="AK11" s="208" t="s">
        <v>67</v>
      </c>
      <c r="AL11" s="208" t="s">
        <v>67</v>
      </c>
      <c r="AM11" s="208" t="s">
        <v>67</v>
      </c>
      <c r="AN11" s="208" t="s">
        <v>67</v>
      </c>
      <c r="AO11" s="208" t="s">
        <v>67</v>
      </c>
      <c r="AP11" s="208" t="s">
        <v>67</v>
      </c>
      <c r="AQ11" s="208" t="s">
        <v>67</v>
      </c>
      <c r="AR11" s="207" t="str">
        <f t="shared" si="3"/>
        <v>合格</v>
      </c>
      <c r="AS11" s="79" t="s">
        <v>68</v>
      </c>
      <c r="AT11" s="188">
        <v>20260101</v>
      </c>
      <c r="AU11" s="54">
        <v>15</v>
      </c>
    </row>
    <row r="12" ht="15" spans="1:256">
      <c r="A12" s="194">
        <v>5</v>
      </c>
      <c r="B12" s="195" t="s">
        <v>56</v>
      </c>
      <c r="C12" s="188">
        <v>20260101</v>
      </c>
      <c r="D12" s="196" t="s">
        <v>1187</v>
      </c>
      <c r="E12" s="190" t="s">
        <v>1197</v>
      </c>
      <c r="F12" s="190" t="s">
        <v>1198</v>
      </c>
      <c r="G12" s="188" t="s">
        <v>61</v>
      </c>
      <c r="H12" s="197" t="s">
        <v>305</v>
      </c>
      <c r="I12" s="197"/>
      <c r="J12" s="198">
        <v>5.7</v>
      </c>
      <c r="K12" s="196">
        <v>47.4</v>
      </c>
      <c r="L12" s="196">
        <v>40</v>
      </c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6">
        <v>47.3</v>
      </c>
      <c r="AA12" s="200">
        <f t="shared" si="0"/>
        <v>0.210970464135024</v>
      </c>
      <c r="AB12" s="201">
        <v>87.4</v>
      </c>
      <c r="AC12" s="202">
        <f>(AB12-Z12)*VLOOKUP(AE12,公斤水的体积!A:B,2,)</f>
        <v>40.12406</v>
      </c>
      <c r="AD12" s="203">
        <f t="shared" si="1"/>
        <v>0.310150000000018</v>
      </c>
      <c r="AE12" s="93">
        <v>13</v>
      </c>
      <c r="AF12" s="80"/>
      <c r="AG12" s="204"/>
      <c r="AH12" s="205">
        <v>1.6</v>
      </c>
      <c r="AI12" s="206">
        <v>147</v>
      </c>
      <c r="AJ12" s="207">
        <f t="shared" si="2"/>
        <v>1.08843537414966</v>
      </c>
      <c r="AK12" s="208" t="s">
        <v>67</v>
      </c>
      <c r="AL12" s="208" t="s">
        <v>67</v>
      </c>
      <c r="AM12" s="208" t="s">
        <v>67</v>
      </c>
      <c r="AN12" s="208" t="s">
        <v>67</v>
      </c>
      <c r="AO12" s="208" t="s">
        <v>67</v>
      </c>
      <c r="AP12" s="208" t="s">
        <v>67</v>
      </c>
      <c r="AQ12" s="208" t="s">
        <v>67</v>
      </c>
      <c r="AR12" s="207" t="str">
        <f t="shared" si="3"/>
        <v>合格</v>
      </c>
      <c r="AS12" s="79" t="s">
        <v>68</v>
      </c>
      <c r="AT12" s="188">
        <v>20260101</v>
      </c>
      <c r="AU12" s="54">
        <v>15</v>
      </c>
    </row>
    <row r="13" s="107" customFormat="1" ht="15" spans="1:256">
      <c r="A13" s="194">
        <v>6</v>
      </c>
      <c r="B13" s="209" t="s">
        <v>56</v>
      </c>
      <c r="C13" s="210">
        <v>20260101</v>
      </c>
      <c r="D13" s="211" t="s">
        <v>1187</v>
      </c>
      <c r="E13" s="212" t="s">
        <v>1199</v>
      </c>
      <c r="F13" s="212" t="s">
        <v>1200</v>
      </c>
      <c r="G13" s="210" t="s">
        <v>72</v>
      </c>
      <c r="H13" s="213" t="s">
        <v>1201</v>
      </c>
      <c r="I13" s="213" t="s">
        <v>244</v>
      </c>
      <c r="J13" s="211">
        <v>5.7</v>
      </c>
      <c r="K13" s="211">
        <v>57.6</v>
      </c>
      <c r="L13" s="211">
        <v>39.8</v>
      </c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1">
        <v>57.5</v>
      </c>
      <c r="AA13" s="211">
        <f t="shared" si="0"/>
        <v>0.173611111111114</v>
      </c>
      <c r="AB13" s="215">
        <v>97.4</v>
      </c>
      <c r="AC13" s="216">
        <f>(AB13-Z13)*VLOOKUP(AE13,公斤水的体积!A:B,2,)</f>
        <v>39.92394</v>
      </c>
      <c r="AD13" s="217">
        <f t="shared" si="1"/>
        <v>0.311407035175891</v>
      </c>
      <c r="AE13" s="211">
        <v>13</v>
      </c>
      <c r="AF13" s="218"/>
      <c r="AG13" s="218"/>
      <c r="AH13" s="214">
        <v>1.7</v>
      </c>
      <c r="AI13" s="219">
        <v>121.4</v>
      </c>
      <c r="AJ13" s="214">
        <f t="shared" si="2"/>
        <v>1.4003294892916</v>
      </c>
      <c r="AK13" s="220" t="s">
        <v>67</v>
      </c>
      <c r="AL13" s="220" t="s">
        <v>67</v>
      </c>
      <c r="AM13" s="220" t="s">
        <v>67</v>
      </c>
      <c r="AN13" s="220" t="s">
        <v>67</v>
      </c>
      <c r="AO13" s="220" t="s">
        <v>67</v>
      </c>
      <c r="AP13" s="220" t="s">
        <v>67</v>
      </c>
      <c r="AQ13" s="220" t="s">
        <v>67</v>
      </c>
      <c r="AR13" s="214" t="str">
        <f t="shared" si="3"/>
        <v>合格</v>
      </c>
      <c r="AS13" s="221" t="s">
        <v>1202</v>
      </c>
      <c r="AT13" s="210">
        <v>20260101</v>
      </c>
      <c r="AU13" s="54">
        <v>15</v>
      </c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2"/>
      <c r="DK13" s="222"/>
      <c r="DL13" s="222"/>
      <c r="DM13" s="222"/>
      <c r="DN13" s="222"/>
      <c r="DO13" s="222"/>
      <c r="DP13" s="222"/>
      <c r="DQ13" s="222"/>
      <c r="DR13" s="222"/>
      <c r="DS13" s="222"/>
      <c r="DT13" s="222"/>
      <c r="DU13" s="222"/>
      <c r="DV13" s="222"/>
      <c r="DW13" s="222"/>
      <c r="DX13" s="222"/>
      <c r="DY13" s="222"/>
      <c r="DZ13" s="222"/>
      <c r="EA13" s="222"/>
      <c r="EB13" s="222"/>
      <c r="EC13" s="222"/>
      <c r="ED13" s="222"/>
      <c r="EE13" s="222"/>
      <c r="EF13" s="222"/>
      <c r="EG13" s="222"/>
      <c r="EH13" s="222"/>
      <c r="EI13" s="222"/>
      <c r="EJ13" s="222"/>
      <c r="EK13" s="222"/>
      <c r="EL13" s="222"/>
      <c r="EM13" s="222"/>
      <c r="EN13" s="222"/>
      <c r="EO13" s="222"/>
      <c r="EP13" s="222"/>
      <c r="EQ13" s="222"/>
      <c r="ER13" s="222"/>
      <c r="ES13" s="222"/>
      <c r="ET13" s="222"/>
      <c r="EU13" s="222"/>
      <c r="EV13" s="222"/>
      <c r="EW13" s="222"/>
      <c r="EX13" s="222"/>
      <c r="EY13" s="222"/>
      <c r="EZ13" s="222"/>
      <c r="FA13" s="222"/>
      <c r="FB13" s="222"/>
      <c r="FC13" s="222"/>
      <c r="FD13" s="222"/>
      <c r="FE13" s="222"/>
      <c r="FF13" s="222"/>
      <c r="FG13" s="222"/>
      <c r="FH13" s="222"/>
      <c r="FI13" s="222"/>
      <c r="FJ13" s="222"/>
      <c r="FK13" s="222"/>
      <c r="FL13" s="222"/>
      <c r="FM13" s="222"/>
      <c r="FN13" s="222"/>
      <c r="FO13" s="222"/>
      <c r="FP13" s="222"/>
      <c r="FQ13" s="222"/>
      <c r="FR13" s="222"/>
      <c r="FS13" s="222"/>
      <c r="FT13" s="222"/>
      <c r="FU13" s="222"/>
      <c r="FV13" s="222"/>
      <c r="FW13" s="222"/>
      <c r="FX13" s="222"/>
      <c r="FY13" s="222"/>
      <c r="FZ13" s="222"/>
      <c r="GA13" s="222"/>
      <c r="GB13" s="222"/>
      <c r="GC13" s="222"/>
      <c r="GD13" s="222"/>
      <c r="GE13" s="222"/>
      <c r="GF13" s="222"/>
      <c r="GG13" s="222"/>
      <c r="GH13" s="222"/>
      <c r="GI13" s="222"/>
      <c r="GJ13" s="222"/>
      <c r="GK13" s="222"/>
      <c r="GL13" s="222"/>
      <c r="GM13" s="222"/>
      <c r="GN13" s="222"/>
      <c r="GO13" s="222"/>
      <c r="GP13" s="222"/>
      <c r="GQ13" s="222"/>
      <c r="GR13" s="222"/>
      <c r="GS13" s="222"/>
      <c r="GT13" s="222"/>
      <c r="GU13" s="222"/>
      <c r="GV13" s="222"/>
      <c r="GW13" s="222"/>
      <c r="GX13" s="222"/>
      <c r="GY13" s="222"/>
      <c r="GZ13" s="222"/>
      <c r="HA13" s="222"/>
      <c r="HB13" s="222"/>
      <c r="HC13" s="222"/>
      <c r="HD13" s="222"/>
      <c r="HE13" s="222"/>
      <c r="HF13" s="222"/>
      <c r="HG13" s="222"/>
      <c r="HH13" s="222"/>
      <c r="HI13" s="222"/>
      <c r="HJ13" s="222"/>
      <c r="HK13" s="222"/>
      <c r="HL13" s="222"/>
      <c r="HM13" s="222"/>
      <c r="HN13" s="222"/>
      <c r="HO13" s="222"/>
      <c r="HP13" s="222"/>
      <c r="HQ13" s="222"/>
      <c r="HR13" s="222"/>
      <c r="HS13" s="222"/>
      <c r="HT13" s="222"/>
      <c r="HU13" s="222"/>
      <c r="HV13" s="222"/>
      <c r="HW13" s="222"/>
      <c r="HX13" s="222"/>
      <c r="HY13" s="222"/>
      <c r="HZ13" s="222"/>
      <c r="IA13" s="222"/>
      <c r="IB13" s="222"/>
      <c r="IC13" s="222"/>
      <c r="ID13" s="222"/>
      <c r="IE13" s="222"/>
      <c r="IF13" s="222"/>
      <c r="IG13" s="222"/>
      <c r="IH13" s="222"/>
      <c r="II13" s="222"/>
      <c r="IJ13" s="222"/>
      <c r="IK13" s="222"/>
      <c r="IL13" s="222"/>
    </row>
    <row r="14" ht="15" spans="1:256">
      <c r="A14" s="194">
        <v>7</v>
      </c>
      <c r="B14" s="195" t="s">
        <v>56</v>
      </c>
      <c r="C14" s="188">
        <v>20260101</v>
      </c>
      <c r="D14" s="196" t="s">
        <v>1187</v>
      </c>
      <c r="E14" s="190" t="s">
        <v>1203</v>
      </c>
      <c r="F14" s="190" t="s">
        <v>1204</v>
      </c>
      <c r="G14" s="188" t="s">
        <v>61</v>
      </c>
      <c r="H14" s="197" t="s">
        <v>1205</v>
      </c>
      <c r="I14" s="197" t="s">
        <v>383</v>
      </c>
      <c r="J14" s="198">
        <v>5.7</v>
      </c>
      <c r="K14" s="196">
        <v>47.9</v>
      </c>
      <c r="L14" s="196">
        <v>40.9</v>
      </c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6">
        <v>47.8</v>
      </c>
      <c r="AA14" s="200">
        <f t="shared" si="0"/>
        <v>0.208768267223385</v>
      </c>
      <c r="AB14" s="201">
        <v>88.8</v>
      </c>
      <c r="AC14" s="202">
        <f>(AB14-Z14)*VLOOKUP(AE14,公斤水的体积!A:B,2,)</f>
        <v>41.0246</v>
      </c>
      <c r="AD14" s="203">
        <f t="shared" si="1"/>
        <v>0.304645476772618</v>
      </c>
      <c r="AE14" s="93">
        <v>13</v>
      </c>
      <c r="AF14" s="80"/>
      <c r="AG14" s="204"/>
      <c r="AH14" s="205">
        <v>3.2</v>
      </c>
      <c r="AI14" s="206">
        <v>159.4</v>
      </c>
      <c r="AJ14" s="207">
        <f t="shared" si="2"/>
        <v>2.00752823086575</v>
      </c>
      <c r="AK14" s="208" t="s">
        <v>67</v>
      </c>
      <c r="AL14" s="208" t="s">
        <v>67</v>
      </c>
      <c r="AM14" s="208" t="s">
        <v>67</v>
      </c>
      <c r="AN14" s="208" t="s">
        <v>67</v>
      </c>
      <c r="AO14" s="208" t="s">
        <v>67</v>
      </c>
      <c r="AP14" s="208" t="s">
        <v>67</v>
      </c>
      <c r="AQ14" s="208" t="s">
        <v>67</v>
      </c>
      <c r="AR14" s="207" t="str">
        <f t="shared" si="3"/>
        <v>合格</v>
      </c>
      <c r="AS14" s="79" t="s">
        <v>68</v>
      </c>
      <c r="AT14" s="188">
        <v>20260101</v>
      </c>
      <c r="AU14" s="54">
        <v>15</v>
      </c>
    </row>
    <row r="15" ht="15" spans="1:256">
      <c r="A15" s="194">
        <v>8</v>
      </c>
      <c r="B15" s="195" t="s">
        <v>56</v>
      </c>
      <c r="C15" s="188">
        <v>20260101</v>
      </c>
      <c r="D15" s="196" t="s">
        <v>1187</v>
      </c>
      <c r="E15" s="190" t="s">
        <v>1206</v>
      </c>
      <c r="F15" s="190" t="s">
        <v>1207</v>
      </c>
      <c r="G15" s="188" t="s">
        <v>61</v>
      </c>
      <c r="H15" s="197" t="s">
        <v>63</v>
      </c>
      <c r="I15" s="197"/>
      <c r="J15" s="223">
        <v>5</v>
      </c>
      <c r="K15" s="196">
        <v>42.9</v>
      </c>
      <c r="L15" s="196">
        <v>40</v>
      </c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6">
        <v>42.8</v>
      </c>
      <c r="AA15" s="200">
        <f t="shared" si="0"/>
        <v>0.233100233100236</v>
      </c>
      <c r="AB15" s="201">
        <v>82.9</v>
      </c>
      <c r="AC15" s="202">
        <f>(AB15-Z15)*VLOOKUP(AE15,公斤水的体积!A:B,2,)</f>
        <v>40.12406</v>
      </c>
      <c r="AD15" s="203">
        <f t="shared" si="1"/>
        <v>0.310150000000018</v>
      </c>
      <c r="AE15" s="93">
        <v>13</v>
      </c>
      <c r="AF15" s="80"/>
      <c r="AG15" s="204"/>
      <c r="AH15" s="205">
        <v>4</v>
      </c>
      <c r="AI15" s="206">
        <v>173.9</v>
      </c>
      <c r="AJ15" s="207">
        <f t="shared" si="2"/>
        <v>2.30017251293847</v>
      </c>
      <c r="AK15" s="208" t="s">
        <v>67</v>
      </c>
      <c r="AL15" s="208" t="s">
        <v>67</v>
      </c>
      <c r="AM15" s="208" t="s">
        <v>67</v>
      </c>
      <c r="AN15" s="208" t="s">
        <v>67</v>
      </c>
      <c r="AO15" s="208" t="s">
        <v>67</v>
      </c>
      <c r="AP15" s="208" t="s">
        <v>67</v>
      </c>
      <c r="AQ15" s="208" t="s">
        <v>67</v>
      </c>
      <c r="AR15" s="207" t="str">
        <f t="shared" si="3"/>
        <v>合格</v>
      </c>
      <c r="AS15" s="79" t="s">
        <v>68</v>
      </c>
      <c r="AT15" s="188">
        <v>20260101</v>
      </c>
      <c r="AU15" s="54">
        <v>15</v>
      </c>
    </row>
    <row r="16" ht="15" spans="1:256">
      <c r="A16" s="194">
        <v>9</v>
      </c>
      <c r="B16" s="195" t="s">
        <v>56</v>
      </c>
      <c r="C16" s="188">
        <v>20260101</v>
      </c>
      <c r="D16" s="196" t="s">
        <v>1187</v>
      </c>
      <c r="E16" s="190" t="s">
        <v>1208</v>
      </c>
      <c r="F16" s="190" t="s">
        <v>1209</v>
      </c>
      <c r="G16" s="188" t="s">
        <v>61</v>
      </c>
      <c r="H16" s="197" t="s">
        <v>1210</v>
      </c>
      <c r="I16" s="197" t="s">
        <v>140</v>
      </c>
      <c r="J16" s="198">
        <v>5.7</v>
      </c>
      <c r="K16" s="196">
        <v>48.1</v>
      </c>
      <c r="L16" s="196">
        <v>40.3</v>
      </c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6">
        <v>48</v>
      </c>
      <c r="AA16" s="200">
        <f t="shared" si="0"/>
        <v>0.207900207900211</v>
      </c>
      <c r="AB16" s="201">
        <v>88.4</v>
      </c>
      <c r="AC16" s="202">
        <f>(AB16-Z16)*VLOOKUP(AE16,公斤水的体积!A:B,2,)</f>
        <v>40.42424</v>
      </c>
      <c r="AD16" s="203">
        <f t="shared" si="1"/>
        <v>0.308287841191085</v>
      </c>
      <c r="AE16" s="93">
        <v>13</v>
      </c>
      <c r="AF16" s="80"/>
      <c r="AG16" s="204"/>
      <c r="AH16" s="205">
        <v>3.5</v>
      </c>
      <c r="AI16" s="206">
        <v>153.9</v>
      </c>
      <c r="AJ16" s="207">
        <f t="shared" si="2"/>
        <v>2.27420402858999</v>
      </c>
      <c r="AK16" s="208" t="s">
        <v>67</v>
      </c>
      <c r="AL16" s="208" t="s">
        <v>67</v>
      </c>
      <c r="AM16" s="208" t="s">
        <v>67</v>
      </c>
      <c r="AN16" s="208" t="s">
        <v>67</v>
      </c>
      <c r="AO16" s="208" t="s">
        <v>67</v>
      </c>
      <c r="AP16" s="208" t="s">
        <v>67</v>
      </c>
      <c r="AQ16" s="208" t="s">
        <v>67</v>
      </c>
      <c r="AR16" s="207" t="str">
        <f t="shared" si="3"/>
        <v>合格</v>
      </c>
      <c r="AS16" s="79" t="s">
        <v>68</v>
      </c>
      <c r="AT16" s="188">
        <v>20260101</v>
      </c>
      <c r="AU16" s="54">
        <v>15</v>
      </c>
    </row>
    <row r="17" ht="15" spans="1:47">
      <c r="A17" s="194">
        <v>10</v>
      </c>
      <c r="B17" s="195" t="s">
        <v>56</v>
      </c>
      <c r="C17" s="188">
        <v>20260101</v>
      </c>
      <c r="D17" s="196" t="s">
        <v>1187</v>
      </c>
      <c r="E17" s="190" t="s">
        <v>1211</v>
      </c>
      <c r="F17" s="190" t="s">
        <v>1212</v>
      </c>
      <c r="G17" s="188" t="s">
        <v>61</v>
      </c>
      <c r="H17" s="197" t="s">
        <v>109</v>
      </c>
      <c r="I17" s="197" t="s">
        <v>63</v>
      </c>
      <c r="J17" s="223">
        <v>5</v>
      </c>
      <c r="K17" s="196">
        <v>46</v>
      </c>
      <c r="L17" s="196">
        <v>40</v>
      </c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6">
        <v>45.9</v>
      </c>
      <c r="AA17" s="200">
        <f t="shared" si="0"/>
        <v>0.217391304347829</v>
      </c>
      <c r="AB17" s="201">
        <v>86</v>
      </c>
      <c r="AC17" s="202">
        <f>(AB17-Z17)*VLOOKUP(AE17,公斤水的体积!A:B,2,)</f>
        <v>40.12406</v>
      </c>
      <c r="AD17" s="203">
        <f t="shared" si="1"/>
        <v>0.31015</v>
      </c>
      <c r="AE17" s="93">
        <v>13</v>
      </c>
      <c r="AF17" s="80"/>
      <c r="AG17" s="204"/>
      <c r="AH17" s="205">
        <v>1.8</v>
      </c>
      <c r="AI17" s="206">
        <v>156.4</v>
      </c>
      <c r="AJ17" s="207">
        <f t="shared" si="2"/>
        <v>1.15089514066496</v>
      </c>
      <c r="AK17" s="208" t="s">
        <v>67</v>
      </c>
      <c r="AL17" s="208" t="s">
        <v>67</v>
      </c>
      <c r="AM17" s="208" t="s">
        <v>67</v>
      </c>
      <c r="AN17" s="208" t="s">
        <v>67</v>
      </c>
      <c r="AO17" s="208" t="s">
        <v>67</v>
      </c>
      <c r="AP17" s="208" t="s">
        <v>67</v>
      </c>
      <c r="AQ17" s="208" t="s">
        <v>67</v>
      </c>
      <c r="AR17" s="207" t="str">
        <f t="shared" si="3"/>
        <v>合格</v>
      </c>
      <c r="AS17" s="79" t="s">
        <v>68</v>
      </c>
      <c r="AT17" s="188">
        <v>20260101</v>
      </c>
      <c r="AU17" s="54">
        <v>15</v>
      </c>
    </row>
    <row r="18" ht="15" spans="1:47">
      <c r="A18" s="194">
        <v>11</v>
      </c>
      <c r="B18" s="195" t="s">
        <v>56</v>
      </c>
      <c r="C18" s="188">
        <v>20260101</v>
      </c>
      <c r="D18" s="196" t="s">
        <v>1187</v>
      </c>
      <c r="E18" s="190" t="s">
        <v>1213</v>
      </c>
      <c r="F18" s="190" t="s">
        <v>1214</v>
      </c>
      <c r="G18" s="188" t="s">
        <v>124</v>
      </c>
      <c r="H18" s="197" t="s">
        <v>1026</v>
      </c>
      <c r="I18" s="197" t="s">
        <v>558</v>
      </c>
      <c r="J18" s="198">
        <v>5.7</v>
      </c>
      <c r="K18" s="196">
        <v>49.01</v>
      </c>
      <c r="L18" s="196">
        <v>40</v>
      </c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6">
        <v>48.9</v>
      </c>
      <c r="AA18" s="200">
        <f t="shared" si="0"/>
        <v>0.224443991022239</v>
      </c>
      <c r="AB18" s="201">
        <v>89</v>
      </c>
      <c r="AC18" s="202">
        <f>(AB18-Z18)*VLOOKUP(AE18,公斤水的体积!A:B,2,)</f>
        <v>40.12406</v>
      </c>
      <c r="AD18" s="203">
        <f t="shared" si="1"/>
        <v>0.31015</v>
      </c>
      <c r="AE18" s="93">
        <v>13</v>
      </c>
      <c r="AF18" s="80"/>
      <c r="AG18" s="204"/>
      <c r="AH18" s="205">
        <v>0.5</v>
      </c>
      <c r="AI18" s="206">
        <v>148.6</v>
      </c>
      <c r="AJ18" s="207">
        <f t="shared" si="2"/>
        <v>0.336473755047106</v>
      </c>
      <c r="AK18" s="208" t="s">
        <v>67</v>
      </c>
      <c r="AL18" s="208" t="s">
        <v>67</v>
      </c>
      <c r="AM18" s="208" t="s">
        <v>67</v>
      </c>
      <c r="AN18" s="208" t="s">
        <v>67</v>
      </c>
      <c r="AO18" s="208" t="s">
        <v>67</v>
      </c>
      <c r="AP18" s="208" t="s">
        <v>67</v>
      </c>
      <c r="AQ18" s="208" t="s">
        <v>67</v>
      </c>
      <c r="AR18" s="207" t="str">
        <f t="shared" si="3"/>
        <v>合格</v>
      </c>
      <c r="AS18" s="79" t="s">
        <v>68</v>
      </c>
      <c r="AT18" s="188">
        <v>20260101</v>
      </c>
      <c r="AU18" s="54">
        <v>15</v>
      </c>
    </row>
    <row r="19" ht="15" spans="1:47">
      <c r="A19" s="194">
        <v>12</v>
      </c>
      <c r="B19" s="195" t="s">
        <v>56</v>
      </c>
      <c r="C19" s="188">
        <v>20260101</v>
      </c>
      <c r="D19" s="196" t="s">
        <v>1187</v>
      </c>
      <c r="E19" s="190" t="s">
        <v>1215</v>
      </c>
      <c r="F19" s="190" t="s">
        <v>1216</v>
      </c>
      <c r="G19" s="188" t="s">
        <v>61</v>
      </c>
      <c r="H19" s="197" t="s">
        <v>62</v>
      </c>
      <c r="I19" s="197" t="s">
        <v>63</v>
      </c>
      <c r="J19" s="223">
        <v>5</v>
      </c>
      <c r="K19" s="196">
        <v>44.3</v>
      </c>
      <c r="L19" s="196">
        <v>40</v>
      </c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6">
        <v>44.2</v>
      </c>
      <c r="AA19" s="200">
        <f t="shared" si="0"/>
        <v>0.2257336343115</v>
      </c>
      <c r="AB19" s="201">
        <v>84.3</v>
      </c>
      <c r="AC19" s="202">
        <f>(AB19-Z19)*VLOOKUP(AE19,公斤水的体积!A:B,2,)</f>
        <v>40.12406</v>
      </c>
      <c r="AD19" s="203">
        <f t="shared" si="1"/>
        <v>0.310149999999982</v>
      </c>
      <c r="AE19" s="93">
        <v>13</v>
      </c>
      <c r="AF19" s="80"/>
      <c r="AG19" s="204"/>
      <c r="AH19" s="205">
        <v>5.1</v>
      </c>
      <c r="AI19" s="206">
        <v>169.3</v>
      </c>
      <c r="AJ19" s="207">
        <f t="shared" si="2"/>
        <v>3.01240401653869</v>
      </c>
      <c r="AK19" s="208" t="s">
        <v>67</v>
      </c>
      <c r="AL19" s="208" t="s">
        <v>67</v>
      </c>
      <c r="AM19" s="208" t="s">
        <v>67</v>
      </c>
      <c r="AN19" s="208" t="s">
        <v>67</v>
      </c>
      <c r="AO19" s="208" t="s">
        <v>67</v>
      </c>
      <c r="AP19" s="208" t="s">
        <v>67</v>
      </c>
      <c r="AQ19" s="208" t="s">
        <v>67</v>
      </c>
      <c r="AR19" s="207" t="str">
        <f t="shared" si="3"/>
        <v>合格</v>
      </c>
      <c r="AS19" s="79" t="s">
        <v>68</v>
      </c>
      <c r="AT19" s="188">
        <v>20260101</v>
      </c>
      <c r="AU19" s="54">
        <v>15</v>
      </c>
    </row>
    <row r="20" ht="15" spans="1:47">
      <c r="A20" s="194">
        <v>13</v>
      </c>
      <c r="B20" s="195" t="s">
        <v>56</v>
      </c>
      <c r="C20" s="188">
        <v>20260101</v>
      </c>
      <c r="D20" s="196" t="s">
        <v>1187</v>
      </c>
      <c r="E20" s="190" t="s">
        <v>1217</v>
      </c>
      <c r="F20" s="190" t="s">
        <v>1218</v>
      </c>
      <c r="G20" s="188" t="s">
        <v>61</v>
      </c>
      <c r="H20" s="197" t="s">
        <v>954</v>
      </c>
      <c r="I20" s="197" t="s">
        <v>63</v>
      </c>
      <c r="J20" s="223">
        <v>5</v>
      </c>
      <c r="K20" s="196">
        <v>43.8</v>
      </c>
      <c r="L20" s="196">
        <v>40</v>
      </c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6">
        <v>43.7</v>
      </c>
      <c r="AA20" s="200">
        <f t="shared" si="0"/>
        <v>0.228310502283092</v>
      </c>
      <c r="AB20" s="201">
        <v>83.8</v>
      </c>
      <c r="AC20" s="202">
        <f>(AB20-Z20)*VLOOKUP(AE20,公斤水的体积!A:B,2,)</f>
        <v>40.12406</v>
      </c>
      <c r="AD20" s="203">
        <f t="shared" si="1"/>
        <v>0.310149999999982</v>
      </c>
      <c r="AE20" s="93">
        <v>13</v>
      </c>
      <c r="AF20" s="80"/>
      <c r="AG20" s="204"/>
      <c r="AH20" s="205">
        <v>3.3</v>
      </c>
      <c r="AI20" s="206">
        <v>168.7</v>
      </c>
      <c r="AJ20" s="207">
        <f t="shared" si="2"/>
        <v>1.9561351511559</v>
      </c>
      <c r="AK20" s="208" t="s">
        <v>67</v>
      </c>
      <c r="AL20" s="208" t="s">
        <v>67</v>
      </c>
      <c r="AM20" s="208" t="s">
        <v>67</v>
      </c>
      <c r="AN20" s="208" t="s">
        <v>67</v>
      </c>
      <c r="AO20" s="208" t="s">
        <v>67</v>
      </c>
      <c r="AP20" s="208" t="s">
        <v>67</v>
      </c>
      <c r="AQ20" s="208" t="s">
        <v>67</v>
      </c>
      <c r="AR20" s="207" t="str">
        <f t="shared" si="3"/>
        <v>合格</v>
      </c>
      <c r="AS20" s="79" t="s">
        <v>68</v>
      </c>
      <c r="AT20" s="188">
        <v>20260101</v>
      </c>
      <c r="AU20" s="54">
        <v>15</v>
      </c>
    </row>
    <row r="21" ht="15" spans="1:47">
      <c r="A21" s="194">
        <v>14</v>
      </c>
      <c r="B21" s="195" t="s">
        <v>56</v>
      </c>
      <c r="C21" s="188">
        <v>20260101</v>
      </c>
      <c r="D21" s="196" t="s">
        <v>1187</v>
      </c>
      <c r="E21" s="190" t="s">
        <v>1219</v>
      </c>
      <c r="F21" s="190" t="s">
        <v>1220</v>
      </c>
      <c r="G21" s="188" t="s">
        <v>61</v>
      </c>
      <c r="H21" s="197" t="s">
        <v>1221</v>
      </c>
      <c r="I21" s="197" t="s">
        <v>408</v>
      </c>
      <c r="J21" s="223">
        <v>5</v>
      </c>
      <c r="K21" s="196">
        <v>46.4</v>
      </c>
      <c r="L21" s="196">
        <v>40</v>
      </c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6">
        <v>46.3</v>
      </c>
      <c r="AA21" s="200">
        <f t="shared" si="0"/>
        <v>0.215517241379313</v>
      </c>
      <c r="AB21" s="201">
        <v>86.4</v>
      </c>
      <c r="AC21" s="202">
        <f>(AB21-Z21)*VLOOKUP(AE21,公斤水的体积!A:B,2,)</f>
        <v>40.12406</v>
      </c>
      <c r="AD21" s="203">
        <f t="shared" si="1"/>
        <v>0.310150000000018</v>
      </c>
      <c r="AE21" s="93">
        <v>13</v>
      </c>
      <c r="AF21" s="80"/>
      <c r="AG21" s="204"/>
      <c r="AH21" s="205">
        <v>1.7</v>
      </c>
      <c r="AI21" s="206">
        <v>149.3</v>
      </c>
      <c r="AJ21" s="207">
        <f t="shared" si="2"/>
        <v>1.13864701942398</v>
      </c>
      <c r="AK21" s="208" t="s">
        <v>67</v>
      </c>
      <c r="AL21" s="208" t="s">
        <v>67</v>
      </c>
      <c r="AM21" s="208" t="s">
        <v>67</v>
      </c>
      <c r="AN21" s="208" t="s">
        <v>67</v>
      </c>
      <c r="AO21" s="208" t="s">
        <v>67</v>
      </c>
      <c r="AP21" s="208" t="s">
        <v>67</v>
      </c>
      <c r="AQ21" s="208" t="s">
        <v>67</v>
      </c>
      <c r="AR21" s="207" t="str">
        <f t="shared" si="3"/>
        <v>合格</v>
      </c>
      <c r="AS21" s="79" t="s">
        <v>68</v>
      </c>
      <c r="AT21" s="188">
        <v>20260101</v>
      </c>
      <c r="AU21" s="54">
        <v>15</v>
      </c>
    </row>
    <row r="22" ht="15" spans="1:47">
      <c r="A22" s="194">
        <v>15</v>
      </c>
      <c r="B22" s="195" t="s">
        <v>56</v>
      </c>
      <c r="C22" s="188">
        <v>20260101</v>
      </c>
      <c r="D22" s="196" t="s">
        <v>1187</v>
      </c>
      <c r="E22" s="190" t="s">
        <v>1222</v>
      </c>
      <c r="F22" s="190" t="s">
        <v>1223</v>
      </c>
      <c r="G22" s="188" t="s">
        <v>61</v>
      </c>
      <c r="H22" s="197" t="s">
        <v>62</v>
      </c>
      <c r="I22" s="197" t="s">
        <v>140</v>
      </c>
      <c r="J22" s="223">
        <v>5</v>
      </c>
      <c r="K22" s="196">
        <v>44.3</v>
      </c>
      <c r="L22" s="196">
        <v>40</v>
      </c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6">
        <v>44.2</v>
      </c>
      <c r="AA22" s="200">
        <f t="shared" si="0"/>
        <v>0.2257336343115</v>
      </c>
      <c r="AB22" s="201">
        <v>84.3</v>
      </c>
      <c r="AC22" s="202">
        <f>(AB22-Z22)*VLOOKUP(AE22,公斤水的体积!A:B,2,)</f>
        <v>40.12406</v>
      </c>
      <c r="AD22" s="203">
        <f t="shared" si="1"/>
        <v>0.310149999999982</v>
      </c>
      <c r="AE22" s="93">
        <v>13</v>
      </c>
      <c r="AF22" s="80"/>
      <c r="AG22" s="204"/>
      <c r="AH22" s="205">
        <v>2.9</v>
      </c>
      <c r="AI22" s="206">
        <v>167.1</v>
      </c>
      <c r="AJ22" s="207">
        <f t="shared" si="2"/>
        <v>1.73548773189707</v>
      </c>
      <c r="AK22" s="208" t="s">
        <v>67</v>
      </c>
      <c r="AL22" s="208" t="s">
        <v>67</v>
      </c>
      <c r="AM22" s="208" t="s">
        <v>67</v>
      </c>
      <c r="AN22" s="208" t="s">
        <v>67</v>
      </c>
      <c r="AO22" s="208" t="s">
        <v>67</v>
      </c>
      <c r="AP22" s="208" t="s">
        <v>67</v>
      </c>
      <c r="AQ22" s="208" t="s">
        <v>67</v>
      </c>
      <c r="AR22" s="207" t="str">
        <f t="shared" si="3"/>
        <v>合格</v>
      </c>
      <c r="AS22" s="79" t="s">
        <v>68</v>
      </c>
      <c r="AT22" s="188">
        <v>20260101</v>
      </c>
      <c r="AU22" s="54">
        <v>15</v>
      </c>
    </row>
    <row r="23" ht="15" spans="1:47">
      <c r="A23" s="194">
        <v>16</v>
      </c>
      <c r="B23" s="224" t="s">
        <v>56</v>
      </c>
      <c r="C23" s="225" t="s">
        <v>295</v>
      </c>
      <c r="D23" s="93" t="s">
        <v>1187</v>
      </c>
      <c r="E23" s="226" t="s">
        <v>1224</v>
      </c>
      <c r="F23" s="227">
        <v>139301</v>
      </c>
      <c r="G23" s="64" t="s">
        <v>61</v>
      </c>
      <c r="H23" s="226" t="s">
        <v>109</v>
      </c>
      <c r="I23" s="228" t="s">
        <v>63</v>
      </c>
      <c r="J23" s="229">
        <v>5</v>
      </c>
      <c r="K23" s="230">
        <v>46</v>
      </c>
      <c r="L23" s="230">
        <v>40</v>
      </c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>
        <v>45.9</v>
      </c>
      <c r="AA23" s="200">
        <f t="shared" si="0"/>
        <v>0.217391304347829</v>
      </c>
      <c r="AB23" s="98">
        <v>86</v>
      </c>
      <c r="AC23" s="202">
        <f>(AB23-Z23)*VLOOKUP(AE23,公斤水的体积!A:B,2,)</f>
        <v>40.12406</v>
      </c>
      <c r="AD23" s="203">
        <f t="shared" si="1"/>
        <v>0.31015</v>
      </c>
      <c r="AE23" s="93">
        <v>13</v>
      </c>
      <c r="AF23" s="80"/>
      <c r="AG23" s="204"/>
      <c r="AH23" s="101">
        <v>2.3</v>
      </c>
      <c r="AI23" s="96">
        <v>153.9</v>
      </c>
      <c r="AJ23" s="98">
        <f t="shared" si="2"/>
        <v>1.49447693307342</v>
      </c>
      <c r="AK23" s="208" t="s">
        <v>67</v>
      </c>
      <c r="AL23" s="208" t="s">
        <v>67</v>
      </c>
      <c r="AM23" s="208" t="s">
        <v>67</v>
      </c>
      <c r="AN23" s="208" t="s">
        <v>67</v>
      </c>
      <c r="AO23" s="208" t="s">
        <v>67</v>
      </c>
      <c r="AP23" s="208" t="s">
        <v>67</v>
      </c>
      <c r="AQ23" s="208" t="s">
        <v>67</v>
      </c>
      <c r="AR23" s="205" t="str">
        <f t="shared" si="3"/>
        <v>合格</v>
      </c>
      <c r="AS23" s="79" t="s">
        <v>68</v>
      </c>
      <c r="AT23" s="225" t="s">
        <v>295</v>
      </c>
      <c r="AU23" s="54">
        <v>15</v>
      </c>
    </row>
    <row r="24" ht="15" spans="1:47">
      <c r="A24" s="194">
        <v>17</v>
      </c>
      <c r="B24" s="224" t="s">
        <v>56</v>
      </c>
      <c r="C24" s="225" t="s">
        <v>295</v>
      </c>
      <c r="D24" s="93" t="s">
        <v>1187</v>
      </c>
      <c r="E24" s="226" t="s">
        <v>1225</v>
      </c>
      <c r="F24" s="227">
        <v>665252</v>
      </c>
      <c r="G24" s="64" t="s">
        <v>61</v>
      </c>
      <c r="H24" s="226" t="s">
        <v>1226</v>
      </c>
      <c r="I24" s="228" t="s">
        <v>63</v>
      </c>
      <c r="J24" s="93">
        <v>5.7</v>
      </c>
      <c r="K24" s="230">
        <v>48.6</v>
      </c>
      <c r="L24" s="230">
        <v>40.4</v>
      </c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>
        <v>48.5</v>
      </c>
      <c r="AA24" s="200">
        <f t="shared" si="0"/>
        <v>0.205761316872431</v>
      </c>
      <c r="AB24" s="98">
        <v>89</v>
      </c>
      <c r="AC24" s="202">
        <f>(AB24-Z24)*VLOOKUP(AE24,公斤水的体积!A:B,2,)</f>
        <v>40.5243</v>
      </c>
      <c r="AD24" s="203">
        <f t="shared" si="1"/>
        <v>0.307673267326728</v>
      </c>
      <c r="AE24" s="93">
        <v>13</v>
      </c>
      <c r="AF24" s="80"/>
      <c r="AG24" s="204"/>
      <c r="AH24" s="101">
        <v>2.2</v>
      </c>
      <c r="AI24" s="96">
        <v>149.6</v>
      </c>
      <c r="AJ24" s="98">
        <f t="shared" si="2"/>
        <v>1.47058823529412</v>
      </c>
      <c r="AK24" s="208" t="s">
        <v>67</v>
      </c>
      <c r="AL24" s="208" t="s">
        <v>67</v>
      </c>
      <c r="AM24" s="208" t="s">
        <v>67</v>
      </c>
      <c r="AN24" s="208" t="s">
        <v>67</v>
      </c>
      <c r="AO24" s="208" t="s">
        <v>67</v>
      </c>
      <c r="AP24" s="208" t="s">
        <v>67</v>
      </c>
      <c r="AQ24" s="208" t="s">
        <v>67</v>
      </c>
      <c r="AR24" s="205" t="str">
        <f t="shared" si="3"/>
        <v>合格</v>
      </c>
      <c r="AS24" s="79" t="s">
        <v>68</v>
      </c>
      <c r="AT24" s="225" t="s">
        <v>295</v>
      </c>
      <c r="AU24" s="54">
        <v>15</v>
      </c>
    </row>
    <row r="25" ht="15" spans="1:47">
      <c r="A25" s="194">
        <v>18</v>
      </c>
      <c r="B25" s="195" t="s">
        <v>56</v>
      </c>
      <c r="C25" s="188">
        <v>20260107</v>
      </c>
      <c r="D25" s="196" t="s">
        <v>1187</v>
      </c>
      <c r="E25" s="190" t="s">
        <v>1227</v>
      </c>
      <c r="F25" s="190" t="s">
        <v>1228</v>
      </c>
      <c r="G25" s="188" t="s">
        <v>61</v>
      </c>
      <c r="H25" s="197" t="s">
        <v>1229</v>
      </c>
      <c r="I25" s="197" t="s">
        <v>62</v>
      </c>
      <c r="J25" s="198">
        <v>5.7</v>
      </c>
      <c r="K25" s="196">
        <v>49.4</v>
      </c>
      <c r="L25" s="196">
        <v>40</v>
      </c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6">
        <v>49.3</v>
      </c>
      <c r="AA25" s="200">
        <f t="shared" si="0"/>
        <v>0.202429149797574</v>
      </c>
      <c r="AB25" s="201">
        <v>89.4</v>
      </c>
      <c r="AC25" s="202">
        <f>(AB25-Z25)*VLOOKUP(AE25,公斤水的体积!A:B,2,)</f>
        <v>40.134887</v>
      </c>
      <c r="AD25" s="203">
        <f t="shared" si="1"/>
        <v>0.337217500000015</v>
      </c>
      <c r="AE25" s="93">
        <v>15</v>
      </c>
      <c r="AF25" s="80"/>
      <c r="AG25" s="204"/>
      <c r="AH25" s="205">
        <v>1.9</v>
      </c>
      <c r="AI25" s="231">
        <v>143</v>
      </c>
      <c r="AJ25" s="205">
        <f t="shared" si="2"/>
        <v>1.32867132867133</v>
      </c>
      <c r="AK25" s="208" t="s">
        <v>67</v>
      </c>
      <c r="AL25" s="208" t="s">
        <v>67</v>
      </c>
      <c r="AM25" s="208" t="s">
        <v>67</v>
      </c>
      <c r="AN25" s="208" t="s">
        <v>67</v>
      </c>
      <c r="AO25" s="208" t="s">
        <v>67</v>
      </c>
      <c r="AP25" s="208" t="s">
        <v>67</v>
      </c>
      <c r="AQ25" s="208" t="s">
        <v>67</v>
      </c>
      <c r="AR25" s="205" t="str">
        <f t="shared" si="3"/>
        <v>合格</v>
      </c>
      <c r="AS25" s="79" t="s">
        <v>68</v>
      </c>
      <c r="AT25" s="54">
        <v>20260107</v>
      </c>
      <c r="AU25" s="54">
        <v>15</v>
      </c>
    </row>
    <row r="26" ht="15" spans="1:47">
      <c r="A26" s="194">
        <v>19</v>
      </c>
      <c r="B26" s="195" t="s">
        <v>56</v>
      </c>
      <c r="C26" s="188">
        <v>20260107</v>
      </c>
      <c r="D26" s="196" t="s">
        <v>1187</v>
      </c>
      <c r="E26" s="190" t="s">
        <v>1230</v>
      </c>
      <c r="F26" s="190" t="s">
        <v>1231</v>
      </c>
      <c r="G26" s="188" t="s">
        <v>61</v>
      </c>
      <c r="H26" s="197" t="s">
        <v>305</v>
      </c>
      <c r="I26" s="197"/>
      <c r="J26" s="223">
        <v>5</v>
      </c>
      <c r="K26" s="196">
        <v>43.4</v>
      </c>
      <c r="L26" s="196">
        <v>40</v>
      </c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6">
        <v>43.3</v>
      </c>
      <c r="AA26" s="200">
        <f t="shared" si="0"/>
        <v>0.230414746543782</v>
      </c>
      <c r="AB26" s="201">
        <v>83.4</v>
      </c>
      <c r="AC26" s="202">
        <f>(AB26-Z26)*VLOOKUP(AE26,公斤水的体积!A:B,2,)</f>
        <v>40.134887</v>
      </c>
      <c r="AD26" s="203">
        <f t="shared" si="1"/>
        <v>0.337217500000015</v>
      </c>
      <c r="AE26" s="93">
        <v>15</v>
      </c>
      <c r="AF26" s="80"/>
      <c r="AG26" s="204"/>
      <c r="AH26" s="205">
        <v>4.3</v>
      </c>
      <c r="AI26" s="206">
        <v>165.1</v>
      </c>
      <c r="AJ26" s="207">
        <f t="shared" si="2"/>
        <v>2.60448213204119</v>
      </c>
      <c r="AK26" s="208" t="s">
        <v>67</v>
      </c>
      <c r="AL26" s="208" t="s">
        <v>67</v>
      </c>
      <c r="AM26" s="208" t="s">
        <v>67</v>
      </c>
      <c r="AN26" s="208" t="s">
        <v>67</v>
      </c>
      <c r="AO26" s="208" t="s">
        <v>67</v>
      </c>
      <c r="AP26" s="208" t="s">
        <v>67</v>
      </c>
      <c r="AQ26" s="208" t="s">
        <v>67</v>
      </c>
      <c r="AR26" s="207" t="str">
        <f t="shared" si="3"/>
        <v>合格</v>
      </c>
      <c r="AS26" s="79" t="s">
        <v>68</v>
      </c>
      <c r="AT26" s="188">
        <v>20260107</v>
      </c>
      <c r="AU26" s="54">
        <v>15</v>
      </c>
    </row>
    <row r="27" ht="15" spans="1:47">
      <c r="A27" s="194">
        <v>20</v>
      </c>
      <c r="B27" s="195" t="s">
        <v>56</v>
      </c>
      <c r="C27" s="188">
        <v>20260107</v>
      </c>
      <c r="D27" s="196" t="s">
        <v>1187</v>
      </c>
      <c r="E27" s="190" t="s">
        <v>1232</v>
      </c>
      <c r="F27" s="190" t="s">
        <v>1233</v>
      </c>
      <c r="G27" s="188" t="s">
        <v>61</v>
      </c>
      <c r="H27" s="197" t="s">
        <v>1226</v>
      </c>
      <c r="I27" s="197" t="s">
        <v>140</v>
      </c>
      <c r="J27" s="198">
        <v>5.7</v>
      </c>
      <c r="K27" s="196">
        <v>48.6</v>
      </c>
      <c r="L27" s="196">
        <v>40.2</v>
      </c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6">
        <v>48.5</v>
      </c>
      <c r="AA27" s="200">
        <f t="shared" si="0"/>
        <v>0.205761316872431</v>
      </c>
      <c r="AB27" s="201">
        <v>88.8</v>
      </c>
      <c r="AC27" s="202">
        <f>(AB27-Z27)*VLOOKUP(AE27,公斤水的体积!A:B,2,)</f>
        <v>40.335061</v>
      </c>
      <c r="AD27" s="203">
        <f t="shared" si="1"/>
        <v>0.335972636815904</v>
      </c>
      <c r="AE27" s="93">
        <v>15</v>
      </c>
      <c r="AF27" s="80"/>
      <c r="AG27" s="204"/>
      <c r="AH27" s="205">
        <v>1.8</v>
      </c>
      <c r="AI27" s="206">
        <v>144.1</v>
      </c>
      <c r="AJ27" s="207">
        <f t="shared" si="2"/>
        <v>1.24913254684247</v>
      </c>
      <c r="AK27" s="208" t="s">
        <v>67</v>
      </c>
      <c r="AL27" s="208" t="s">
        <v>67</v>
      </c>
      <c r="AM27" s="208" t="s">
        <v>67</v>
      </c>
      <c r="AN27" s="208" t="s">
        <v>67</v>
      </c>
      <c r="AO27" s="208" t="s">
        <v>67</v>
      </c>
      <c r="AP27" s="208" t="s">
        <v>67</v>
      </c>
      <c r="AQ27" s="208" t="s">
        <v>67</v>
      </c>
      <c r="AR27" s="207" t="str">
        <f t="shared" si="3"/>
        <v>合格</v>
      </c>
      <c r="AS27" s="79" t="s">
        <v>68</v>
      </c>
      <c r="AT27" s="188">
        <v>20260107</v>
      </c>
      <c r="AU27" s="54">
        <v>15</v>
      </c>
    </row>
    <row r="28" ht="15" spans="1:47">
      <c r="A28" s="194">
        <v>21</v>
      </c>
      <c r="B28" s="195" t="s">
        <v>56</v>
      </c>
      <c r="C28" s="188">
        <v>20260107</v>
      </c>
      <c r="D28" s="196" t="s">
        <v>1187</v>
      </c>
      <c r="E28" s="190" t="s">
        <v>993</v>
      </c>
      <c r="F28" s="190" t="s">
        <v>1234</v>
      </c>
      <c r="G28" s="188" t="s">
        <v>61</v>
      </c>
      <c r="H28" s="197" t="s">
        <v>1210</v>
      </c>
      <c r="I28" s="197" t="s">
        <v>63</v>
      </c>
      <c r="J28" s="198">
        <v>5.7</v>
      </c>
      <c r="K28" s="196">
        <v>48.3</v>
      </c>
      <c r="L28" s="196">
        <v>40.3</v>
      </c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6">
        <v>48.2</v>
      </c>
      <c r="AA28" s="200">
        <f t="shared" si="0"/>
        <v>0.207039337474108</v>
      </c>
      <c r="AB28" s="201">
        <v>88.6</v>
      </c>
      <c r="AC28" s="202">
        <f>(AB28-Z28)*VLOOKUP(AE28,公斤水的体积!A:B,2,)</f>
        <v>40.435148</v>
      </c>
      <c r="AD28" s="203">
        <f t="shared" si="1"/>
        <v>0.335354838709662</v>
      </c>
      <c r="AE28" s="93">
        <v>15</v>
      </c>
      <c r="AF28" s="80"/>
      <c r="AG28" s="204"/>
      <c r="AH28" s="205">
        <v>1.3</v>
      </c>
      <c r="AI28" s="206">
        <v>136.8</v>
      </c>
      <c r="AJ28" s="207">
        <f t="shared" si="2"/>
        <v>0.950292397660819</v>
      </c>
      <c r="AK28" s="208" t="s">
        <v>67</v>
      </c>
      <c r="AL28" s="208" t="s">
        <v>67</v>
      </c>
      <c r="AM28" s="208" t="s">
        <v>67</v>
      </c>
      <c r="AN28" s="208" t="s">
        <v>67</v>
      </c>
      <c r="AO28" s="208" t="s">
        <v>67</v>
      </c>
      <c r="AP28" s="208" t="s">
        <v>67</v>
      </c>
      <c r="AQ28" s="208" t="s">
        <v>67</v>
      </c>
      <c r="AR28" s="207" t="str">
        <f t="shared" si="3"/>
        <v>合格</v>
      </c>
      <c r="AS28" s="79" t="s">
        <v>68</v>
      </c>
      <c r="AT28" s="188">
        <v>20260107</v>
      </c>
      <c r="AU28" s="54">
        <v>15</v>
      </c>
    </row>
    <row r="29" ht="15" spans="1:47">
      <c r="A29" s="194">
        <v>22</v>
      </c>
      <c r="B29" s="195" t="s">
        <v>56</v>
      </c>
      <c r="C29" s="188">
        <v>20260107</v>
      </c>
      <c r="D29" s="196" t="s">
        <v>1187</v>
      </c>
      <c r="E29" s="190" t="s">
        <v>1235</v>
      </c>
      <c r="F29" s="190" t="s">
        <v>1236</v>
      </c>
      <c r="G29" s="188" t="s">
        <v>61</v>
      </c>
      <c r="H29" s="197" t="s">
        <v>672</v>
      </c>
      <c r="I29" s="197" t="s">
        <v>305</v>
      </c>
      <c r="J29" s="198">
        <v>5.7</v>
      </c>
      <c r="K29" s="196">
        <v>47.4</v>
      </c>
      <c r="L29" s="196">
        <v>40</v>
      </c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6">
        <v>47.3</v>
      </c>
      <c r="AA29" s="200">
        <f t="shared" ref="AA29:AA60" si="4">(K29-Z29)/K29*100</f>
        <v>0.210970464135024</v>
      </c>
      <c r="AB29" s="201">
        <v>87.4</v>
      </c>
      <c r="AC29" s="202">
        <f>(AB29-Z29)*VLOOKUP(AE29,公斤水的体积!A:B,2,)</f>
        <v>40.134887</v>
      </c>
      <c r="AD29" s="203">
        <f t="shared" ref="AD29:AD60" si="5">(AC29-L29)/L29*100</f>
        <v>0.337217500000015</v>
      </c>
      <c r="AE29" s="93">
        <v>15</v>
      </c>
      <c r="AF29" s="80"/>
      <c r="AG29" s="204"/>
      <c r="AH29" s="205">
        <v>3.4</v>
      </c>
      <c r="AI29" s="206">
        <v>142.1</v>
      </c>
      <c r="AJ29" s="207">
        <f t="shared" ref="AJ29:AJ60" si="6">AH29/AI29*100</f>
        <v>2.3926812104152</v>
      </c>
      <c r="AK29" s="208" t="s">
        <v>67</v>
      </c>
      <c r="AL29" s="208" t="s">
        <v>67</v>
      </c>
      <c r="AM29" s="208" t="s">
        <v>67</v>
      </c>
      <c r="AN29" s="208" t="s">
        <v>67</v>
      </c>
      <c r="AO29" s="208" t="s">
        <v>67</v>
      </c>
      <c r="AP29" s="208" t="s">
        <v>67</v>
      </c>
      <c r="AQ29" s="208" t="s">
        <v>67</v>
      </c>
      <c r="AR29" s="207" t="str">
        <f t="shared" ref="AR29:AR60" si="7">IF(AND(AD29&lt;10,AD29&gt;=-1.5,AA29&lt;5,AA29&gt;-1,AJ29&lt;6,AJ29&gt;=0),"合格","不合格")</f>
        <v>合格</v>
      </c>
      <c r="AS29" s="79" t="s">
        <v>68</v>
      </c>
      <c r="AT29" s="188">
        <v>20260107</v>
      </c>
      <c r="AU29" s="54">
        <v>15</v>
      </c>
    </row>
    <row r="30" ht="15" spans="1:47">
      <c r="A30" s="194">
        <v>23</v>
      </c>
      <c r="B30" s="195" t="s">
        <v>56</v>
      </c>
      <c r="C30" s="188">
        <v>20260107</v>
      </c>
      <c r="D30" s="196" t="s">
        <v>1187</v>
      </c>
      <c r="E30" s="190" t="s">
        <v>1237</v>
      </c>
      <c r="F30" s="190" t="s">
        <v>1238</v>
      </c>
      <c r="G30" s="188" t="s">
        <v>61</v>
      </c>
      <c r="H30" s="197" t="s">
        <v>1210</v>
      </c>
      <c r="I30" s="197" t="s">
        <v>89</v>
      </c>
      <c r="J30" s="198">
        <v>5.7</v>
      </c>
      <c r="K30" s="196">
        <v>48.6</v>
      </c>
      <c r="L30" s="196">
        <v>40.1</v>
      </c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6">
        <v>48.5</v>
      </c>
      <c r="AA30" s="200">
        <f t="shared" si="4"/>
        <v>0.205761316872431</v>
      </c>
      <c r="AB30" s="201">
        <v>88.7</v>
      </c>
      <c r="AC30" s="202">
        <f>(AB30-Z30)*VLOOKUP(AE30,公斤水的体积!A:B,2,)</f>
        <v>40.234974</v>
      </c>
      <c r="AD30" s="203">
        <f t="shared" si="5"/>
        <v>0.336593516209476</v>
      </c>
      <c r="AE30" s="93">
        <v>15</v>
      </c>
      <c r="AF30" s="80"/>
      <c r="AG30" s="204"/>
      <c r="AH30" s="205">
        <v>4.2</v>
      </c>
      <c r="AI30" s="206">
        <v>142.6</v>
      </c>
      <c r="AJ30" s="207">
        <f t="shared" si="6"/>
        <v>2.945301542777</v>
      </c>
      <c r="AK30" s="208" t="s">
        <v>67</v>
      </c>
      <c r="AL30" s="208" t="s">
        <v>67</v>
      </c>
      <c r="AM30" s="208" t="s">
        <v>67</v>
      </c>
      <c r="AN30" s="208" t="s">
        <v>67</v>
      </c>
      <c r="AO30" s="208" t="s">
        <v>67</v>
      </c>
      <c r="AP30" s="208" t="s">
        <v>67</v>
      </c>
      <c r="AQ30" s="208" t="s">
        <v>67</v>
      </c>
      <c r="AR30" s="207" t="str">
        <f t="shared" si="7"/>
        <v>合格</v>
      </c>
      <c r="AS30" s="79" t="s">
        <v>68</v>
      </c>
      <c r="AT30" s="188">
        <v>20260107</v>
      </c>
      <c r="AU30" s="54">
        <v>15</v>
      </c>
    </row>
    <row r="31" ht="15" spans="1:47">
      <c r="A31" s="194">
        <v>24</v>
      </c>
      <c r="B31" s="195" t="s">
        <v>56</v>
      </c>
      <c r="C31" s="188">
        <v>20260107</v>
      </c>
      <c r="D31" s="196" t="s">
        <v>1187</v>
      </c>
      <c r="E31" s="190" t="s">
        <v>1239</v>
      </c>
      <c r="F31" s="190" t="s">
        <v>1240</v>
      </c>
      <c r="G31" s="188" t="s">
        <v>61</v>
      </c>
      <c r="H31" s="197" t="s">
        <v>672</v>
      </c>
      <c r="I31" s="197" t="s">
        <v>74</v>
      </c>
      <c r="J31" s="198">
        <v>5.7</v>
      </c>
      <c r="K31" s="196">
        <v>47.9</v>
      </c>
      <c r="L31" s="196">
        <v>40.5</v>
      </c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6">
        <v>47.8</v>
      </c>
      <c r="AA31" s="200">
        <f t="shared" si="4"/>
        <v>0.208768267223385</v>
      </c>
      <c r="AB31" s="201">
        <v>88.4</v>
      </c>
      <c r="AC31" s="202">
        <f>(AB31-Z31)*VLOOKUP(AE31,公斤水的体积!A:B,2,)</f>
        <v>40.635322</v>
      </c>
      <c r="AD31" s="203">
        <f t="shared" si="5"/>
        <v>0.334128395061734</v>
      </c>
      <c r="AE31" s="93">
        <v>15</v>
      </c>
      <c r="AF31" s="80"/>
      <c r="AG31" s="204"/>
      <c r="AH31" s="205">
        <v>2.2</v>
      </c>
      <c r="AI31" s="206">
        <v>150.8</v>
      </c>
      <c r="AJ31" s="207">
        <f t="shared" si="6"/>
        <v>1.45888594164456</v>
      </c>
      <c r="AK31" s="208" t="s">
        <v>67</v>
      </c>
      <c r="AL31" s="208" t="s">
        <v>67</v>
      </c>
      <c r="AM31" s="208" t="s">
        <v>67</v>
      </c>
      <c r="AN31" s="208" t="s">
        <v>67</v>
      </c>
      <c r="AO31" s="208" t="s">
        <v>67</v>
      </c>
      <c r="AP31" s="208" t="s">
        <v>67</v>
      </c>
      <c r="AQ31" s="208" t="s">
        <v>67</v>
      </c>
      <c r="AR31" s="207" t="str">
        <f t="shared" si="7"/>
        <v>合格</v>
      </c>
      <c r="AS31" s="79" t="s">
        <v>68</v>
      </c>
      <c r="AT31" s="188">
        <v>20260107</v>
      </c>
      <c r="AU31" s="54">
        <v>15</v>
      </c>
    </row>
    <row r="32" ht="15" spans="1:47">
      <c r="A32" s="194">
        <v>25</v>
      </c>
      <c r="B32" s="195" t="s">
        <v>56</v>
      </c>
      <c r="C32" s="188">
        <v>20260107</v>
      </c>
      <c r="D32" s="196" t="s">
        <v>1187</v>
      </c>
      <c r="E32" s="190" t="s">
        <v>1241</v>
      </c>
      <c r="F32" s="190" t="s">
        <v>1242</v>
      </c>
      <c r="G32" s="188" t="s">
        <v>61</v>
      </c>
      <c r="H32" s="197" t="s">
        <v>62</v>
      </c>
      <c r="I32" s="197" t="s">
        <v>63</v>
      </c>
      <c r="J32" s="223">
        <v>5</v>
      </c>
      <c r="K32" s="196">
        <v>44.6</v>
      </c>
      <c r="L32" s="196">
        <v>40</v>
      </c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6">
        <v>44.5</v>
      </c>
      <c r="AA32" s="200">
        <f t="shared" si="4"/>
        <v>0.224215246636774</v>
      </c>
      <c r="AB32" s="201">
        <v>84.6</v>
      </c>
      <c r="AC32" s="202">
        <f>(AB32-Z32)*VLOOKUP(AE32,公斤水的体积!A:B,2,)</f>
        <v>40.134887</v>
      </c>
      <c r="AD32" s="203">
        <f t="shared" si="5"/>
        <v>0.33721749999998</v>
      </c>
      <c r="AE32" s="93">
        <v>15</v>
      </c>
      <c r="AF32" s="80"/>
      <c r="AG32" s="204"/>
      <c r="AH32" s="205">
        <v>3.6</v>
      </c>
      <c r="AI32" s="206">
        <v>163.4</v>
      </c>
      <c r="AJ32" s="207">
        <f t="shared" si="6"/>
        <v>2.203182374541</v>
      </c>
      <c r="AK32" s="208" t="s">
        <v>67</v>
      </c>
      <c r="AL32" s="208" t="s">
        <v>67</v>
      </c>
      <c r="AM32" s="208" t="s">
        <v>67</v>
      </c>
      <c r="AN32" s="208" t="s">
        <v>67</v>
      </c>
      <c r="AO32" s="208" t="s">
        <v>67</v>
      </c>
      <c r="AP32" s="208" t="s">
        <v>67</v>
      </c>
      <c r="AQ32" s="208" t="s">
        <v>67</v>
      </c>
      <c r="AR32" s="207" t="str">
        <f t="shared" si="7"/>
        <v>合格</v>
      </c>
      <c r="AS32" s="79" t="s">
        <v>68</v>
      </c>
      <c r="AT32" s="188">
        <v>20260107</v>
      </c>
      <c r="AU32" s="54">
        <v>15</v>
      </c>
    </row>
    <row r="33" ht="15" spans="1:47">
      <c r="A33" s="194">
        <v>26</v>
      </c>
      <c r="B33" s="195" t="s">
        <v>56</v>
      </c>
      <c r="C33" s="188">
        <v>20260107</v>
      </c>
      <c r="D33" s="196" t="s">
        <v>1187</v>
      </c>
      <c r="E33" s="190" t="s">
        <v>1243</v>
      </c>
      <c r="F33" s="190" t="s">
        <v>1244</v>
      </c>
      <c r="G33" s="188" t="s">
        <v>80</v>
      </c>
      <c r="H33" s="197" t="s">
        <v>978</v>
      </c>
      <c r="I33" s="197" t="s">
        <v>89</v>
      </c>
      <c r="J33" s="198">
        <v>5.7</v>
      </c>
      <c r="K33" s="196">
        <v>53</v>
      </c>
      <c r="L33" s="196">
        <v>40.7</v>
      </c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6">
        <v>52.9</v>
      </c>
      <c r="AA33" s="200">
        <f t="shared" si="4"/>
        <v>0.188679245283022</v>
      </c>
      <c r="AB33" s="201">
        <v>93.7</v>
      </c>
      <c r="AC33" s="202">
        <f>(AB33-Z33)*VLOOKUP(AE33,公斤水的体积!A:B,2,)</f>
        <v>40.835496</v>
      </c>
      <c r="AD33" s="203">
        <f t="shared" si="5"/>
        <v>0.332914004913996</v>
      </c>
      <c r="AE33" s="93">
        <v>15</v>
      </c>
      <c r="AF33" s="80"/>
      <c r="AG33" s="204"/>
      <c r="AH33" s="205">
        <v>2.8</v>
      </c>
      <c r="AI33" s="206">
        <v>136.8</v>
      </c>
      <c r="AJ33" s="207">
        <f t="shared" si="6"/>
        <v>2.04678362573099</v>
      </c>
      <c r="AK33" s="208" t="s">
        <v>67</v>
      </c>
      <c r="AL33" s="208" t="s">
        <v>67</v>
      </c>
      <c r="AM33" s="208" t="s">
        <v>67</v>
      </c>
      <c r="AN33" s="208" t="s">
        <v>67</v>
      </c>
      <c r="AO33" s="208" t="s">
        <v>67</v>
      </c>
      <c r="AP33" s="208" t="s">
        <v>67</v>
      </c>
      <c r="AQ33" s="208" t="s">
        <v>67</v>
      </c>
      <c r="AR33" s="207" t="str">
        <f t="shared" si="7"/>
        <v>合格</v>
      </c>
      <c r="AS33" s="79" t="s">
        <v>68</v>
      </c>
      <c r="AT33" s="188">
        <v>20260107</v>
      </c>
      <c r="AU33" s="54">
        <v>15</v>
      </c>
    </row>
    <row r="34" ht="15" spans="1:47">
      <c r="A34" s="194">
        <v>27</v>
      </c>
      <c r="B34" s="195" t="s">
        <v>56</v>
      </c>
      <c r="C34" s="188">
        <v>20260107</v>
      </c>
      <c r="D34" s="196" t="s">
        <v>1187</v>
      </c>
      <c r="E34" s="190" t="s">
        <v>1245</v>
      </c>
      <c r="F34" s="190" t="s">
        <v>1246</v>
      </c>
      <c r="G34" s="188" t="s">
        <v>61</v>
      </c>
      <c r="H34" s="197" t="s">
        <v>62</v>
      </c>
      <c r="I34" s="197" t="s">
        <v>63</v>
      </c>
      <c r="J34" s="223">
        <v>5</v>
      </c>
      <c r="K34" s="196">
        <v>44.4</v>
      </c>
      <c r="L34" s="196">
        <v>40</v>
      </c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6">
        <v>44.3</v>
      </c>
      <c r="AA34" s="200">
        <f t="shared" si="4"/>
        <v>0.225225225225228</v>
      </c>
      <c r="AB34" s="201">
        <v>84.4</v>
      </c>
      <c r="AC34" s="202">
        <f>(AB34-Z34)*VLOOKUP(AE34,公斤水的体积!A:B,2,)</f>
        <v>40.134887</v>
      </c>
      <c r="AD34" s="203">
        <f t="shared" si="5"/>
        <v>0.337217500000015</v>
      </c>
      <c r="AE34" s="93">
        <v>15</v>
      </c>
      <c r="AF34" s="80"/>
      <c r="AG34" s="204"/>
      <c r="AH34" s="205">
        <v>2.3</v>
      </c>
      <c r="AI34" s="206">
        <v>161.2</v>
      </c>
      <c r="AJ34" s="207">
        <f t="shared" si="6"/>
        <v>1.42679900744417</v>
      </c>
      <c r="AK34" s="208" t="s">
        <v>67</v>
      </c>
      <c r="AL34" s="208" t="s">
        <v>67</v>
      </c>
      <c r="AM34" s="208" t="s">
        <v>67</v>
      </c>
      <c r="AN34" s="208" t="s">
        <v>67</v>
      </c>
      <c r="AO34" s="208" t="s">
        <v>67</v>
      </c>
      <c r="AP34" s="208" t="s">
        <v>67</v>
      </c>
      <c r="AQ34" s="208" t="s">
        <v>67</v>
      </c>
      <c r="AR34" s="207" t="str">
        <f t="shared" si="7"/>
        <v>合格</v>
      </c>
      <c r="AS34" s="79" t="s">
        <v>68</v>
      </c>
      <c r="AT34" s="188">
        <v>20260107</v>
      </c>
      <c r="AU34" s="54">
        <v>15</v>
      </c>
    </row>
    <row r="35" ht="15" spans="1:47">
      <c r="A35" s="194">
        <v>28</v>
      </c>
      <c r="B35" s="195" t="s">
        <v>56</v>
      </c>
      <c r="C35" s="188">
        <v>20260107</v>
      </c>
      <c r="D35" s="196" t="s">
        <v>1187</v>
      </c>
      <c r="E35" s="190" t="s">
        <v>1247</v>
      </c>
      <c r="F35" s="190" t="s">
        <v>1248</v>
      </c>
      <c r="G35" s="188" t="s">
        <v>61</v>
      </c>
      <c r="H35" s="197" t="s">
        <v>225</v>
      </c>
      <c r="I35" s="197" t="s">
        <v>305</v>
      </c>
      <c r="J35" s="198">
        <v>5.7</v>
      </c>
      <c r="K35" s="196">
        <v>47.1</v>
      </c>
      <c r="L35" s="196">
        <v>40.1</v>
      </c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6">
        <v>47</v>
      </c>
      <c r="AA35" s="200">
        <f t="shared" si="4"/>
        <v>0.212314225053082</v>
      </c>
      <c r="AB35" s="201">
        <v>87.2</v>
      </c>
      <c r="AC35" s="202">
        <f>(AB35-Z35)*VLOOKUP(AE35,公斤水的体积!A:B,2,)</f>
        <v>40.234974</v>
      </c>
      <c r="AD35" s="203">
        <f t="shared" si="5"/>
        <v>0.336593516209476</v>
      </c>
      <c r="AE35" s="93">
        <v>15</v>
      </c>
      <c r="AF35" s="80"/>
      <c r="AG35" s="204"/>
      <c r="AH35" s="205">
        <v>4.3</v>
      </c>
      <c r="AI35" s="206">
        <v>139.8</v>
      </c>
      <c r="AJ35" s="207">
        <f t="shared" si="6"/>
        <v>3.0758226037196</v>
      </c>
      <c r="AK35" s="208" t="s">
        <v>67</v>
      </c>
      <c r="AL35" s="208" t="s">
        <v>67</v>
      </c>
      <c r="AM35" s="208" t="s">
        <v>67</v>
      </c>
      <c r="AN35" s="208" t="s">
        <v>67</v>
      </c>
      <c r="AO35" s="208" t="s">
        <v>67</v>
      </c>
      <c r="AP35" s="208" t="s">
        <v>67</v>
      </c>
      <c r="AQ35" s="208" t="s">
        <v>67</v>
      </c>
      <c r="AR35" s="207" t="str">
        <f t="shared" si="7"/>
        <v>合格</v>
      </c>
      <c r="AS35" s="79" t="s">
        <v>68</v>
      </c>
      <c r="AT35" s="188">
        <v>20260107</v>
      </c>
      <c r="AU35" s="54">
        <v>15</v>
      </c>
    </row>
    <row r="36" ht="15" spans="1:47">
      <c r="A36" s="194">
        <v>29</v>
      </c>
      <c r="B36" s="195" t="s">
        <v>56</v>
      </c>
      <c r="C36" s="188">
        <v>20260107</v>
      </c>
      <c r="D36" s="196" t="s">
        <v>1187</v>
      </c>
      <c r="E36" s="190" t="s">
        <v>1249</v>
      </c>
      <c r="F36" s="190" t="s">
        <v>1250</v>
      </c>
      <c r="G36" s="188" t="s">
        <v>61</v>
      </c>
      <c r="H36" s="197" t="s">
        <v>1229</v>
      </c>
      <c r="I36" s="197" t="s">
        <v>910</v>
      </c>
      <c r="J36" s="198">
        <v>5.7</v>
      </c>
      <c r="K36" s="196">
        <v>48.6</v>
      </c>
      <c r="L36" s="196">
        <v>40</v>
      </c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6">
        <v>48.5</v>
      </c>
      <c r="AA36" s="200">
        <f t="shared" si="4"/>
        <v>0.205761316872431</v>
      </c>
      <c r="AB36" s="201">
        <v>88.6</v>
      </c>
      <c r="AC36" s="202">
        <f>(AB36-Z36)*VLOOKUP(AE36,公斤水的体积!A:B,2,)</f>
        <v>40.134887</v>
      </c>
      <c r="AD36" s="203">
        <f t="shared" si="5"/>
        <v>0.33721749999998</v>
      </c>
      <c r="AE36" s="93">
        <v>15</v>
      </c>
      <c r="AF36" s="80"/>
      <c r="AG36" s="204"/>
      <c r="AH36" s="205">
        <v>0.8</v>
      </c>
      <c r="AI36" s="206">
        <v>135.7</v>
      </c>
      <c r="AJ36" s="207">
        <f t="shared" si="6"/>
        <v>0.589535740604274</v>
      </c>
      <c r="AK36" s="208" t="s">
        <v>67</v>
      </c>
      <c r="AL36" s="208" t="s">
        <v>67</v>
      </c>
      <c r="AM36" s="208" t="s">
        <v>67</v>
      </c>
      <c r="AN36" s="208" t="s">
        <v>67</v>
      </c>
      <c r="AO36" s="208" t="s">
        <v>67</v>
      </c>
      <c r="AP36" s="208" t="s">
        <v>67</v>
      </c>
      <c r="AQ36" s="208" t="s">
        <v>67</v>
      </c>
      <c r="AR36" s="207" t="str">
        <f t="shared" si="7"/>
        <v>合格</v>
      </c>
      <c r="AS36" s="79" t="s">
        <v>68</v>
      </c>
      <c r="AT36" s="188">
        <v>20260107</v>
      </c>
      <c r="AU36" s="54">
        <v>15</v>
      </c>
    </row>
    <row r="37" ht="15" spans="1:47">
      <c r="A37" s="194">
        <v>30</v>
      </c>
      <c r="B37" s="195" t="s">
        <v>56</v>
      </c>
      <c r="C37" s="188">
        <v>20260107</v>
      </c>
      <c r="D37" s="196" t="s">
        <v>1187</v>
      </c>
      <c r="E37" s="190" t="s">
        <v>1251</v>
      </c>
      <c r="F37" s="190" t="s">
        <v>1252</v>
      </c>
      <c r="G37" s="188" t="s">
        <v>61</v>
      </c>
      <c r="H37" s="197" t="s">
        <v>311</v>
      </c>
      <c r="I37" s="197" t="s">
        <v>117</v>
      </c>
      <c r="J37" s="198">
        <v>5.7</v>
      </c>
      <c r="K37" s="196">
        <v>49.2</v>
      </c>
      <c r="L37" s="196">
        <v>40.3</v>
      </c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6">
        <v>49.1</v>
      </c>
      <c r="AA37" s="200">
        <f t="shared" si="4"/>
        <v>0.203252032520328</v>
      </c>
      <c r="AB37" s="201">
        <v>89.5</v>
      </c>
      <c r="AC37" s="202">
        <f>(AB37-Z37)*VLOOKUP(AE37,公斤水的体积!A:B,2,)</f>
        <v>40.435148</v>
      </c>
      <c r="AD37" s="203">
        <f t="shared" si="5"/>
        <v>0.33535483870968</v>
      </c>
      <c r="AE37" s="93">
        <v>15</v>
      </c>
      <c r="AF37" s="80"/>
      <c r="AG37" s="204"/>
      <c r="AH37" s="205">
        <v>2.6</v>
      </c>
      <c r="AI37" s="206">
        <v>148.9</v>
      </c>
      <c r="AJ37" s="207">
        <f t="shared" si="6"/>
        <v>1.74613834788449</v>
      </c>
      <c r="AK37" s="208" t="s">
        <v>67</v>
      </c>
      <c r="AL37" s="208" t="s">
        <v>67</v>
      </c>
      <c r="AM37" s="208" t="s">
        <v>67</v>
      </c>
      <c r="AN37" s="208" t="s">
        <v>67</v>
      </c>
      <c r="AO37" s="208" t="s">
        <v>67</v>
      </c>
      <c r="AP37" s="208" t="s">
        <v>67</v>
      </c>
      <c r="AQ37" s="208" t="s">
        <v>67</v>
      </c>
      <c r="AR37" s="207" t="str">
        <f t="shared" si="7"/>
        <v>合格</v>
      </c>
      <c r="AS37" s="79" t="s">
        <v>68</v>
      </c>
      <c r="AT37" s="188">
        <v>20260107</v>
      </c>
      <c r="AU37" s="54">
        <v>15</v>
      </c>
    </row>
    <row r="38" ht="15" spans="1:47">
      <c r="A38" s="194">
        <v>31</v>
      </c>
      <c r="B38" s="195" t="s">
        <v>56</v>
      </c>
      <c r="C38" s="188">
        <v>20260107</v>
      </c>
      <c r="D38" s="196" t="s">
        <v>1187</v>
      </c>
      <c r="E38" s="190" t="s">
        <v>1253</v>
      </c>
      <c r="F38" s="190" t="s">
        <v>1254</v>
      </c>
      <c r="G38" s="188" t="s">
        <v>87</v>
      </c>
      <c r="H38" s="197" t="s">
        <v>358</v>
      </c>
      <c r="I38" s="197" t="s">
        <v>1255</v>
      </c>
      <c r="J38" s="198">
        <v>5.7</v>
      </c>
      <c r="K38" s="196">
        <v>54.4</v>
      </c>
      <c r="L38" s="196">
        <v>40.4</v>
      </c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6">
        <v>54.3</v>
      </c>
      <c r="AA38" s="200">
        <f t="shared" si="4"/>
        <v>0.183823529411767</v>
      </c>
      <c r="AB38" s="201">
        <v>94.8</v>
      </c>
      <c r="AC38" s="202">
        <f>(AB38-Z38)*VLOOKUP(AE38,公斤水的体积!A:B,2,)</f>
        <v>40.535235</v>
      </c>
      <c r="AD38" s="203">
        <f t="shared" si="5"/>
        <v>0.334740099009905</v>
      </c>
      <c r="AE38" s="93">
        <v>15</v>
      </c>
      <c r="AF38" s="80"/>
      <c r="AG38" s="204"/>
      <c r="AH38" s="205">
        <v>5.4</v>
      </c>
      <c r="AI38" s="206">
        <v>139.2</v>
      </c>
      <c r="AJ38" s="207">
        <f t="shared" si="6"/>
        <v>3.87931034482759</v>
      </c>
      <c r="AK38" s="208" t="s">
        <v>67</v>
      </c>
      <c r="AL38" s="208" t="s">
        <v>67</v>
      </c>
      <c r="AM38" s="208" t="s">
        <v>67</v>
      </c>
      <c r="AN38" s="208" t="s">
        <v>67</v>
      </c>
      <c r="AO38" s="208" t="s">
        <v>67</v>
      </c>
      <c r="AP38" s="208" t="s">
        <v>67</v>
      </c>
      <c r="AQ38" s="208" t="s">
        <v>67</v>
      </c>
      <c r="AR38" s="207" t="str">
        <f t="shared" si="7"/>
        <v>合格</v>
      </c>
      <c r="AS38" s="79" t="s">
        <v>68</v>
      </c>
      <c r="AT38" s="188">
        <v>20260107</v>
      </c>
      <c r="AU38" s="54">
        <v>15</v>
      </c>
    </row>
    <row r="39" ht="15" spans="1:47">
      <c r="A39" s="194">
        <v>32</v>
      </c>
      <c r="B39" s="195" t="s">
        <v>56</v>
      </c>
      <c r="C39" s="188">
        <v>20260107</v>
      </c>
      <c r="D39" s="196" t="s">
        <v>1187</v>
      </c>
      <c r="E39" s="190" t="s">
        <v>1256</v>
      </c>
      <c r="F39" s="190" t="s">
        <v>1257</v>
      </c>
      <c r="G39" s="188" t="s">
        <v>87</v>
      </c>
      <c r="H39" s="197" t="s">
        <v>620</v>
      </c>
      <c r="I39" s="197" t="s">
        <v>89</v>
      </c>
      <c r="J39" s="198">
        <v>5.7</v>
      </c>
      <c r="K39" s="196">
        <v>54.8</v>
      </c>
      <c r="L39" s="196">
        <v>39.4</v>
      </c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6">
        <v>54.7</v>
      </c>
      <c r="AA39" s="200">
        <f t="shared" si="4"/>
        <v>0.182481751824807</v>
      </c>
      <c r="AB39" s="201">
        <v>94.2</v>
      </c>
      <c r="AC39" s="202">
        <f>(AB39-Z39)*VLOOKUP(AE39,公斤水的体积!A:B,2,)</f>
        <v>39.534365</v>
      </c>
      <c r="AD39" s="203">
        <f t="shared" si="5"/>
        <v>0.341027918781714</v>
      </c>
      <c r="AE39" s="93">
        <v>15</v>
      </c>
      <c r="AF39" s="80"/>
      <c r="AG39" s="204"/>
      <c r="AH39" s="205">
        <v>1.9</v>
      </c>
      <c r="AI39" s="206">
        <v>134.5</v>
      </c>
      <c r="AJ39" s="207">
        <f t="shared" si="6"/>
        <v>1.41263940520446</v>
      </c>
      <c r="AK39" s="208" t="s">
        <v>67</v>
      </c>
      <c r="AL39" s="208" t="s">
        <v>67</v>
      </c>
      <c r="AM39" s="208" t="s">
        <v>67</v>
      </c>
      <c r="AN39" s="208" t="s">
        <v>67</v>
      </c>
      <c r="AO39" s="208" t="s">
        <v>67</v>
      </c>
      <c r="AP39" s="208" t="s">
        <v>67</v>
      </c>
      <c r="AQ39" s="208" t="s">
        <v>67</v>
      </c>
      <c r="AR39" s="207" t="str">
        <f t="shared" si="7"/>
        <v>合格</v>
      </c>
      <c r="AS39" s="79" t="s">
        <v>68</v>
      </c>
      <c r="AT39" s="188">
        <v>20260107</v>
      </c>
      <c r="AU39" s="54">
        <v>15</v>
      </c>
    </row>
    <row r="40" ht="15" spans="1:47">
      <c r="A40" s="194">
        <v>33</v>
      </c>
      <c r="B40" s="195" t="s">
        <v>56</v>
      </c>
      <c r="C40" s="188">
        <v>20260107</v>
      </c>
      <c r="D40" s="196" t="s">
        <v>1187</v>
      </c>
      <c r="E40" s="190" t="s">
        <v>1258</v>
      </c>
      <c r="F40" s="190" t="s">
        <v>1259</v>
      </c>
      <c r="G40" s="188" t="s">
        <v>61</v>
      </c>
      <c r="H40" s="197" t="s">
        <v>287</v>
      </c>
      <c r="I40" s="197"/>
      <c r="J40" s="223">
        <v>5</v>
      </c>
      <c r="K40" s="196">
        <v>44</v>
      </c>
      <c r="L40" s="196">
        <v>40</v>
      </c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6">
        <v>43.9</v>
      </c>
      <c r="AA40" s="200">
        <f t="shared" si="4"/>
        <v>0.227272727272731</v>
      </c>
      <c r="AB40" s="201">
        <v>84</v>
      </c>
      <c r="AC40" s="202">
        <f>(AB40-Z40)*VLOOKUP(AE40,公斤水的体积!A:B,2,)</f>
        <v>40.134887</v>
      </c>
      <c r="AD40" s="203">
        <f t="shared" si="5"/>
        <v>0.337217499999998</v>
      </c>
      <c r="AE40" s="93">
        <v>15</v>
      </c>
      <c r="AF40" s="80"/>
      <c r="AG40" s="204"/>
      <c r="AH40" s="205">
        <v>3.4</v>
      </c>
      <c r="AI40" s="206">
        <v>168.1</v>
      </c>
      <c r="AJ40" s="207">
        <f t="shared" si="6"/>
        <v>2.02260559190958</v>
      </c>
      <c r="AK40" s="208" t="s">
        <v>67</v>
      </c>
      <c r="AL40" s="208" t="s">
        <v>67</v>
      </c>
      <c r="AM40" s="208" t="s">
        <v>67</v>
      </c>
      <c r="AN40" s="208" t="s">
        <v>67</v>
      </c>
      <c r="AO40" s="208" t="s">
        <v>67</v>
      </c>
      <c r="AP40" s="208" t="s">
        <v>67</v>
      </c>
      <c r="AQ40" s="208" t="s">
        <v>67</v>
      </c>
      <c r="AR40" s="207" t="str">
        <f t="shared" si="7"/>
        <v>合格</v>
      </c>
      <c r="AS40" s="79" t="s">
        <v>68</v>
      </c>
      <c r="AT40" s="188">
        <v>20260107</v>
      </c>
      <c r="AU40" s="54">
        <v>15</v>
      </c>
    </row>
    <row r="41" ht="15" spans="1:47">
      <c r="A41" s="194">
        <v>34</v>
      </c>
      <c r="B41" s="195" t="s">
        <v>56</v>
      </c>
      <c r="C41" s="188">
        <v>20260107</v>
      </c>
      <c r="D41" s="196" t="s">
        <v>1187</v>
      </c>
      <c r="E41" s="190" t="s">
        <v>1260</v>
      </c>
      <c r="F41" s="190" t="s">
        <v>1261</v>
      </c>
      <c r="G41" s="188" t="s">
        <v>87</v>
      </c>
      <c r="H41" s="197" t="s">
        <v>1262</v>
      </c>
      <c r="I41" s="197" t="s">
        <v>110</v>
      </c>
      <c r="J41" s="198">
        <v>5.7</v>
      </c>
      <c r="K41" s="196">
        <v>56.6</v>
      </c>
      <c r="L41" s="196">
        <v>40.8</v>
      </c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6">
        <v>56.5</v>
      </c>
      <c r="AA41" s="200">
        <f t="shared" si="4"/>
        <v>0.176678445229684</v>
      </c>
      <c r="AB41" s="201">
        <v>97.4</v>
      </c>
      <c r="AC41" s="202">
        <f>(AB41-Z41)*VLOOKUP(AE41,公斤水的体积!A:B,2,)</f>
        <v>40.935583</v>
      </c>
      <c r="AD41" s="203">
        <f t="shared" si="5"/>
        <v>0.332311274509814</v>
      </c>
      <c r="AE41" s="93">
        <v>15</v>
      </c>
      <c r="AF41" s="80"/>
      <c r="AG41" s="204"/>
      <c r="AH41" s="205">
        <v>3.3</v>
      </c>
      <c r="AI41" s="206">
        <v>134.4</v>
      </c>
      <c r="AJ41" s="207">
        <f t="shared" si="6"/>
        <v>2.45535714285714</v>
      </c>
      <c r="AK41" s="208" t="s">
        <v>67</v>
      </c>
      <c r="AL41" s="208" t="s">
        <v>67</v>
      </c>
      <c r="AM41" s="208" t="s">
        <v>67</v>
      </c>
      <c r="AN41" s="208" t="s">
        <v>67</v>
      </c>
      <c r="AO41" s="208" t="s">
        <v>67</v>
      </c>
      <c r="AP41" s="208" t="s">
        <v>67</v>
      </c>
      <c r="AQ41" s="208" t="s">
        <v>67</v>
      </c>
      <c r="AR41" s="207" t="str">
        <f t="shared" si="7"/>
        <v>合格</v>
      </c>
      <c r="AS41" s="79" t="s">
        <v>68</v>
      </c>
      <c r="AT41" s="188">
        <v>20260107</v>
      </c>
      <c r="AU41" s="54">
        <v>15</v>
      </c>
    </row>
    <row r="42" ht="15" spans="1:47">
      <c r="A42" s="194">
        <v>35</v>
      </c>
      <c r="B42" s="195" t="s">
        <v>56</v>
      </c>
      <c r="C42" s="188">
        <v>20260107</v>
      </c>
      <c r="D42" s="196" t="s">
        <v>1187</v>
      </c>
      <c r="E42" s="190" t="s">
        <v>1263</v>
      </c>
      <c r="F42" s="190" t="s">
        <v>1264</v>
      </c>
      <c r="G42" s="188" t="s">
        <v>61</v>
      </c>
      <c r="H42" s="197" t="s">
        <v>569</v>
      </c>
      <c r="I42" s="197" t="s">
        <v>408</v>
      </c>
      <c r="J42" s="198">
        <v>5.7</v>
      </c>
      <c r="K42" s="196">
        <v>46.8</v>
      </c>
      <c r="L42" s="196">
        <v>40</v>
      </c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6">
        <v>46.7</v>
      </c>
      <c r="AA42" s="200">
        <f t="shared" si="4"/>
        <v>0.213675213675202</v>
      </c>
      <c r="AB42" s="201">
        <v>86.8</v>
      </c>
      <c r="AC42" s="202">
        <f>(AB42-Z42)*VLOOKUP(AE42,公斤水的体积!A:B,2,)</f>
        <v>40.134887</v>
      </c>
      <c r="AD42" s="203">
        <f t="shared" si="5"/>
        <v>0.33721749999998</v>
      </c>
      <c r="AE42" s="93">
        <v>15</v>
      </c>
      <c r="AF42" s="80"/>
      <c r="AG42" s="204"/>
      <c r="AH42" s="205">
        <v>3.6</v>
      </c>
      <c r="AI42" s="206">
        <v>156.9</v>
      </c>
      <c r="AJ42" s="207">
        <f t="shared" si="6"/>
        <v>2.29445506692161</v>
      </c>
      <c r="AK42" s="208" t="s">
        <v>67</v>
      </c>
      <c r="AL42" s="208" t="s">
        <v>67</v>
      </c>
      <c r="AM42" s="208" t="s">
        <v>67</v>
      </c>
      <c r="AN42" s="208" t="s">
        <v>67</v>
      </c>
      <c r="AO42" s="208" t="s">
        <v>67</v>
      </c>
      <c r="AP42" s="208" t="s">
        <v>67</v>
      </c>
      <c r="AQ42" s="208" t="s">
        <v>67</v>
      </c>
      <c r="AR42" s="207" t="str">
        <f t="shared" si="7"/>
        <v>合格</v>
      </c>
      <c r="AS42" s="79" t="s">
        <v>68</v>
      </c>
      <c r="AT42" s="188">
        <v>20260107</v>
      </c>
      <c r="AU42" s="54">
        <v>15</v>
      </c>
    </row>
    <row r="43" ht="15" spans="1:47">
      <c r="A43" s="194">
        <v>36</v>
      </c>
      <c r="B43" s="195" t="s">
        <v>56</v>
      </c>
      <c r="C43" s="188">
        <v>20260107</v>
      </c>
      <c r="D43" s="196" t="s">
        <v>1187</v>
      </c>
      <c r="E43" s="190" t="s">
        <v>1265</v>
      </c>
      <c r="F43" s="190" t="s">
        <v>1266</v>
      </c>
      <c r="G43" s="188" t="s">
        <v>61</v>
      </c>
      <c r="H43" s="197" t="s">
        <v>74</v>
      </c>
      <c r="I43" s="197"/>
      <c r="J43" s="223">
        <v>5</v>
      </c>
      <c r="K43" s="196">
        <v>44.7</v>
      </c>
      <c r="L43" s="196">
        <v>40</v>
      </c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6">
        <v>44.6</v>
      </c>
      <c r="AA43" s="200">
        <f t="shared" si="4"/>
        <v>0.223713646532442</v>
      </c>
      <c r="AB43" s="201">
        <v>84.7</v>
      </c>
      <c r="AC43" s="202">
        <f>(AB43-Z43)*VLOOKUP(AE43,公斤水的体积!A:B,2,)</f>
        <v>40.134887</v>
      </c>
      <c r="AD43" s="203">
        <f t="shared" si="5"/>
        <v>0.337217499999998</v>
      </c>
      <c r="AE43" s="93">
        <v>15</v>
      </c>
      <c r="AF43" s="80"/>
      <c r="AG43" s="204"/>
      <c r="AH43" s="205">
        <v>5</v>
      </c>
      <c r="AI43" s="206">
        <v>167.7</v>
      </c>
      <c r="AJ43" s="207">
        <f t="shared" si="6"/>
        <v>2.98151460942159</v>
      </c>
      <c r="AK43" s="208" t="s">
        <v>67</v>
      </c>
      <c r="AL43" s="208" t="s">
        <v>67</v>
      </c>
      <c r="AM43" s="208" t="s">
        <v>67</v>
      </c>
      <c r="AN43" s="208" t="s">
        <v>67</v>
      </c>
      <c r="AO43" s="208" t="s">
        <v>67</v>
      </c>
      <c r="AP43" s="208" t="s">
        <v>67</v>
      </c>
      <c r="AQ43" s="208" t="s">
        <v>67</v>
      </c>
      <c r="AR43" s="207" t="str">
        <f t="shared" si="7"/>
        <v>合格</v>
      </c>
      <c r="AS43" s="79" t="s">
        <v>68</v>
      </c>
      <c r="AT43" s="188">
        <v>20260107</v>
      </c>
      <c r="AU43" s="54">
        <v>15</v>
      </c>
    </row>
    <row r="44" ht="15" spans="1:47">
      <c r="A44" s="194">
        <v>37</v>
      </c>
      <c r="B44" s="195" t="s">
        <v>56</v>
      </c>
      <c r="C44" s="188">
        <v>20260107</v>
      </c>
      <c r="D44" s="196" t="s">
        <v>1187</v>
      </c>
      <c r="E44" s="190" t="s">
        <v>1267</v>
      </c>
      <c r="F44" s="190" t="s">
        <v>1268</v>
      </c>
      <c r="G44" s="188" t="s">
        <v>80</v>
      </c>
      <c r="H44" s="197" t="s">
        <v>1269</v>
      </c>
      <c r="I44" s="197" t="s">
        <v>63</v>
      </c>
      <c r="J44" s="198">
        <v>5.7</v>
      </c>
      <c r="K44" s="196">
        <v>53</v>
      </c>
      <c r="L44" s="196">
        <v>40.8</v>
      </c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6">
        <v>52.9</v>
      </c>
      <c r="AA44" s="200">
        <f t="shared" si="4"/>
        <v>0.188679245283022</v>
      </c>
      <c r="AB44" s="201">
        <v>93.8</v>
      </c>
      <c r="AC44" s="202">
        <f>(AB44-Z44)*VLOOKUP(AE44,公斤水的体积!A:B,2,)</f>
        <v>40.935583</v>
      </c>
      <c r="AD44" s="203">
        <f t="shared" si="5"/>
        <v>0.332311274509796</v>
      </c>
      <c r="AE44" s="93">
        <v>15</v>
      </c>
      <c r="AF44" s="80"/>
      <c r="AG44" s="204"/>
      <c r="AH44" s="205">
        <v>1.7</v>
      </c>
      <c r="AI44" s="206">
        <v>131.4</v>
      </c>
      <c r="AJ44" s="207">
        <f t="shared" si="6"/>
        <v>1.2937595129376</v>
      </c>
      <c r="AK44" s="208" t="s">
        <v>67</v>
      </c>
      <c r="AL44" s="208" t="s">
        <v>67</v>
      </c>
      <c r="AM44" s="208" t="s">
        <v>67</v>
      </c>
      <c r="AN44" s="208" t="s">
        <v>67</v>
      </c>
      <c r="AO44" s="208" t="s">
        <v>67</v>
      </c>
      <c r="AP44" s="208" t="s">
        <v>67</v>
      </c>
      <c r="AQ44" s="208" t="s">
        <v>67</v>
      </c>
      <c r="AR44" s="207" t="str">
        <f t="shared" si="7"/>
        <v>合格</v>
      </c>
      <c r="AS44" s="79" t="s">
        <v>68</v>
      </c>
      <c r="AT44" s="188">
        <v>20260107</v>
      </c>
      <c r="AU44" s="54">
        <v>15</v>
      </c>
    </row>
    <row r="45" ht="15" spans="1:47">
      <c r="A45" s="194">
        <v>38</v>
      </c>
      <c r="B45" s="195" t="s">
        <v>56</v>
      </c>
      <c r="C45" s="188">
        <v>20260111</v>
      </c>
      <c r="D45" s="196" t="s">
        <v>1187</v>
      </c>
      <c r="E45" s="190" t="s">
        <v>1270</v>
      </c>
      <c r="F45" s="190" t="s">
        <v>1271</v>
      </c>
      <c r="G45" s="188" t="s">
        <v>61</v>
      </c>
      <c r="H45" s="197" t="s">
        <v>660</v>
      </c>
      <c r="I45" s="197" t="s">
        <v>89</v>
      </c>
      <c r="J45" s="198">
        <v>5.7</v>
      </c>
      <c r="K45" s="196">
        <v>47.1</v>
      </c>
      <c r="L45" s="196">
        <v>40.2</v>
      </c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6">
        <v>47</v>
      </c>
      <c r="AA45" s="200">
        <f t="shared" si="4"/>
        <v>0.212314225053082</v>
      </c>
      <c r="AB45" s="201">
        <v>87.3</v>
      </c>
      <c r="AC45" s="202">
        <f>(AB45-Z45)*VLOOKUP(AE45,公斤水的体积!A:B,2,)</f>
        <v>40.341509</v>
      </c>
      <c r="AD45" s="203">
        <f t="shared" si="5"/>
        <v>0.352012437810943</v>
      </c>
      <c r="AE45" s="93">
        <v>16</v>
      </c>
      <c r="AF45" s="80"/>
      <c r="AG45" s="204"/>
      <c r="AH45" s="205">
        <v>3.7</v>
      </c>
      <c r="AI45" s="206">
        <v>147.2</v>
      </c>
      <c r="AJ45" s="207">
        <f t="shared" si="6"/>
        <v>2.51358695652174</v>
      </c>
      <c r="AK45" s="208" t="s">
        <v>67</v>
      </c>
      <c r="AL45" s="208" t="s">
        <v>67</v>
      </c>
      <c r="AM45" s="208" t="s">
        <v>67</v>
      </c>
      <c r="AN45" s="208" t="s">
        <v>67</v>
      </c>
      <c r="AO45" s="208" t="s">
        <v>67</v>
      </c>
      <c r="AP45" s="208" t="s">
        <v>67</v>
      </c>
      <c r="AQ45" s="208" t="s">
        <v>67</v>
      </c>
      <c r="AR45" s="207" t="str">
        <f t="shared" si="7"/>
        <v>合格</v>
      </c>
      <c r="AS45" s="79" t="s">
        <v>68</v>
      </c>
      <c r="AT45" s="188">
        <v>20260111</v>
      </c>
      <c r="AU45" s="54">
        <v>15</v>
      </c>
    </row>
    <row r="46" ht="15" spans="1:47">
      <c r="A46" s="194">
        <v>39</v>
      </c>
      <c r="B46" s="195" t="s">
        <v>56</v>
      </c>
      <c r="C46" s="188">
        <v>20260111</v>
      </c>
      <c r="D46" s="196" t="s">
        <v>1187</v>
      </c>
      <c r="E46" s="190" t="s">
        <v>1272</v>
      </c>
      <c r="F46" s="190" t="s">
        <v>1273</v>
      </c>
      <c r="G46" s="188" t="s">
        <v>61</v>
      </c>
      <c r="H46" s="197" t="s">
        <v>954</v>
      </c>
      <c r="I46" s="197" t="s">
        <v>63</v>
      </c>
      <c r="J46" s="223">
        <v>5</v>
      </c>
      <c r="K46" s="196">
        <v>45.7</v>
      </c>
      <c r="L46" s="196">
        <v>40</v>
      </c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6">
        <v>45.6</v>
      </c>
      <c r="AA46" s="200">
        <f t="shared" si="4"/>
        <v>0.218818380743986</v>
      </c>
      <c r="AB46" s="201">
        <v>85.7</v>
      </c>
      <c r="AC46" s="202">
        <f>(AB46-Z46)*VLOOKUP(AE46,公斤水的体积!A:B,2,)</f>
        <v>40.141303</v>
      </c>
      <c r="AD46" s="203">
        <f t="shared" si="5"/>
        <v>0.353257500000019</v>
      </c>
      <c r="AE46" s="93">
        <v>16</v>
      </c>
      <c r="AF46" s="80"/>
      <c r="AG46" s="204"/>
      <c r="AH46" s="205">
        <v>2.9</v>
      </c>
      <c r="AI46" s="206">
        <v>156.9</v>
      </c>
      <c r="AJ46" s="207">
        <f t="shared" si="6"/>
        <v>1.84831102613129</v>
      </c>
      <c r="AK46" s="208" t="s">
        <v>67</v>
      </c>
      <c r="AL46" s="208" t="s">
        <v>67</v>
      </c>
      <c r="AM46" s="208" t="s">
        <v>67</v>
      </c>
      <c r="AN46" s="208" t="s">
        <v>67</v>
      </c>
      <c r="AO46" s="208" t="s">
        <v>67</v>
      </c>
      <c r="AP46" s="208" t="s">
        <v>67</v>
      </c>
      <c r="AQ46" s="208" t="s">
        <v>67</v>
      </c>
      <c r="AR46" s="207" t="str">
        <f t="shared" si="7"/>
        <v>合格</v>
      </c>
      <c r="AS46" s="79" t="s">
        <v>68</v>
      </c>
      <c r="AT46" s="188">
        <v>20260111</v>
      </c>
      <c r="AU46" s="54">
        <v>15</v>
      </c>
    </row>
    <row r="47" ht="15" spans="1:47">
      <c r="A47" s="194">
        <v>40</v>
      </c>
      <c r="B47" s="195" t="s">
        <v>56</v>
      </c>
      <c r="C47" s="188">
        <v>20260111</v>
      </c>
      <c r="D47" s="196" t="s">
        <v>1187</v>
      </c>
      <c r="E47" s="190" t="s">
        <v>1274</v>
      </c>
      <c r="F47" s="190" t="s">
        <v>1275</v>
      </c>
      <c r="G47" s="188" t="s">
        <v>61</v>
      </c>
      <c r="H47" s="197" t="s">
        <v>63</v>
      </c>
      <c r="I47" s="197"/>
      <c r="J47" s="223">
        <v>5</v>
      </c>
      <c r="K47" s="196">
        <v>42.9</v>
      </c>
      <c r="L47" s="196">
        <v>40</v>
      </c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6">
        <v>42.8</v>
      </c>
      <c r="AA47" s="200">
        <f t="shared" si="4"/>
        <v>0.233100233100236</v>
      </c>
      <c r="AB47" s="201">
        <v>82.9</v>
      </c>
      <c r="AC47" s="202">
        <f>(AB47-Z47)*VLOOKUP(AE47,公斤水的体积!A:B,2,)</f>
        <v>40.141303</v>
      </c>
      <c r="AD47" s="203">
        <f t="shared" si="5"/>
        <v>0.353257500000037</v>
      </c>
      <c r="AE47" s="93">
        <v>16</v>
      </c>
      <c r="AF47" s="80"/>
      <c r="AG47" s="204"/>
      <c r="AH47" s="205">
        <v>2.8</v>
      </c>
      <c r="AI47" s="206">
        <v>165.8</v>
      </c>
      <c r="AJ47" s="207">
        <f t="shared" si="6"/>
        <v>1.68878166465621</v>
      </c>
      <c r="AK47" s="208" t="s">
        <v>67</v>
      </c>
      <c r="AL47" s="208" t="s">
        <v>67</v>
      </c>
      <c r="AM47" s="208" t="s">
        <v>67</v>
      </c>
      <c r="AN47" s="208" t="s">
        <v>67</v>
      </c>
      <c r="AO47" s="208" t="s">
        <v>67</v>
      </c>
      <c r="AP47" s="208" t="s">
        <v>67</v>
      </c>
      <c r="AQ47" s="208" t="s">
        <v>67</v>
      </c>
      <c r="AR47" s="207" t="str">
        <f t="shared" si="7"/>
        <v>合格</v>
      </c>
      <c r="AS47" s="79" t="s">
        <v>68</v>
      </c>
      <c r="AT47" s="188">
        <v>20260111</v>
      </c>
      <c r="AU47" s="54">
        <v>15</v>
      </c>
    </row>
    <row r="48" ht="15" spans="1:47">
      <c r="A48" s="194">
        <v>41</v>
      </c>
      <c r="B48" s="195" t="s">
        <v>56</v>
      </c>
      <c r="C48" s="188">
        <v>20260111</v>
      </c>
      <c r="D48" s="196" t="s">
        <v>1187</v>
      </c>
      <c r="E48" s="190" t="s">
        <v>1276</v>
      </c>
      <c r="F48" s="190" t="s">
        <v>1277</v>
      </c>
      <c r="G48" s="188" t="s">
        <v>61</v>
      </c>
      <c r="H48" s="197" t="s">
        <v>63</v>
      </c>
      <c r="I48" s="197"/>
      <c r="J48" s="223">
        <v>5</v>
      </c>
      <c r="K48" s="196">
        <v>43</v>
      </c>
      <c r="L48" s="196">
        <v>40</v>
      </c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6">
        <v>42.9</v>
      </c>
      <c r="AA48" s="200">
        <f t="shared" si="4"/>
        <v>0.232558139534887</v>
      </c>
      <c r="AB48" s="201">
        <v>83</v>
      </c>
      <c r="AC48" s="202">
        <f>(AB48-Z48)*VLOOKUP(AE48,公斤水的体积!A:B,2,)</f>
        <v>40.141303</v>
      </c>
      <c r="AD48" s="203">
        <f t="shared" si="5"/>
        <v>0.353257500000019</v>
      </c>
      <c r="AE48" s="93">
        <v>16</v>
      </c>
      <c r="AF48" s="80"/>
      <c r="AG48" s="204"/>
      <c r="AH48" s="205">
        <v>3.5</v>
      </c>
      <c r="AI48" s="206">
        <v>162.7</v>
      </c>
      <c r="AJ48" s="207">
        <f t="shared" si="6"/>
        <v>2.15119852489244</v>
      </c>
      <c r="AK48" s="208" t="s">
        <v>67</v>
      </c>
      <c r="AL48" s="208" t="s">
        <v>67</v>
      </c>
      <c r="AM48" s="208" t="s">
        <v>67</v>
      </c>
      <c r="AN48" s="208" t="s">
        <v>67</v>
      </c>
      <c r="AO48" s="208" t="s">
        <v>67</v>
      </c>
      <c r="AP48" s="208" t="s">
        <v>67</v>
      </c>
      <c r="AQ48" s="208" t="s">
        <v>67</v>
      </c>
      <c r="AR48" s="207" t="str">
        <f t="shared" si="7"/>
        <v>合格</v>
      </c>
      <c r="AS48" s="79" t="s">
        <v>68</v>
      </c>
      <c r="AT48" s="188">
        <v>20260111</v>
      </c>
      <c r="AU48" s="54">
        <v>15</v>
      </c>
    </row>
    <row r="49" ht="15" spans="1:246">
      <c r="A49" s="194">
        <v>42</v>
      </c>
      <c r="B49" s="195" t="s">
        <v>56</v>
      </c>
      <c r="C49" s="188">
        <v>20260111</v>
      </c>
      <c r="D49" s="196" t="s">
        <v>1187</v>
      </c>
      <c r="E49" s="190" t="s">
        <v>1278</v>
      </c>
      <c r="F49" s="190" t="s">
        <v>1279</v>
      </c>
      <c r="G49" s="188" t="s">
        <v>61</v>
      </c>
      <c r="H49" s="197" t="s">
        <v>63</v>
      </c>
      <c r="I49" s="197"/>
      <c r="J49" s="223">
        <v>5</v>
      </c>
      <c r="K49" s="196">
        <v>42.5</v>
      </c>
      <c r="L49" s="196">
        <v>40</v>
      </c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6">
        <v>42.4</v>
      </c>
      <c r="AA49" s="200">
        <f t="shared" si="4"/>
        <v>0.235294117647062</v>
      </c>
      <c r="AB49" s="201">
        <v>82.5</v>
      </c>
      <c r="AC49" s="202">
        <f>(AB49-Z49)*VLOOKUP(AE49,公斤水的体积!A:B,2,)</f>
        <v>40.141303</v>
      </c>
      <c r="AD49" s="203">
        <f t="shared" si="5"/>
        <v>0.353257500000019</v>
      </c>
      <c r="AE49" s="93">
        <v>16</v>
      </c>
      <c r="AF49" s="80"/>
      <c r="AG49" s="204"/>
      <c r="AH49" s="205">
        <v>4.2</v>
      </c>
      <c r="AI49" s="206">
        <v>168.5</v>
      </c>
      <c r="AJ49" s="207">
        <f t="shared" si="6"/>
        <v>2.49258160237389</v>
      </c>
      <c r="AK49" s="208" t="s">
        <v>67</v>
      </c>
      <c r="AL49" s="208" t="s">
        <v>67</v>
      </c>
      <c r="AM49" s="208" t="s">
        <v>67</v>
      </c>
      <c r="AN49" s="208" t="s">
        <v>67</v>
      </c>
      <c r="AO49" s="208" t="s">
        <v>67</v>
      </c>
      <c r="AP49" s="208" t="s">
        <v>67</v>
      </c>
      <c r="AQ49" s="208" t="s">
        <v>67</v>
      </c>
      <c r="AR49" s="207" t="str">
        <f t="shared" si="7"/>
        <v>合格</v>
      </c>
      <c r="AS49" s="79" t="s">
        <v>68</v>
      </c>
      <c r="AT49" s="188">
        <v>20260111</v>
      </c>
      <c r="AU49" s="54">
        <v>15</v>
      </c>
    </row>
    <row r="50" ht="15" spans="1:246">
      <c r="A50" s="194">
        <v>43</v>
      </c>
      <c r="B50" s="195" t="s">
        <v>56</v>
      </c>
      <c r="C50" s="188">
        <v>20260111</v>
      </c>
      <c r="D50" s="196" t="s">
        <v>1187</v>
      </c>
      <c r="E50" s="190" t="s">
        <v>1280</v>
      </c>
      <c r="F50" s="190" t="s">
        <v>1281</v>
      </c>
      <c r="G50" s="188" t="s">
        <v>87</v>
      </c>
      <c r="H50" s="197" t="s">
        <v>792</v>
      </c>
      <c r="I50" s="197" t="s">
        <v>63</v>
      </c>
      <c r="J50" s="198">
        <v>5.7</v>
      </c>
      <c r="K50" s="196">
        <v>56.6</v>
      </c>
      <c r="L50" s="196">
        <v>40.6</v>
      </c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6">
        <v>56.5</v>
      </c>
      <c r="AA50" s="200">
        <f t="shared" si="4"/>
        <v>0.176678445229684</v>
      </c>
      <c r="AB50" s="201">
        <v>97.2</v>
      </c>
      <c r="AC50" s="202">
        <f>(AB50-Z50)*VLOOKUP(AE50,公斤水的体积!A:B,2,)</f>
        <v>40.741921</v>
      </c>
      <c r="AD50" s="203">
        <f t="shared" si="5"/>
        <v>0.349559113300501</v>
      </c>
      <c r="AE50" s="93">
        <v>16</v>
      </c>
      <c r="AF50" s="80"/>
      <c r="AG50" s="204"/>
      <c r="AH50" s="205">
        <v>1.9</v>
      </c>
      <c r="AI50" s="206">
        <v>121.1</v>
      </c>
      <c r="AJ50" s="207">
        <f t="shared" si="6"/>
        <v>1.56895127993394</v>
      </c>
      <c r="AK50" s="208" t="s">
        <v>67</v>
      </c>
      <c r="AL50" s="208" t="s">
        <v>67</v>
      </c>
      <c r="AM50" s="208" t="s">
        <v>67</v>
      </c>
      <c r="AN50" s="208" t="s">
        <v>67</v>
      </c>
      <c r="AO50" s="208" t="s">
        <v>67</v>
      </c>
      <c r="AP50" s="208" t="s">
        <v>67</v>
      </c>
      <c r="AQ50" s="208" t="s">
        <v>67</v>
      </c>
      <c r="AR50" s="207" t="str">
        <f t="shared" si="7"/>
        <v>合格</v>
      </c>
      <c r="AS50" s="79" t="s">
        <v>68</v>
      </c>
      <c r="AT50" s="188">
        <v>20260111</v>
      </c>
      <c r="AU50" s="54">
        <v>15</v>
      </c>
    </row>
    <row r="51" ht="15" spans="1:246">
      <c r="A51" s="194">
        <v>44</v>
      </c>
      <c r="B51" s="195" t="s">
        <v>56</v>
      </c>
      <c r="C51" s="188">
        <v>20260112</v>
      </c>
      <c r="D51" s="196" t="s">
        <v>1187</v>
      </c>
      <c r="E51" s="190" t="s">
        <v>1282</v>
      </c>
      <c r="F51" s="190" t="s">
        <v>1283</v>
      </c>
      <c r="G51" s="188" t="s">
        <v>61</v>
      </c>
      <c r="H51" s="197" t="s">
        <v>62</v>
      </c>
      <c r="I51" s="197" t="s">
        <v>63</v>
      </c>
      <c r="J51" s="223">
        <v>5</v>
      </c>
      <c r="K51" s="196">
        <v>44</v>
      </c>
      <c r="L51" s="196">
        <v>40</v>
      </c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6">
        <v>43.9</v>
      </c>
      <c r="AA51" s="200">
        <f t="shared" si="4"/>
        <v>0.227272727272731</v>
      </c>
      <c r="AB51" s="201">
        <v>84</v>
      </c>
      <c r="AC51" s="202">
        <f>(AB51-Z51)*VLOOKUP(AE51,公斤水的体积!A:B,2,)</f>
        <v>40.129273</v>
      </c>
      <c r="AD51" s="203">
        <f t="shared" si="5"/>
        <v>0.323182499999994</v>
      </c>
      <c r="AE51" s="93">
        <v>14</v>
      </c>
      <c r="AF51" s="80"/>
      <c r="AG51" s="204"/>
      <c r="AH51" s="205">
        <v>5</v>
      </c>
      <c r="AI51" s="206">
        <v>152</v>
      </c>
      <c r="AJ51" s="207">
        <f t="shared" si="6"/>
        <v>3.28947368421053</v>
      </c>
      <c r="AK51" s="208" t="s">
        <v>67</v>
      </c>
      <c r="AL51" s="208" t="s">
        <v>67</v>
      </c>
      <c r="AM51" s="208" t="s">
        <v>67</v>
      </c>
      <c r="AN51" s="208" t="s">
        <v>67</v>
      </c>
      <c r="AO51" s="208" t="s">
        <v>67</v>
      </c>
      <c r="AP51" s="208" t="s">
        <v>67</v>
      </c>
      <c r="AQ51" s="208" t="s">
        <v>67</v>
      </c>
      <c r="AR51" s="207" t="str">
        <f t="shared" si="7"/>
        <v>合格</v>
      </c>
      <c r="AS51" s="79" t="s">
        <v>68</v>
      </c>
      <c r="AT51" s="188">
        <v>20260112</v>
      </c>
      <c r="AU51" s="54">
        <v>15</v>
      </c>
    </row>
    <row r="52" ht="15" spans="1:246">
      <c r="A52" s="194">
        <v>45</v>
      </c>
      <c r="B52" s="195" t="s">
        <v>56</v>
      </c>
      <c r="C52" s="188">
        <v>20260112</v>
      </c>
      <c r="D52" s="196" t="s">
        <v>1187</v>
      </c>
      <c r="E52" s="190" t="s">
        <v>1284</v>
      </c>
      <c r="F52" s="190" t="s">
        <v>1285</v>
      </c>
      <c r="G52" s="188" t="s">
        <v>61</v>
      </c>
      <c r="H52" s="197" t="s">
        <v>305</v>
      </c>
      <c r="I52" s="197" t="s">
        <v>117</v>
      </c>
      <c r="J52" s="223">
        <v>5</v>
      </c>
      <c r="K52" s="196">
        <v>42.8</v>
      </c>
      <c r="L52" s="196">
        <v>40</v>
      </c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6">
        <v>42.7</v>
      </c>
      <c r="AA52" s="200">
        <f t="shared" si="4"/>
        <v>0.233644859813071</v>
      </c>
      <c r="AB52" s="201">
        <v>82.8</v>
      </c>
      <c r="AC52" s="202">
        <f>(AB52-Z52)*VLOOKUP(AE52,公斤水的体积!A:B,2,)</f>
        <v>40.129273</v>
      </c>
      <c r="AD52" s="203">
        <f t="shared" si="5"/>
        <v>0.323182499999977</v>
      </c>
      <c r="AE52" s="93">
        <v>14</v>
      </c>
      <c r="AF52" s="80"/>
      <c r="AG52" s="204"/>
      <c r="AH52" s="205">
        <v>2.5</v>
      </c>
      <c r="AI52" s="206">
        <v>160.2</v>
      </c>
      <c r="AJ52" s="207">
        <f t="shared" si="6"/>
        <v>1.5605493133583</v>
      </c>
      <c r="AK52" s="208" t="s">
        <v>67</v>
      </c>
      <c r="AL52" s="208" t="s">
        <v>67</v>
      </c>
      <c r="AM52" s="208" t="s">
        <v>67</v>
      </c>
      <c r="AN52" s="208" t="s">
        <v>67</v>
      </c>
      <c r="AO52" s="208" t="s">
        <v>67</v>
      </c>
      <c r="AP52" s="208" t="s">
        <v>67</v>
      </c>
      <c r="AQ52" s="208" t="s">
        <v>67</v>
      </c>
      <c r="AR52" s="207" t="str">
        <f t="shared" si="7"/>
        <v>合格</v>
      </c>
      <c r="AS52" s="79" t="s">
        <v>68</v>
      </c>
      <c r="AT52" s="188">
        <v>20260112</v>
      </c>
      <c r="AU52" s="54">
        <v>15</v>
      </c>
    </row>
    <row r="53" ht="15" spans="1:246">
      <c r="A53" s="194">
        <v>46</v>
      </c>
      <c r="B53" s="195" t="s">
        <v>56</v>
      </c>
      <c r="C53" s="188">
        <v>20260112</v>
      </c>
      <c r="D53" s="196" t="s">
        <v>1187</v>
      </c>
      <c r="E53" s="190" t="s">
        <v>1286</v>
      </c>
      <c r="F53" s="190" t="s">
        <v>1287</v>
      </c>
      <c r="G53" s="188" t="s">
        <v>61</v>
      </c>
      <c r="H53" s="197" t="s">
        <v>62</v>
      </c>
      <c r="I53" s="197" t="s">
        <v>140</v>
      </c>
      <c r="J53" s="223">
        <v>5</v>
      </c>
      <c r="K53" s="196">
        <v>45.1</v>
      </c>
      <c r="L53" s="196">
        <v>40</v>
      </c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6">
        <v>45</v>
      </c>
      <c r="AA53" s="200">
        <f t="shared" si="4"/>
        <v>0.221729490022176</v>
      </c>
      <c r="AB53" s="201">
        <v>85.1</v>
      </c>
      <c r="AC53" s="202">
        <f>(AB53-Z53)*VLOOKUP(AE53,公斤水的体积!A:B,2,)</f>
        <v>40.129273</v>
      </c>
      <c r="AD53" s="203">
        <f t="shared" si="5"/>
        <v>0.323182499999977</v>
      </c>
      <c r="AE53" s="93">
        <v>14</v>
      </c>
      <c r="AF53" s="80"/>
      <c r="AG53" s="204"/>
      <c r="AH53" s="205">
        <v>4.9</v>
      </c>
      <c r="AI53" s="206">
        <v>160.1</v>
      </c>
      <c r="AJ53" s="207">
        <f t="shared" si="6"/>
        <v>3.06058713304185</v>
      </c>
      <c r="AK53" s="208" t="s">
        <v>67</v>
      </c>
      <c r="AL53" s="208" t="s">
        <v>67</v>
      </c>
      <c r="AM53" s="208" t="s">
        <v>67</v>
      </c>
      <c r="AN53" s="208" t="s">
        <v>67</v>
      </c>
      <c r="AO53" s="208" t="s">
        <v>67</v>
      </c>
      <c r="AP53" s="208" t="s">
        <v>67</v>
      </c>
      <c r="AQ53" s="208" t="s">
        <v>67</v>
      </c>
      <c r="AR53" s="207" t="str">
        <f t="shared" si="7"/>
        <v>合格</v>
      </c>
      <c r="AS53" s="79" t="s">
        <v>68</v>
      </c>
      <c r="AT53" s="188">
        <v>20260112</v>
      </c>
      <c r="AU53" s="54">
        <v>15</v>
      </c>
    </row>
    <row r="54" ht="15" spans="1:246">
      <c r="A54" s="194">
        <v>47</v>
      </c>
      <c r="B54" s="195" t="s">
        <v>56</v>
      </c>
      <c r="C54" s="188">
        <v>20260112</v>
      </c>
      <c r="D54" s="196" t="s">
        <v>1187</v>
      </c>
      <c r="E54" s="190" t="s">
        <v>1288</v>
      </c>
      <c r="F54" s="190" t="s">
        <v>1289</v>
      </c>
      <c r="G54" s="188" t="s">
        <v>87</v>
      </c>
      <c r="H54" s="197" t="s">
        <v>1156</v>
      </c>
      <c r="I54" s="197" t="s">
        <v>63</v>
      </c>
      <c r="J54" s="198">
        <v>5.7</v>
      </c>
      <c r="K54" s="196">
        <v>55</v>
      </c>
      <c r="L54" s="196">
        <v>40.6</v>
      </c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6">
        <v>54.9</v>
      </c>
      <c r="AA54" s="200">
        <f t="shared" si="4"/>
        <v>0.181818181818184</v>
      </c>
      <c r="AB54" s="201">
        <v>95.6</v>
      </c>
      <c r="AC54" s="202">
        <f>(AB54-Z54)*VLOOKUP(AE54,公斤水的体积!A:B,2,)</f>
        <v>40.729711</v>
      </c>
      <c r="AD54" s="203">
        <f t="shared" si="5"/>
        <v>0.31948522167486</v>
      </c>
      <c r="AE54" s="93">
        <v>14</v>
      </c>
      <c r="AF54" s="80"/>
      <c r="AG54" s="204"/>
      <c r="AH54" s="205">
        <v>1.7</v>
      </c>
      <c r="AI54" s="206">
        <v>128.3</v>
      </c>
      <c r="AJ54" s="207">
        <f t="shared" si="6"/>
        <v>1.32501948558067</v>
      </c>
      <c r="AK54" s="208" t="s">
        <v>67</v>
      </c>
      <c r="AL54" s="208" t="s">
        <v>67</v>
      </c>
      <c r="AM54" s="208" t="s">
        <v>67</v>
      </c>
      <c r="AN54" s="208" t="s">
        <v>67</v>
      </c>
      <c r="AO54" s="208" t="s">
        <v>67</v>
      </c>
      <c r="AP54" s="208" t="s">
        <v>67</v>
      </c>
      <c r="AQ54" s="208" t="s">
        <v>67</v>
      </c>
      <c r="AR54" s="207" t="str">
        <f t="shared" si="7"/>
        <v>合格</v>
      </c>
      <c r="AS54" s="79" t="s">
        <v>68</v>
      </c>
      <c r="AT54" s="188">
        <v>20260112</v>
      </c>
      <c r="AU54" s="54">
        <v>15</v>
      </c>
    </row>
    <row r="55" ht="15" spans="1:246">
      <c r="A55" s="194">
        <v>48</v>
      </c>
      <c r="B55" s="195" t="s">
        <v>56</v>
      </c>
      <c r="C55" s="188">
        <v>20260112</v>
      </c>
      <c r="D55" s="196" t="s">
        <v>1187</v>
      </c>
      <c r="E55" s="190" t="s">
        <v>1290</v>
      </c>
      <c r="F55" s="190" t="s">
        <v>1291</v>
      </c>
      <c r="G55" s="188" t="s">
        <v>61</v>
      </c>
      <c r="H55" s="197" t="s">
        <v>62</v>
      </c>
      <c r="I55" s="197" t="s">
        <v>63</v>
      </c>
      <c r="J55" s="198">
        <v>5.7</v>
      </c>
      <c r="K55" s="196">
        <v>44</v>
      </c>
      <c r="L55" s="196">
        <v>40</v>
      </c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6">
        <v>43.9</v>
      </c>
      <c r="AA55" s="200">
        <f t="shared" si="4"/>
        <v>0.227272727272731</v>
      </c>
      <c r="AB55" s="201">
        <v>84</v>
      </c>
      <c r="AC55" s="202">
        <f>(AB55-Z55)*VLOOKUP(AE55,公斤水的体积!A:B,2,)</f>
        <v>40.129273</v>
      </c>
      <c r="AD55" s="203">
        <f t="shared" si="5"/>
        <v>0.323182499999994</v>
      </c>
      <c r="AE55" s="93">
        <v>14</v>
      </c>
      <c r="AF55" s="80"/>
      <c r="AG55" s="204"/>
      <c r="AH55" s="205">
        <v>4.4</v>
      </c>
      <c r="AI55" s="206">
        <v>165.2</v>
      </c>
      <c r="AJ55" s="207">
        <f t="shared" si="6"/>
        <v>2.6634382566586</v>
      </c>
      <c r="AK55" s="208" t="s">
        <v>67</v>
      </c>
      <c r="AL55" s="208" t="s">
        <v>67</v>
      </c>
      <c r="AM55" s="208" t="s">
        <v>67</v>
      </c>
      <c r="AN55" s="208" t="s">
        <v>67</v>
      </c>
      <c r="AO55" s="208" t="s">
        <v>67</v>
      </c>
      <c r="AP55" s="208" t="s">
        <v>67</v>
      </c>
      <c r="AQ55" s="208" t="s">
        <v>67</v>
      </c>
      <c r="AR55" s="207" t="str">
        <f t="shared" si="7"/>
        <v>合格</v>
      </c>
      <c r="AS55" s="79" t="s">
        <v>68</v>
      </c>
      <c r="AT55" s="188">
        <v>20260112</v>
      </c>
      <c r="AU55" s="54">
        <v>15</v>
      </c>
    </row>
    <row r="56" ht="15" spans="1:246">
      <c r="A56" s="194">
        <v>49</v>
      </c>
      <c r="B56" s="195" t="s">
        <v>56</v>
      </c>
      <c r="C56" s="188">
        <v>20260112</v>
      </c>
      <c r="D56" s="196" t="s">
        <v>1187</v>
      </c>
      <c r="E56" s="190" t="s">
        <v>1292</v>
      </c>
      <c r="F56" s="190" t="s">
        <v>1293</v>
      </c>
      <c r="G56" s="188" t="s">
        <v>61</v>
      </c>
      <c r="H56" s="197" t="s">
        <v>1221</v>
      </c>
      <c r="I56" s="197" t="s">
        <v>175</v>
      </c>
      <c r="J56" s="223">
        <v>5</v>
      </c>
      <c r="K56" s="196">
        <v>46.2</v>
      </c>
      <c r="L56" s="196">
        <v>40</v>
      </c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6">
        <v>46.1</v>
      </c>
      <c r="AA56" s="200">
        <f t="shared" si="4"/>
        <v>0.21645021645022</v>
      </c>
      <c r="AB56" s="201">
        <v>86.2</v>
      </c>
      <c r="AC56" s="202">
        <f>(AB56-Z56)*VLOOKUP(AE56,公斤水的体积!A:B,2,)</f>
        <v>40.129273</v>
      </c>
      <c r="AD56" s="203">
        <f t="shared" si="5"/>
        <v>0.323182499999994</v>
      </c>
      <c r="AE56" s="93">
        <v>14</v>
      </c>
      <c r="AF56" s="80"/>
      <c r="AG56" s="204"/>
      <c r="AH56" s="205">
        <v>3.7</v>
      </c>
      <c r="AI56" s="206">
        <v>154.9</v>
      </c>
      <c r="AJ56" s="207">
        <f t="shared" si="6"/>
        <v>2.38863783085862</v>
      </c>
      <c r="AK56" s="208" t="s">
        <v>67</v>
      </c>
      <c r="AL56" s="208" t="s">
        <v>67</v>
      </c>
      <c r="AM56" s="208" t="s">
        <v>67</v>
      </c>
      <c r="AN56" s="208" t="s">
        <v>67</v>
      </c>
      <c r="AO56" s="208" t="s">
        <v>67</v>
      </c>
      <c r="AP56" s="208" t="s">
        <v>67</v>
      </c>
      <c r="AQ56" s="208" t="s">
        <v>67</v>
      </c>
      <c r="AR56" s="207" t="str">
        <f t="shared" si="7"/>
        <v>合格</v>
      </c>
      <c r="AS56" s="79" t="s">
        <v>68</v>
      </c>
      <c r="AT56" s="188">
        <v>20260112</v>
      </c>
      <c r="AU56" s="54">
        <v>15</v>
      </c>
    </row>
    <row r="57" ht="15" spans="1:246">
      <c r="A57" s="194">
        <v>50</v>
      </c>
      <c r="B57" s="195" t="s">
        <v>56</v>
      </c>
      <c r="C57" s="188">
        <v>20260112</v>
      </c>
      <c r="D57" s="196" t="s">
        <v>1187</v>
      </c>
      <c r="E57" s="190" t="s">
        <v>1294</v>
      </c>
      <c r="F57" s="190" t="s">
        <v>1295</v>
      </c>
      <c r="G57" s="188" t="s">
        <v>1296</v>
      </c>
      <c r="H57" s="197" t="s">
        <v>140</v>
      </c>
      <c r="I57" s="197"/>
      <c r="J57" s="223">
        <v>5</v>
      </c>
      <c r="K57" s="196">
        <v>42.2</v>
      </c>
      <c r="L57" s="196">
        <v>40</v>
      </c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6">
        <v>42.1</v>
      </c>
      <c r="AA57" s="200">
        <f t="shared" si="4"/>
        <v>0.236966824644553</v>
      </c>
      <c r="AB57" s="201">
        <v>82.2</v>
      </c>
      <c r="AC57" s="202">
        <f>(AB57-Z57)*VLOOKUP(AE57,公斤水的体积!A:B,2,)</f>
        <v>40.129273</v>
      </c>
      <c r="AD57" s="203">
        <f t="shared" si="5"/>
        <v>0.323182499999994</v>
      </c>
      <c r="AE57" s="93">
        <v>14</v>
      </c>
      <c r="AF57" s="80"/>
      <c r="AG57" s="204"/>
      <c r="AH57" s="205">
        <v>1.1</v>
      </c>
      <c r="AI57" s="206">
        <v>166.3</v>
      </c>
      <c r="AJ57" s="207">
        <f t="shared" si="6"/>
        <v>0.661455201443175</v>
      </c>
      <c r="AK57" s="208" t="s">
        <v>67</v>
      </c>
      <c r="AL57" s="208" t="s">
        <v>67</v>
      </c>
      <c r="AM57" s="208" t="s">
        <v>67</v>
      </c>
      <c r="AN57" s="208" t="s">
        <v>67</v>
      </c>
      <c r="AO57" s="208" t="s">
        <v>67</v>
      </c>
      <c r="AP57" s="208" t="s">
        <v>67</v>
      </c>
      <c r="AQ57" s="208" t="s">
        <v>67</v>
      </c>
      <c r="AR57" s="207" t="str">
        <f t="shared" si="7"/>
        <v>合格</v>
      </c>
      <c r="AS57" s="79" t="s">
        <v>68</v>
      </c>
      <c r="AT57" s="188">
        <v>20260112</v>
      </c>
      <c r="AU57" s="54">
        <v>15</v>
      </c>
    </row>
    <row r="58" ht="15" spans="1:246">
      <c r="A58" s="194">
        <v>51</v>
      </c>
      <c r="B58" s="195" t="s">
        <v>56</v>
      </c>
      <c r="C58" s="188">
        <v>20260112</v>
      </c>
      <c r="D58" s="196" t="s">
        <v>1187</v>
      </c>
      <c r="E58" s="190" t="s">
        <v>1297</v>
      </c>
      <c r="F58" s="190" t="s">
        <v>1298</v>
      </c>
      <c r="G58" s="188" t="s">
        <v>61</v>
      </c>
      <c r="H58" s="197" t="s">
        <v>558</v>
      </c>
      <c r="I58" s="197"/>
      <c r="J58" s="223">
        <v>5</v>
      </c>
      <c r="K58" s="196">
        <v>43.2</v>
      </c>
      <c r="L58" s="196">
        <v>40</v>
      </c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6">
        <v>43.1</v>
      </c>
      <c r="AA58" s="200">
        <f t="shared" si="4"/>
        <v>0.231481481481485</v>
      </c>
      <c r="AB58" s="201">
        <v>83.2</v>
      </c>
      <c r="AC58" s="202">
        <f>(AB58-Z58)*VLOOKUP(AE58,公斤水的体积!A:B,2,)</f>
        <v>40.129273</v>
      </c>
      <c r="AD58" s="203">
        <f t="shared" si="5"/>
        <v>0.323182499999994</v>
      </c>
      <c r="AE58" s="93">
        <v>14</v>
      </c>
      <c r="AF58" s="80"/>
      <c r="AG58" s="204"/>
      <c r="AH58" s="205">
        <v>3.5</v>
      </c>
      <c r="AI58" s="206">
        <v>163.7</v>
      </c>
      <c r="AJ58" s="207">
        <f t="shared" si="6"/>
        <v>2.13805742211362</v>
      </c>
      <c r="AK58" s="208" t="s">
        <v>67</v>
      </c>
      <c r="AL58" s="208" t="s">
        <v>67</v>
      </c>
      <c r="AM58" s="208" t="s">
        <v>67</v>
      </c>
      <c r="AN58" s="208" t="s">
        <v>67</v>
      </c>
      <c r="AO58" s="208" t="s">
        <v>67</v>
      </c>
      <c r="AP58" s="208" t="s">
        <v>67</v>
      </c>
      <c r="AQ58" s="208" t="s">
        <v>67</v>
      </c>
      <c r="AR58" s="207" t="str">
        <f t="shared" si="7"/>
        <v>合格</v>
      </c>
      <c r="AS58" s="79" t="s">
        <v>68</v>
      </c>
      <c r="AT58" s="188">
        <v>20260112</v>
      </c>
      <c r="AU58" s="54">
        <v>15</v>
      </c>
    </row>
    <row r="59" s="107" customFormat="1" ht="15" spans="1:246">
      <c r="A59" s="194">
        <v>52</v>
      </c>
      <c r="B59" s="209" t="s">
        <v>56</v>
      </c>
      <c r="C59" s="210">
        <v>20260112</v>
      </c>
      <c r="D59" s="211" t="s">
        <v>1187</v>
      </c>
      <c r="E59" s="212" t="s">
        <v>1299</v>
      </c>
      <c r="F59" s="212" t="s">
        <v>1300</v>
      </c>
      <c r="G59" s="210" t="s">
        <v>72</v>
      </c>
      <c r="H59" s="213" t="s">
        <v>276</v>
      </c>
      <c r="I59" s="213" t="s">
        <v>89</v>
      </c>
      <c r="J59" s="211">
        <v>5.7</v>
      </c>
      <c r="K59" s="211">
        <v>55.2</v>
      </c>
      <c r="L59" s="211">
        <v>41.2</v>
      </c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1">
        <v>55.1</v>
      </c>
      <c r="AA59" s="211">
        <f t="shared" si="4"/>
        <v>0.181159420289858</v>
      </c>
      <c r="AB59" s="215">
        <v>96.4</v>
      </c>
      <c r="AC59" s="216">
        <f>(AB59-Z59)*VLOOKUP(AE59,公斤水的体积!A:B,2,)</f>
        <v>41.330149</v>
      </c>
      <c r="AD59" s="217">
        <f t="shared" si="5"/>
        <v>0.315895631067951</v>
      </c>
      <c r="AE59" s="211">
        <v>14</v>
      </c>
      <c r="AF59" s="218"/>
      <c r="AG59" s="218"/>
      <c r="AH59" s="214">
        <v>3.8</v>
      </c>
      <c r="AI59" s="219">
        <v>144.9</v>
      </c>
      <c r="AJ59" s="214">
        <f t="shared" si="6"/>
        <v>2.62249827467219</v>
      </c>
      <c r="AK59" s="220" t="s">
        <v>67</v>
      </c>
      <c r="AL59" s="220" t="s">
        <v>67</v>
      </c>
      <c r="AM59" s="220" t="s">
        <v>67</v>
      </c>
      <c r="AN59" s="220" t="s">
        <v>67</v>
      </c>
      <c r="AO59" s="220" t="s">
        <v>67</v>
      </c>
      <c r="AP59" s="220" t="s">
        <v>67</v>
      </c>
      <c r="AQ59" s="220" t="s">
        <v>67</v>
      </c>
      <c r="AR59" s="214" t="str">
        <f t="shared" si="7"/>
        <v>合格</v>
      </c>
      <c r="AS59" s="221" t="s">
        <v>1301</v>
      </c>
      <c r="AT59" s="210">
        <v>20260112</v>
      </c>
      <c r="AU59" s="54">
        <v>15</v>
      </c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2"/>
      <c r="CZ59" s="222"/>
      <c r="DA59" s="222"/>
      <c r="DB59" s="222"/>
      <c r="DC59" s="222"/>
      <c r="DD59" s="222"/>
      <c r="DE59" s="222"/>
      <c r="DF59" s="222"/>
      <c r="DG59" s="222"/>
      <c r="DH59" s="222"/>
      <c r="DI59" s="222"/>
      <c r="DJ59" s="222"/>
      <c r="DK59" s="222"/>
      <c r="DL59" s="222"/>
      <c r="DM59" s="222"/>
      <c r="DN59" s="222"/>
      <c r="DO59" s="222"/>
      <c r="DP59" s="222"/>
      <c r="DQ59" s="222"/>
      <c r="DR59" s="222"/>
      <c r="DS59" s="222"/>
      <c r="DT59" s="222"/>
      <c r="DU59" s="222"/>
      <c r="DV59" s="222"/>
      <c r="DW59" s="222"/>
      <c r="DX59" s="222"/>
      <c r="DY59" s="222"/>
      <c r="DZ59" s="222"/>
      <c r="EA59" s="222"/>
      <c r="EB59" s="222"/>
      <c r="EC59" s="222"/>
      <c r="ED59" s="222"/>
      <c r="EE59" s="222"/>
      <c r="EF59" s="222"/>
      <c r="EG59" s="222"/>
      <c r="EH59" s="222"/>
      <c r="EI59" s="222"/>
      <c r="EJ59" s="222"/>
      <c r="EK59" s="222"/>
      <c r="EL59" s="222"/>
      <c r="EM59" s="222"/>
      <c r="EN59" s="222"/>
      <c r="EO59" s="222"/>
      <c r="EP59" s="222"/>
      <c r="EQ59" s="222"/>
      <c r="ER59" s="222"/>
      <c r="ES59" s="222"/>
      <c r="ET59" s="222"/>
      <c r="EU59" s="222"/>
      <c r="EV59" s="222"/>
      <c r="EW59" s="222"/>
      <c r="EX59" s="222"/>
      <c r="EY59" s="222"/>
      <c r="EZ59" s="222"/>
      <c r="FA59" s="222"/>
      <c r="FB59" s="222"/>
      <c r="FC59" s="222"/>
      <c r="FD59" s="222"/>
      <c r="FE59" s="222"/>
      <c r="FF59" s="222"/>
      <c r="FG59" s="222"/>
      <c r="FH59" s="222"/>
      <c r="FI59" s="222"/>
      <c r="FJ59" s="222"/>
      <c r="FK59" s="222"/>
      <c r="FL59" s="222"/>
      <c r="FM59" s="222"/>
      <c r="FN59" s="222"/>
      <c r="FO59" s="222"/>
      <c r="FP59" s="222"/>
      <c r="FQ59" s="222"/>
      <c r="FR59" s="222"/>
      <c r="FS59" s="222"/>
      <c r="FT59" s="222"/>
      <c r="FU59" s="222"/>
      <c r="FV59" s="222"/>
      <c r="FW59" s="222"/>
      <c r="FX59" s="222"/>
      <c r="FY59" s="222"/>
      <c r="FZ59" s="222"/>
      <c r="GA59" s="222"/>
      <c r="GB59" s="222"/>
      <c r="GC59" s="222"/>
      <c r="GD59" s="222"/>
      <c r="GE59" s="222"/>
      <c r="GF59" s="222"/>
      <c r="GG59" s="222"/>
      <c r="GH59" s="222"/>
      <c r="GI59" s="222"/>
      <c r="GJ59" s="222"/>
      <c r="GK59" s="222"/>
      <c r="GL59" s="222"/>
      <c r="GM59" s="222"/>
      <c r="GN59" s="222"/>
      <c r="GO59" s="222"/>
      <c r="GP59" s="222"/>
      <c r="GQ59" s="222"/>
      <c r="GR59" s="222"/>
      <c r="GS59" s="222"/>
      <c r="GT59" s="222"/>
      <c r="GU59" s="222"/>
      <c r="GV59" s="222"/>
      <c r="GW59" s="222"/>
      <c r="GX59" s="222"/>
      <c r="GY59" s="222"/>
      <c r="GZ59" s="222"/>
      <c r="HA59" s="222"/>
      <c r="HB59" s="222"/>
      <c r="HC59" s="222"/>
      <c r="HD59" s="222"/>
      <c r="HE59" s="222"/>
      <c r="HF59" s="222"/>
      <c r="HG59" s="222"/>
      <c r="HH59" s="222"/>
      <c r="HI59" s="222"/>
      <c r="HJ59" s="222"/>
      <c r="HK59" s="222"/>
      <c r="HL59" s="222"/>
      <c r="HM59" s="222"/>
      <c r="HN59" s="222"/>
      <c r="HO59" s="222"/>
      <c r="HP59" s="222"/>
      <c r="HQ59" s="222"/>
      <c r="HR59" s="222"/>
      <c r="HS59" s="222"/>
      <c r="HT59" s="222"/>
      <c r="HU59" s="222"/>
      <c r="HV59" s="222"/>
      <c r="HW59" s="222"/>
      <c r="HX59" s="222"/>
      <c r="HY59" s="222"/>
      <c r="HZ59" s="222"/>
      <c r="IA59" s="222"/>
      <c r="IB59" s="222"/>
      <c r="IC59" s="222"/>
      <c r="ID59" s="222"/>
      <c r="IE59" s="222"/>
      <c r="IF59" s="222"/>
      <c r="IG59" s="222"/>
      <c r="IH59" s="222"/>
      <c r="II59" s="222"/>
      <c r="IJ59" s="222"/>
      <c r="IK59" s="222"/>
      <c r="IL59" s="222"/>
    </row>
    <row r="60" ht="15" spans="1:246">
      <c r="A60" s="194">
        <v>53</v>
      </c>
      <c r="B60" s="195" t="s">
        <v>56</v>
      </c>
      <c r="C60" s="188">
        <v>20260112</v>
      </c>
      <c r="D60" s="196" t="s">
        <v>1187</v>
      </c>
      <c r="E60" s="190" t="s">
        <v>1302</v>
      </c>
      <c r="F60" s="190" t="s">
        <v>1303</v>
      </c>
      <c r="G60" s="188" t="s">
        <v>61</v>
      </c>
      <c r="H60" s="197" t="s">
        <v>63</v>
      </c>
      <c r="I60" s="197"/>
      <c r="J60" s="223">
        <v>5</v>
      </c>
      <c r="K60" s="196">
        <v>43.1</v>
      </c>
      <c r="L60" s="196">
        <v>40</v>
      </c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6">
        <v>43</v>
      </c>
      <c r="AA60" s="200">
        <f t="shared" si="4"/>
        <v>0.232018561484922</v>
      </c>
      <c r="AB60" s="201">
        <v>83.1</v>
      </c>
      <c r="AC60" s="202">
        <f>(AB60-Z60)*VLOOKUP(AE60,公斤水的体积!A:B,2,)</f>
        <v>40.129273</v>
      </c>
      <c r="AD60" s="203">
        <f t="shared" si="5"/>
        <v>0.323182499999977</v>
      </c>
      <c r="AE60" s="93">
        <v>14</v>
      </c>
      <c r="AF60" s="80"/>
      <c r="AG60" s="204"/>
      <c r="AH60" s="205">
        <v>2.7</v>
      </c>
      <c r="AI60" s="206">
        <v>161.6</v>
      </c>
      <c r="AJ60" s="207">
        <f t="shared" si="6"/>
        <v>1.67079207920792</v>
      </c>
      <c r="AK60" s="208" t="s">
        <v>67</v>
      </c>
      <c r="AL60" s="208" t="s">
        <v>67</v>
      </c>
      <c r="AM60" s="208" t="s">
        <v>67</v>
      </c>
      <c r="AN60" s="208" t="s">
        <v>67</v>
      </c>
      <c r="AO60" s="208" t="s">
        <v>67</v>
      </c>
      <c r="AP60" s="208" t="s">
        <v>67</v>
      </c>
      <c r="AQ60" s="208" t="s">
        <v>67</v>
      </c>
      <c r="AR60" s="207" t="str">
        <f t="shared" si="7"/>
        <v>合格</v>
      </c>
      <c r="AS60" s="79" t="s">
        <v>68</v>
      </c>
      <c r="AT60" s="188">
        <v>20260112</v>
      </c>
      <c r="AU60" s="54">
        <v>15</v>
      </c>
    </row>
    <row r="61" ht="15" spans="1:246">
      <c r="A61" s="194">
        <v>54</v>
      </c>
      <c r="B61" s="195" t="s">
        <v>56</v>
      </c>
      <c r="C61" s="188">
        <v>20260113</v>
      </c>
      <c r="D61" s="196" t="s">
        <v>1187</v>
      </c>
      <c r="E61" s="190" t="s">
        <v>1304</v>
      </c>
      <c r="F61" s="190" t="s">
        <v>1305</v>
      </c>
      <c r="G61" s="188" t="s">
        <v>61</v>
      </c>
      <c r="H61" s="197" t="s">
        <v>62</v>
      </c>
      <c r="I61" s="197" t="s">
        <v>140</v>
      </c>
      <c r="J61" s="223">
        <v>5</v>
      </c>
      <c r="K61" s="196">
        <v>44.2</v>
      </c>
      <c r="L61" s="196">
        <v>40</v>
      </c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6">
        <v>44.1</v>
      </c>
      <c r="AA61" s="200">
        <f t="shared" ref="AA61:AA91" si="8">(K61-Z61)/K61*100</f>
        <v>0.226244343891406</v>
      </c>
      <c r="AB61" s="201">
        <v>84.2</v>
      </c>
      <c r="AC61" s="202">
        <f>(AB61-Z61)*VLOOKUP(AE61,公斤水的体积!A:B,2,)</f>
        <v>40.14812</v>
      </c>
      <c r="AD61" s="203">
        <f t="shared" ref="AD61:AD91" si="9">(AC61-L61)/L61*100</f>
        <v>0.370300000000015</v>
      </c>
      <c r="AE61" s="93">
        <v>17</v>
      </c>
      <c r="AF61" s="80"/>
      <c r="AG61" s="204"/>
      <c r="AH61" s="205">
        <v>3.6</v>
      </c>
      <c r="AI61" s="206">
        <v>162.1</v>
      </c>
      <c r="AJ61" s="207">
        <f t="shared" ref="AJ61:AJ91" si="10">AH61/AI61*100</f>
        <v>2.22085132634176</v>
      </c>
      <c r="AK61" s="208" t="s">
        <v>67</v>
      </c>
      <c r="AL61" s="208" t="s">
        <v>67</v>
      </c>
      <c r="AM61" s="208" t="s">
        <v>67</v>
      </c>
      <c r="AN61" s="208" t="s">
        <v>67</v>
      </c>
      <c r="AO61" s="208" t="s">
        <v>67</v>
      </c>
      <c r="AP61" s="208" t="s">
        <v>67</v>
      </c>
      <c r="AQ61" s="208" t="s">
        <v>67</v>
      </c>
      <c r="AR61" s="207" t="str">
        <f t="shared" ref="AR61:AR91" si="11">IF(AND(AD61&lt;10,AD61&gt;=-1.5,AA61&lt;5,AA61&gt;-1,AJ61&lt;6,AJ61&gt;=0),"合格","不合格")</f>
        <v>合格</v>
      </c>
      <c r="AS61" s="79" t="s">
        <v>68</v>
      </c>
      <c r="AT61" s="188">
        <v>20260113</v>
      </c>
      <c r="AU61" s="54">
        <v>15</v>
      </c>
    </row>
    <row r="62" ht="15" spans="1:246">
      <c r="A62" s="194">
        <v>55</v>
      </c>
      <c r="B62" s="195" t="s">
        <v>56</v>
      </c>
      <c r="C62" s="188">
        <v>20260113</v>
      </c>
      <c r="D62" s="196" t="s">
        <v>1187</v>
      </c>
      <c r="E62" s="190" t="s">
        <v>1306</v>
      </c>
      <c r="F62" s="190" t="s">
        <v>1307</v>
      </c>
      <c r="G62" s="188" t="s">
        <v>61</v>
      </c>
      <c r="H62" s="197" t="s">
        <v>1226</v>
      </c>
      <c r="I62" s="197" t="s">
        <v>140</v>
      </c>
      <c r="J62" s="198">
        <v>5.7</v>
      </c>
      <c r="K62" s="196">
        <v>48</v>
      </c>
      <c r="L62" s="196">
        <v>40.2</v>
      </c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6">
        <v>47.9</v>
      </c>
      <c r="AA62" s="200">
        <f t="shared" si="8"/>
        <v>0.208333333333336</v>
      </c>
      <c r="AB62" s="201">
        <v>88.2</v>
      </c>
      <c r="AC62" s="202">
        <f>(AB62-Z62)*VLOOKUP(AE62,公斤水的体积!A:B,2,)</f>
        <v>40.34836</v>
      </c>
      <c r="AD62" s="203">
        <f t="shared" si="9"/>
        <v>0.369054726368169</v>
      </c>
      <c r="AE62" s="93">
        <v>17</v>
      </c>
      <c r="AF62" s="80"/>
      <c r="AG62" s="204"/>
      <c r="AH62" s="205">
        <v>3.3</v>
      </c>
      <c r="AI62" s="206">
        <v>138.4</v>
      </c>
      <c r="AJ62" s="207">
        <f t="shared" si="10"/>
        <v>2.38439306358381</v>
      </c>
      <c r="AK62" s="208" t="s">
        <v>67</v>
      </c>
      <c r="AL62" s="208" t="s">
        <v>67</v>
      </c>
      <c r="AM62" s="208" t="s">
        <v>67</v>
      </c>
      <c r="AN62" s="208" t="s">
        <v>67</v>
      </c>
      <c r="AO62" s="208" t="s">
        <v>67</v>
      </c>
      <c r="AP62" s="208" t="s">
        <v>67</v>
      </c>
      <c r="AQ62" s="208" t="s">
        <v>67</v>
      </c>
      <c r="AR62" s="207" t="str">
        <f t="shared" si="11"/>
        <v>合格</v>
      </c>
      <c r="AS62" s="79" t="s">
        <v>68</v>
      </c>
      <c r="AT62" s="188">
        <v>20260113</v>
      </c>
      <c r="AU62" s="54">
        <v>15</v>
      </c>
    </row>
    <row r="63" ht="15" spans="1:246">
      <c r="A63" s="194">
        <v>56</v>
      </c>
      <c r="B63" s="195" t="s">
        <v>56</v>
      </c>
      <c r="C63" s="188">
        <v>20260113</v>
      </c>
      <c r="D63" s="196" t="s">
        <v>1187</v>
      </c>
      <c r="E63" s="190" t="s">
        <v>1308</v>
      </c>
      <c r="F63" s="190" t="s">
        <v>1309</v>
      </c>
      <c r="G63" s="188" t="s">
        <v>61</v>
      </c>
      <c r="H63" s="197" t="s">
        <v>1026</v>
      </c>
      <c r="I63" s="197" t="s">
        <v>140</v>
      </c>
      <c r="J63" s="198">
        <v>5.7</v>
      </c>
      <c r="K63" s="196">
        <v>48.6</v>
      </c>
      <c r="L63" s="196">
        <v>40.1</v>
      </c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6">
        <v>48.5</v>
      </c>
      <c r="AA63" s="200">
        <f t="shared" si="8"/>
        <v>0.205761316872431</v>
      </c>
      <c r="AB63" s="201">
        <v>88.7</v>
      </c>
      <c r="AC63" s="202">
        <f>(AB63-Z63)*VLOOKUP(AE63,公斤水的体积!A:B,2,)</f>
        <v>40.24824</v>
      </c>
      <c r="AD63" s="203">
        <f t="shared" si="9"/>
        <v>0.369675810473836</v>
      </c>
      <c r="AE63" s="93">
        <v>17</v>
      </c>
      <c r="AF63" s="80"/>
      <c r="AG63" s="204"/>
      <c r="AH63" s="205">
        <v>2.3</v>
      </c>
      <c r="AI63" s="206">
        <v>137.4</v>
      </c>
      <c r="AJ63" s="207">
        <f t="shared" si="10"/>
        <v>1.67394468704512</v>
      </c>
      <c r="AK63" s="208" t="s">
        <v>67</v>
      </c>
      <c r="AL63" s="208" t="s">
        <v>67</v>
      </c>
      <c r="AM63" s="208" t="s">
        <v>67</v>
      </c>
      <c r="AN63" s="208" t="s">
        <v>67</v>
      </c>
      <c r="AO63" s="208" t="s">
        <v>67</v>
      </c>
      <c r="AP63" s="208" t="s">
        <v>67</v>
      </c>
      <c r="AQ63" s="208" t="s">
        <v>67</v>
      </c>
      <c r="AR63" s="207" t="str">
        <f t="shared" si="11"/>
        <v>合格</v>
      </c>
      <c r="AS63" s="79" t="s">
        <v>68</v>
      </c>
      <c r="AT63" s="188">
        <v>20260113</v>
      </c>
      <c r="AU63" s="54">
        <v>15</v>
      </c>
    </row>
    <row r="64" ht="15" spans="1:246">
      <c r="A64" s="194">
        <v>57</v>
      </c>
      <c r="B64" s="195" t="s">
        <v>56</v>
      </c>
      <c r="C64" s="188">
        <v>20260113</v>
      </c>
      <c r="D64" s="196" t="s">
        <v>1187</v>
      </c>
      <c r="E64" s="190" t="s">
        <v>1310</v>
      </c>
      <c r="F64" s="190" t="s">
        <v>1311</v>
      </c>
      <c r="G64" s="188" t="s">
        <v>61</v>
      </c>
      <c r="H64" s="197" t="s">
        <v>1226</v>
      </c>
      <c r="I64" s="197" t="s">
        <v>140</v>
      </c>
      <c r="J64" s="198">
        <v>5.7</v>
      </c>
      <c r="K64" s="196">
        <v>48.2</v>
      </c>
      <c r="L64" s="196">
        <v>40.4</v>
      </c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6">
        <v>48.1</v>
      </c>
      <c r="AA64" s="200">
        <f t="shared" si="8"/>
        <v>0.207468879668053</v>
      </c>
      <c r="AB64" s="201">
        <v>88.6</v>
      </c>
      <c r="AC64" s="202">
        <f>(AB64-Z64)*VLOOKUP(AE64,公斤水的体积!A:B,2,)</f>
        <v>40.5486</v>
      </c>
      <c r="AD64" s="203">
        <f t="shared" si="9"/>
        <v>0.367821782178205</v>
      </c>
      <c r="AE64" s="93">
        <v>17</v>
      </c>
      <c r="AF64" s="80"/>
      <c r="AG64" s="204"/>
      <c r="AH64" s="205">
        <v>2.5</v>
      </c>
      <c r="AI64" s="206">
        <v>143.3</v>
      </c>
      <c r="AJ64" s="207">
        <f t="shared" si="10"/>
        <v>1.74459176552687</v>
      </c>
      <c r="AK64" s="208" t="s">
        <v>67</v>
      </c>
      <c r="AL64" s="208" t="s">
        <v>67</v>
      </c>
      <c r="AM64" s="208" t="s">
        <v>67</v>
      </c>
      <c r="AN64" s="208" t="s">
        <v>67</v>
      </c>
      <c r="AO64" s="208" t="s">
        <v>67</v>
      </c>
      <c r="AP64" s="208" t="s">
        <v>67</v>
      </c>
      <c r="AQ64" s="208" t="s">
        <v>67</v>
      </c>
      <c r="AR64" s="207" t="str">
        <f t="shared" si="11"/>
        <v>合格</v>
      </c>
      <c r="AS64" s="79" t="s">
        <v>68</v>
      </c>
      <c r="AT64" s="188">
        <v>20260113</v>
      </c>
      <c r="AU64" s="54">
        <v>15</v>
      </c>
    </row>
    <row r="65" ht="15" spans="1:47">
      <c r="A65" s="194">
        <v>58</v>
      </c>
      <c r="B65" s="195" t="s">
        <v>56</v>
      </c>
      <c r="C65" s="188">
        <v>20260113</v>
      </c>
      <c r="D65" s="196" t="s">
        <v>1187</v>
      </c>
      <c r="E65" s="190" t="s">
        <v>1312</v>
      </c>
      <c r="F65" s="190" t="s">
        <v>1313</v>
      </c>
      <c r="G65" s="188" t="s">
        <v>72</v>
      </c>
      <c r="H65" s="197" t="s">
        <v>483</v>
      </c>
      <c r="I65" s="197" t="s">
        <v>408</v>
      </c>
      <c r="J65" s="198">
        <v>5.7</v>
      </c>
      <c r="K65" s="196">
        <v>53.5</v>
      </c>
      <c r="L65" s="196">
        <v>39.2</v>
      </c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6">
        <v>53.4</v>
      </c>
      <c r="AA65" s="200">
        <f t="shared" si="8"/>
        <v>0.18691588785047</v>
      </c>
      <c r="AB65" s="201">
        <v>92.7</v>
      </c>
      <c r="AC65" s="202">
        <f>(AB65-Z65)*VLOOKUP(AE65,公斤水的体积!A:B,2,)</f>
        <v>39.34716</v>
      </c>
      <c r="AD65" s="203">
        <f t="shared" si="9"/>
        <v>0.375408163265323</v>
      </c>
      <c r="AE65" s="93">
        <v>17</v>
      </c>
      <c r="AF65" s="80"/>
      <c r="AG65" s="204"/>
      <c r="AH65" s="205">
        <v>1.8</v>
      </c>
      <c r="AI65" s="206">
        <v>126.1</v>
      </c>
      <c r="AJ65" s="207">
        <f t="shared" si="10"/>
        <v>1.4274385408406</v>
      </c>
      <c r="AK65" s="208" t="s">
        <v>67</v>
      </c>
      <c r="AL65" s="208" t="s">
        <v>67</v>
      </c>
      <c r="AM65" s="208" t="s">
        <v>67</v>
      </c>
      <c r="AN65" s="208" t="s">
        <v>67</v>
      </c>
      <c r="AO65" s="208" t="s">
        <v>67</v>
      </c>
      <c r="AP65" s="208" t="s">
        <v>67</v>
      </c>
      <c r="AQ65" s="208" t="s">
        <v>67</v>
      </c>
      <c r="AR65" s="207" t="str">
        <f t="shared" si="11"/>
        <v>合格</v>
      </c>
      <c r="AS65" s="79" t="s">
        <v>68</v>
      </c>
      <c r="AT65" s="188">
        <v>20260113</v>
      </c>
      <c r="AU65" s="54">
        <v>15</v>
      </c>
    </row>
    <row r="66" ht="15" spans="1:47">
      <c r="A66" s="194">
        <v>59</v>
      </c>
      <c r="B66" s="195" t="s">
        <v>56</v>
      </c>
      <c r="C66" s="188">
        <v>20260115</v>
      </c>
      <c r="D66" s="196" t="s">
        <v>1187</v>
      </c>
      <c r="E66" s="226" t="s">
        <v>1314</v>
      </c>
      <c r="F66" s="227">
        <v>576252</v>
      </c>
      <c r="G66" s="68" t="s">
        <v>61</v>
      </c>
      <c r="H66" s="226" t="s">
        <v>1205</v>
      </c>
      <c r="I66" s="228" t="s">
        <v>89</v>
      </c>
      <c r="J66" s="232">
        <v>5.7</v>
      </c>
      <c r="K66" s="230">
        <v>48.8</v>
      </c>
      <c r="L66" s="230">
        <v>40.3</v>
      </c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>
        <v>48.7</v>
      </c>
      <c r="AA66" s="200">
        <f t="shared" si="8"/>
        <v>0.204918032786874</v>
      </c>
      <c r="AB66" s="233">
        <v>89.1</v>
      </c>
      <c r="AC66" s="202">
        <f>(AB66-Z66)*VLOOKUP(AE66,公斤水的体积!A:B,2,)</f>
        <v>40.435148</v>
      </c>
      <c r="AD66" s="203">
        <f t="shared" si="9"/>
        <v>0.335354838709662</v>
      </c>
      <c r="AE66" s="93">
        <v>15</v>
      </c>
      <c r="AF66" s="80"/>
      <c r="AG66" s="204"/>
      <c r="AH66" s="101">
        <v>2.5</v>
      </c>
      <c r="AI66" s="234">
        <v>148.9</v>
      </c>
      <c r="AJ66" s="207">
        <f t="shared" si="10"/>
        <v>1.67897918065816</v>
      </c>
      <c r="AK66" s="208" t="s">
        <v>67</v>
      </c>
      <c r="AL66" s="208" t="s">
        <v>67</v>
      </c>
      <c r="AM66" s="208" t="s">
        <v>67</v>
      </c>
      <c r="AN66" s="208" t="s">
        <v>67</v>
      </c>
      <c r="AO66" s="208" t="s">
        <v>67</v>
      </c>
      <c r="AP66" s="208" t="s">
        <v>67</v>
      </c>
      <c r="AQ66" s="208" t="s">
        <v>67</v>
      </c>
      <c r="AR66" s="207" t="str">
        <f t="shared" si="11"/>
        <v>合格</v>
      </c>
      <c r="AS66" s="79" t="s">
        <v>68</v>
      </c>
      <c r="AT66" s="188">
        <v>20260115</v>
      </c>
      <c r="AU66" s="54">
        <v>15</v>
      </c>
    </row>
    <row r="67" ht="15" spans="1:47">
      <c r="A67" s="194">
        <v>60</v>
      </c>
      <c r="B67" s="195" t="s">
        <v>56</v>
      </c>
      <c r="C67" s="188">
        <v>20260115</v>
      </c>
      <c r="D67" s="196" t="s">
        <v>1187</v>
      </c>
      <c r="E67" s="226" t="s">
        <v>1315</v>
      </c>
      <c r="F67" s="227">
        <v>820250</v>
      </c>
      <c r="G67" s="68" t="s">
        <v>80</v>
      </c>
      <c r="H67" s="226" t="s">
        <v>978</v>
      </c>
      <c r="I67" s="228" t="s">
        <v>175</v>
      </c>
      <c r="J67" s="232">
        <v>5.7</v>
      </c>
      <c r="K67" s="230">
        <v>53</v>
      </c>
      <c r="L67" s="230">
        <v>40.5</v>
      </c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>
        <v>52.9</v>
      </c>
      <c r="AA67" s="200">
        <f t="shared" si="8"/>
        <v>0.188679245283022</v>
      </c>
      <c r="AB67" s="233">
        <v>93.5</v>
      </c>
      <c r="AC67" s="202">
        <f>(AB67-Z67)*VLOOKUP(AE67,公斤水的体积!A:B,2,)</f>
        <v>40.635322</v>
      </c>
      <c r="AD67" s="203">
        <f t="shared" si="9"/>
        <v>0.334128395061716</v>
      </c>
      <c r="AE67" s="93">
        <v>15</v>
      </c>
      <c r="AF67" s="80"/>
      <c r="AG67" s="204"/>
      <c r="AH67" s="101">
        <v>3</v>
      </c>
      <c r="AI67" s="234">
        <v>138.9</v>
      </c>
      <c r="AJ67" s="207">
        <f t="shared" si="10"/>
        <v>2.15982721382289</v>
      </c>
      <c r="AK67" s="208" t="s">
        <v>67</v>
      </c>
      <c r="AL67" s="208" t="s">
        <v>67</v>
      </c>
      <c r="AM67" s="208" t="s">
        <v>67</v>
      </c>
      <c r="AN67" s="208" t="s">
        <v>67</v>
      </c>
      <c r="AO67" s="208" t="s">
        <v>67</v>
      </c>
      <c r="AP67" s="208" t="s">
        <v>67</v>
      </c>
      <c r="AQ67" s="208" t="s">
        <v>67</v>
      </c>
      <c r="AR67" s="207" t="str">
        <f t="shared" si="11"/>
        <v>合格</v>
      </c>
      <c r="AS67" s="79" t="s">
        <v>68</v>
      </c>
      <c r="AT67" s="188">
        <v>20260115</v>
      </c>
      <c r="AU67" s="54">
        <v>15</v>
      </c>
    </row>
    <row r="68" ht="15" spans="1:47">
      <c r="A68" s="194">
        <v>61</v>
      </c>
      <c r="B68" s="195" t="s">
        <v>56</v>
      </c>
      <c r="C68" s="188">
        <v>20260115</v>
      </c>
      <c r="D68" s="196" t="s">
        <v>1187</v>
      </c>
      <c r="E68" s="226" t="s">
        <v>1316</v>
      </c>
      <c r="F68" s="227">
        <v>252258</v>
      </c>
      <c r="G68" s="68" t="s">
        <v>61</v>
      </c>
      <c r="H68" s="226" t="s">
        <v>569</v>
      </c>
      <c r="I68" s="228" t="s">
        <v>408</v>
      </c>
      <c r="J68" s="232">
        <v>5.7</v>
      </c>
      <c r="K68" s="230">
        <v>46.9</v>
      </c>
      <c r="L68" s="230">
        <v>40</v>
      </c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>
        <v>46.8</v>
      </c>
      <c r="AA68" s="200">
        <f t="shared" si="8"/>
        <v>0.213219616204694</v>
      </c>
      <c r="AB68" s="233">
        <v>86.9</v>
      </c>
      <c r="AC68" s="202">
        <f>(AB68-Z68)*VLOOKUP(AE68,公斤水的体积!A:B,2,)</f>
        <v>40.134887</v>
      </c>
      <c r="AD68" s="203">
        <f t="shared" si="9"/>
        <v>0.337217500000015</v>
      </c>
      <c r="AE68" s="93">
        <v>15</v>
      </c>
      <c r="AF68" s="80"/>
      <c r="AG68" s="204"/>
      <c r="AH68" s="101">
        <v>3.1</v>
      </c>
      <c r="AI68" s="234">
        <v>154.2</v>
      </c>
      <c r="AJ68" s="207">
        <f t="shared" si="10"/>
        <v>2.01037613488975</v>
      </c>
      <c r="AK68" s="208" t="s">
        <v>67</v>
      </c>
      <c r="AL68" s="208" t="s">
        <v>67</v>
      </c>
      <c r="AM68" s="208" t="s">
        <v>67</v>
      </c>
      <c r="AN68" s="208" t="s">
        <v>67</v>
      </c>
      <c r="AO68" s="208" t="s">
        <v>67</v>
      </c>
      <c r="AP68" s="208" t="s">
        <v>67</v>
      </c>
      <c r="AQ68" s="208" t="s">
        <v>67</v>
      </c>
      <c r="AR68" s="207" t="str">
        <f t="shared" si="11"/>
        <v>合格</v>
      </c>
      <c r="AS68" s="79" t="s">
        <v>68</v>
      </c>
      <c r="AT68" s="188">
        <v>20260115</v>
      </c>
      <c r="AU68" s="54">
        <v>15</v>
      </c>
    </row>
    <row r="69" ht="15" spans="1:47">
      <c r="A69" s="194">
        <v>62</v>
      </c>
      <c r="B69" s="195" t="s">
        <v>56</v>
      </c>
      <c r="C69" s="188">
        <v>20260115</v>
      </c>
      <c r="D69" s="196" t="s">
        <v>1187</v>
      </c>
      <c r="E69" s="226" t="s">
        <v>1317</v>
      </c>
      <c r="F69" s="227">
        <v>309739</v>
      </c>
      <c r="G69" s="68" t="s">
        <v>124</v>
      </c>
      <c r="H69" s="226" t="s">
        <v>203</v>
      </c>
      <c r="I69" s="228" t="s">
        <v>63</v>
      </c>
      <c r="J69" s="232">
        <v>5.8</v>
      </c>
      <c r="K69" s="230">
        <v>55.3</v>
      </c>
      <c r="L69" s="230">
        <v>40.8</v>
      </c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>
        <v>55.2</v>
      </c>
      <c r="AA69" s="200">
        <f t="shared" si="8"/>
        <v>0.180831826401436</v>
      </c>
      <c r="AB69" s="233">
        <v>96.1</v>
      </c>
      <c r="AC69" s="202">
        <f>(AB69-Z69)*VLOOKUP(AE69,公斤水的体积!A:B,2,)</f>
        <v>40.935583</v>
      </c>
      <c r="AD69" s="203">
        <f t="shared" si="9"/>
        <v>0.332311274509779</v>
      </c>
      <c r="AE69" s="93">
        <v>15</v>
      </c>
      <c r="AF69" s="80"/>
      <c r="AG69" s="204"/>
      <c r="AH69" s="101">
        <v>2.9</v>
      </c>
      <c r="AI69" s="234">
        <v>132.5</v>
      </c>
      <c r="AJ69" s="207">
        <f t="shared" si="10"/>
        <v>2.18867924528302</v>
      </c>
      <c r="AK69" s="208" t="s">
        <v>67</v>
      </c>
      <c r="AL69" s="208" t="s">
        <v>67</v>
      </c>
      <c r="AM69" s="208" t="s">
        <v>67</v>
      </c>
      <c r="AN69" s="208" t="s">
        <v>67</v>
      </c>
      <c r="AO69" s="208" t="s">
        <v>67</v>
      </c>
      <c r="AP69" s="208" t="s">
        <v>67</v>
      </c>
      <c r="AQ69" s="208" t="s">
        <v>67</v>
      </c>
      <c r="AR69" s="207" t="str">
        <f t="shared" si="11"/>
        <v>合格</v>
      </c>
      <c r="AS69" s="79" t="s">
        <v>68</v>
      </c>
      <c r="AT69" s="188">
        <v>20260115</v>
      </c>
      <c r="AU69" s="54">
        <v>15</v>
      </c>
    </row>
    <row r="70" ht="15" spans="1:47">
      <c r="A70" s="194">
        <v>63</v>
      </c>
      <c r="B70" s="195" t="s">
        <v>56</v>
      </c>
      <c r="C70" s="188">
        <v>20260115</v>
      </c>
      <c r="D70" s="196" t="s">
        <v>1187</v>
      </c>
      <c r="E70" s="226" t="s">
        <v>1318</v>
      </c>
      <c r="F70" s="530" t="s">
        <v>1319</v>
      </c>
      <c r="G70" s="68" t="s">
        <v>61</v>
      </c>
      <c r="H70" s="226" t="s">
        <v>1320</v>
      </c>
      <c r="I70" s="228" t="s">
        <v>110</v>
      </c>
      <c r="J70" s="232">
        <v>5.7</v>
      </c>
      <c r="K70" s="230">
        <v>47.4</v>
      </c>
      <c r="L70" s="230">
        <v>40.4</v>
      </c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>
        <v>47.3</v>
      </c>
      <c r="AA70" s="200">
        <f t="shared" si="8"/>
        <v>0.210970464135024</v>
      </c>
      <c r="AB70" s="233">
        <v>87.8</v>
      </c>
      <c r="AC70" s="202">
        <f>(AB70-Z70)*VLOOKUP(AE70,公斤水的体积!A:B,2,)</f>
        <v>40.535235</v>
      </c>
      <c r="AD70" s="203">
        <f t="shared" si="9"/>
        <v>0.334740099009905</v>
      </c>
      <c r="AE70" s="93">
        <v>15</v>
      </c>
      <c r="AF70" s="80"/>
      <c r="AG70" s="204"/>
      <c r="AH70" s="101">
        <v>4.8</v>
      </c>
      <c r="AI70" s="234">
        <v>149.1</v>
      </c>
      <c r="AJ70" s="207">
        <f t="shared" si="10"/>
        <v>3.21931589537223</v>
      </c>
      <c r="AK70" s="208" t="s">
        <v>67</v>
      </c>
      <c r="AL70" s="208" t="s">
        <v>67</v>
      </c>
      <c r="AM70" s="208" t="s">
        <v>67</v>
      </c>
      <c r="AN70" s="208" t="s">
        <v>67</v>
      </c>
      <c r="AO70" s="208" t="s">
        <v>67</v>
      </c>
      <c r="AP70" s="208" t="s">
        <v>67</v>
      </c>
      <c r="AQ70" s="208" t="s">
        <v>67</v>
      </c>
      <c r="AR70" s="207" t="str">
        <f t="shared" si="11"/>
        <v>合格</v>
      </c>
      <c r="AS70" s="79" t="s">
        <v>68</v>
      </c>
      <c r="AT70" s="188">
        <v>20260115</v>
      </c>
      <c r="AU70" s="54">
        <v>15</v>
      </c>
    </row>
    <row r="71" ht="15" spans="1:47">
      <c r="A71" s="194">
        <v>64</v>
      </c>
      <c r="B71" s="195" t="s">
        <v>56</v>
      </c>
      <c r="C71" s="188">
        <v>20260115</v>
      </c>
      <c r="D71" s="196" t="s">
        <v>1187</v>
      </c>
      <c r="E71" s="226" t="s">
        <v>1321</v>
      </c>
      <c r="F71" s="530" t="s">
        <v>1322</v>
      </c>
      <c r="G71" s="68" t="s">
        <v>72</v>
      </c>
      <c r="H71" s="226" t="s">
        <v>995</v>
      </c>
      <c r="I71" s="228" t="s">
        <v>140</v>
      </c>
      <c r="J71" s="232">
        <v>5.7</v>
      </c>
      <c r="K71" s="230">
        <v>55.4</v>
      </c>
      <c r="L71" s="230">
        <v>40.9</v>
      </c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>
        <v>55.3</v>
      </c>
      <c r="AA71" s="200">
        <f t="shared" si="8"/>
        <v>0.180505415162457</v>
      </c>
      <c r="AB71" s="233">
        <v>96.3</v>
      </c>
      <c r="AC71" s="202">
        <f>(AB71-Z71)*VLOOKUP(AE71,公斤水的体积!A:B,2,)</f>
        <v>41.03567</v>
      </c>
      <c r="AD71" s="203">
        <f t="shared" si="9"/>
        <v>0.331711491442537</v>
      </c>
      <c r="AE71" s="93">
        <v>15</v>
      </c>
      <c r="AF71" s="80"/>
      <c r="AG71" s="204"/>
      <c r="AH71" s="101">
        <v>3.4</v>
      </c>
      <c r="AI71" s="234">
        <v>151.3</v>
      </c>
      <c r="AJ71" s="207">
        <f t="shared" si="10"/>
        <v>2.24719101123596</v>
      </c>
      <c r="AK71" s="208" t="s">
        <v>67</v>
      </c>
      <c r="AL71" s="208" t="s">
        <v>67</v>
      </c>
      <c r="AM71" s="208" t="s">
        <v>67</v>
      </c>
      <c r="AN71" s="208" t="s">
        <v>67</v>
      </c>
      <c r="AO71" s="208" t="s">
        <v>67</v>
      </c>
      <c r="AP71" s="208" t="s">
        <v>67</v>
      </c>
      <c r="AQ71" s="208" t="s">
        <v>67</v>
      </c>
      <c r="AR71" s="207" t="str">
        <f t="shared" si="11"/>
        <v>合格</v>
      </c>
      <c r="AS71" s="79" t="s">
        <v>68</v>
      </c>
      <c r="AT71" s="188">
        <v>20260115</v>
      </c>
      <c r="AU71" s="54">
        <v>15</v>
      </c>
    </row>
    <row r="72" ht="15" spans="1:47">
      <c r="A72" s="194">
        <v>65</v>
      </c>
      <c r="B72" s="195" t="s">
        <v>56</v>
      </c>
      <c r="C72" s="188">
        <v>20260115</v>
      </c>
      <c r="D72" s="196" t="s">
        <v>1187</v>
      </c>
      <c r="E72" s="226" t="s">
        <v>1323</v>
      </c>
      <c r="F72" s="227">
        <v>198495</v>
      </c>
      <c r="G72" s="68" t="s">
        <v>61</v>
      </c>
      <c r="H72" s="226" t="s">
        <v>1221</v>
      </c>
      <c r="I72" s="228" t="s">
        <v>63</v>
      </c>
      <c r="J72" s="235">
        <v>5</v>
      </c>
      <c r="K72" s="230">
        <v>45.9</v>
      </c>
      <c r="L72" s="230">
        <v>40</v>
      </c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>
        <v>45.8</v>
      </c>
      <c r="AA72" s="200">
        <f t="shared" si="8"/>
        <v>0.21786492374728</v>
      </c>
      <c r="AB72" s="201">
        <v>85.9</v>
      </c>
      <c r="AC72" s="202">
        <f>(AB72-Z72)*VLOOKUP(AE72,公斤水的体积!A:B,2,)</f>
        <v>40.134887</v>
      </c>
      <c r="AD72" s="203">
        <f t="shared" si="9"/>
        <v>0.337217500000015</v>
      </c>
      <c r="AE72" s="93">
        <v>15</v>
      </c>
      <c r="AF72" s="80"/>
      <c r="AG72" s="204"/>
      <c r="AH72" s="101">
        <v>2.2</v>
      </c>
      <c r="AI72" s="234">
        <v>148.7</v>
      </c>
      <c r="AJ72" s="207">
        <f t="shared" si="10"/>
        <v>1.47948890383322</v>
      </c>
      <c r="AK72" s="208" t="s">
        <v>67</v>
      </c>
      <c r="AL72" s="208" t="s">
        <v>67</v>
      </c>
      <c r="AM72" s="208" t="s">
        <v>67</v>
      </c>
      <c r="AN72" s="208" t="s">
        <v>67</v>
      </c>
      <c r="AO72" s="208" t="s">
        <v>67</v>
      </c>
      <c r="AP72" s="208" t="s">
        <v>67</v>
      </c>
      <c r="AQ72" s="208" t="s">
        <v>67</v>
      </c>
      <c r="AR72" s="207" t="str">
        <f t="shared" si="11"/>
        <v>合格</v>
      </c>
      <c r="AS72" s="79" t="s">
        <v>68</v>
      </c>
      <c r="AT72" s="188">
        <v>20260115</v>
      </c>
      <c r="AU72" s="54">
        <v>15</v>
      </c>
    </row>
    <row r="73" ht="15" spans="1:47">
      <c r="A73" s="194">
        <v>66</v>
      </c>
      <c r="B73" s="195" t="s">
        <v>56</v>
      </c>
      <c r="C73" s="188">
        <v>20260116</v>
      </c>
      <c r="D73" s="196" t="s">
        <v>1187</v>
      </c>
      <c r="E73" s="190" t="s">
        <v>1324</v>
      </c>
      <c r="F73" s="190" t="s">
        <v>1325</v>
      </c>
      <c r="G73" s="188" t="s">
        <v>61</v>
      </c>
      <c r="H73" s="197" t="s">
        <v>109</v>
      </c>
      <c r="I73" s="197" t="s">
        <v>175</v>
      </c>
      <c r="J73" s="223">
        <v>5</v>
      </c>
      <c r="K73" s="196">
        <v>46.1</v>
      </c>
      <c r="L73" s="196">
        <v>40</v>
      </c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6">
        <v>46</v>
      </c>
      <c r="AA73" s="200">
        <f t="shared" si="8"/>
        <v>0.216919739696315</v>
      </c>
      <c r="AB73" s="201">
        <v>86.1</v>
      </c>
      <c r="AC73" s="202">
        <f>(AB73-Z73)*VLOOKUP(AE73,公斤水的体积!A:B,2,)</f>
        <v>40.155338</v>
      </c>
      <c r="AD73" s="203">
        <f t="shared" si="9"/>
        <v>0.388344999999983</v>
      </c>
      <c r="AE73" s="93">
        <v>18</v>
      </c>
      <c r="AF73" s="80"/>
      <c r="AG73" s="204"/>
      <c r="AH73" s="205">
        <v>2.2</v>
      </c>
      <c r="AI73" s="206">
        <v>147.3</v>
      </c>
      <c r="AJ73" s="207">
        <f t="shared" si="10"/>
        <v>1.49355057705363</v>
      </c>
      <c r="AK73" s="208" t="s">
        <v>67</v>
      </c>
      <c r="AL73" s="208" t="s">
        <v>67</v>
      </c>
      <c r="AM73" s="208" t="s">
        <v>67</v>
      </c>
      <c r="AN73" s="208" t="s">
        <v>67</v>
      </c>
      <c r="AO73" s="208" t="s">
        <v>67</v>
      </c>
      <c r="AP73" s="208" t="s">
        <v>67</v>
      </c>
      <c r="AQ73" s="208" t="s">
        <v>67</v>
      </c>
      <c r="AR73" s="207" t="str">
        <f t="shared" si="11"/>
        <v>合格</v>
      </c>
      <c r="AS73" s="79" t="s">
        <v>68</v>
      </c>
      <c r="AT73" s="188">
        <v>20260116</v>
      </c>
      <c r="AU73" s="54">
        <v>15</v>
      </c>
    </row>
    <row r="74" ht="15" spans="1:47">
      <c r="A74" s="194">
        <v>67</v>
      </c>
      <c r="B74" s="195" t="s">
        <v>56</v>
      </c>
      <c r="C74" s="188">
        <v>20260116</v>
      </c>
      <c r="D74" s="196" t="s">
        <v>1187</v>
      </c>
      <c r="E74" s="190" t="s">
        <v>1326</v>
      </c>
      <c r="F74" s="190" t="s">
        <v>1327</v>
      </c>
      <c r="G74" s="188" t="s">
        <v>124</v>
      </c>
      <c r="H74" s="197" t="s">
        <v>349</v>
      </c>
      <c r="I74" s="197"/>
      <c r="J74" s="223">
        <v>5</v>
      </c>
      <c r="K74" s="196">
        <v>43</v>
      </c>
      <c r="L74" s="196">
        <v>40</v>
      </c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6">
        <v>42.9</v>
      </c>
      <c r="AA74" s="200">
        <f t="shared" si="8"/>
        <v>0.232558139534887</v>
      </c>
      <c r="AB74" s="201">
        <v>83</v>
      </c>
      <c r="AC74" s="202">
        <f>(AB74-Z74)*VLOOKUP(AE74,公斤水的体积!A:B,2,)</f>
        <v>40.155338</v>
      </c>
      <c r="AD74" s="203">
        <f t="shared" si="9"/>
        <v>0.388345000000001</v>
      </c>
      <c r="AE74" s="93">
        <v>18</v>
      </c>
      <c r="AF74" s="80"/>
      <c r="AG74" s="204"/>
      <c r="AH74" s="205">
        <v>2.7</v>
      </c>
      <c r="AI74" s="206">
        <v>156.4</v>
      </c>
      <c r="AJ74" s="207">
        <f t="shared" si="10"/>
        <v>1.72634271099744</v>
      </c>
      <c r="AK74" s="208" t="s">
        <v>67</v>
      </c>
      <c r="AL74" s="208" t="s">
        <v>67</v>
      </c>
      <c r="AM74" s="208" t="s">
        <v>67</v>
      </c>
      <c r="AN74" s="208" t="s">
        <v>67</v>
      </c>
      <c r="AO74" s="208" t="s">
        <v>67</v>
      </c>
      <c r="AP74" s="208" t="s">
        <v>67</v>
      </c>
      <c r="AQ74" s="208" t="s">
        <v>67</v>
      </c>
      <c r="AR74" s="207" t="str">
        <f t="shared" si="11"/>
        <v>合格</v>
      </c>
      <c r="AS74" s="79" t="s">
        <v>68</v>
      </c>
      <c r="AT74" s="188">
        <v>20260116</v>
      </c>
      <c r="AU74" s="54">
        <v>15</v>
      </c>
    </row>
    <row r="75" ht="15" spans="1:47">
      <c r="A75" s="194">
        <v>68</v>
      </c>
      <c r="B75" s="195" t="s">
        <v>56</v>
      </c>
      <c r="C75" s="188">
        <v>20260116</v>
      </c>
      <c r="D75" s="196" t="s">
        <v>1187</v>
      </c>
      <c r="E75" s="190" t="s">
        <v>1328</v>
      </c>
      <c r="F75" s="190" t="s">
        <v>1329</v>
      </c>
      <c r="G75" s="188" t="s">
        <v>1296</v>
      </c>
      <c r="H75" s="197" t="s">
        <v>117</v>
      </c>
      <c r="I75" s="197"/>
      <c r="J75" s="223">
        <v>5</v>
      </c>
      <c r="K75" s="196">
        <v>43.1</v>
      </c>
      <c r="L75" s="196">
        <v>40</v>
      </c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6">
        <v>43</v>
      </c>
      <c r="AA75" s="200">
        <f t="shared" si="8"/>
        <v>0.232018561484922</v>
      </c>
      <c r="AB75" s="201">
        <v>83.1</v>
      </c>
      <c r="AC75" s="202">
        <f>(AB75-Z75)*VLOOKUP(AE75,公斤水的体积!A:B,2,)</f>
        <v>40.155338</v>
      </c>
      <c r="AD75" s="203">
        <f t="shared" si="9"/>
        <v>0.388344999999983</v>
      </c>
      <c r="AE75" s="93">
        <v>18</v>
      </c>
      <c r="AF75" s="80"/>
      <c r="AG75" s="204"/>
      <c r="AH75" s="205">
        <v>1.3</v>
      </c>
      <c r="AI75" s="206">
        <v>166.4</v>
      </c>
      <c r="AJ75" s="207">
        <f t="shared" si="10"/>
        <v>0.78125</v>
      </c>
      <c r="AK75" s="208" t="s">
        <v>67</v>
      </c>
      <c r="AL75" s="208" t="s">
        <v>67</v>
      </c>
      <c r="AM75" s="208" t="s">
        <v>67</v>
      </c>
      <c r="AN75" s="208" t="s">
        <v>67</v>
      </c>
      <c r="AO75" s="208" t="s">
        <v>67</v>
      </c>
      <c r="AP75" s="208" t="s">
        <v>67</v>
      </c>
      <c r="AQ75" s="208" t="s">
        <v>67</v>
      </c>
      <c r="AR75" s="207" t="str">
        <f t="shared" si="11"/>
        <v>合格</v>
      </c>
      <c r="AS75" s="79" t="s">
        <v>68</v>
      </c>
      <c r="AT75" s="188">
        <v>20260116</v>
      </c>
      <c r="AU75" s="54">
        <v>15</v>
      </c>
    </row>
    <row r="76" ht="15" spans="1:47">
      <c r="A76" s="194">
        <v>69</v>
      </c>
      <c r="B76" s="195" t="s">
        <v>56</v>
      </c>
      <c r="C76" s="188">
        <v>20260118</v>
      </c>
      <c r="D76" s="196" t="s">
        <v>1187</v>
      </c>
      <c r="E76" s="190" t="s">
        <v>1330</v>
      </c>
      <c r="F76" s="190" t="s">
        <v>1331</v>
      </c>
      <c r="G76" s="188" t="s">
        <v>61</v>
      </c>
      <c r="H76" s="197" t="s">
        <v>63</v>
      </c>
      <c r="I76" s="197"/>
      <c r="J76" s="223">
        <v>5</v>
      </c>
      <c r="K76" s="196">
        <v>42.7</v>
      </c>
      <c r="L76" s="196">
        <v>40</v>
      </c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6">
        <v>42.6</v>
      </c>
      <c r="AA76" s="200">
        <f t="shared" si="8"/>
        <v>0.234192037470729</v>
      </c>
      <c r="AB76" s="201">
        <v>82.7</v>
      </c>
      <c r="AC76" s="202">
        <f>(AB76-Z76)*VLOOKUP(AE76,公斤水的体积!A:B,2,)</f>
        <v>40.14812</v>
      </c>
      <c r="AD76" s="203">
        <f t="shared" si="9"/>
        <v>0.370300000000015</v>
      </c>
      <c r="AE76" s="93">
        <v>17</v>
      </c>
      <c r="AF76" s="80"/>
      <c r="AG76" s="204"/>
      <c r="AH76" s="205">
        <v>4.3</v>
      </c>
      <c r="AI76" s="206">
        <v>160.5</v>
      </c>
      <c r="AJ76" s="207">
        <f t="shared" si="10"/>
        <v>2.6791277258567</v>
      </c>
      <c r="AK76" s="208" t="s">
        <v>67</v>
      </c>
      <c r="AL76" s="208" t="s">
        <v>67</v>
      </c>
      <c r="AM76" s="208" t="s">
        <v>67</v>
      </c>
      <c r="AN76" s="208" t="s">
        <v>67</v>
      </c>
      <c r="AO76" s="208" t="s">
        <v>67</v>
      </c>
      <c r="AP76" s="208" t="s">
        <v>67</v>
      </c>
      <c r="AQ76" s="208" t="s">
        <v>67</v>
      </c>
      <c r="AR76" s="207" t="str">
        <f t="shared" si="11"/>
        <v>合格</v>
      </c>
      <c r="AS76" s="79" t="s">
        <v>68</v>
      </c>
      <c r="AT76" s="188">
        <v>20260118</v>
      </c>
      <c r="AU76" s="54">
        <v>15</v>
      </c>
    </row>
  </sheetData>
  <autoFilter xmlns:etc="http://www.wps.cn/officeDocument/2017/etCustomData" ref="A2:AU76" etc:filterBottomFollowUsedRange="0">
    <extLst/>
  </autoFilter>
  <mergeCells count="50">
    <mergeCell ref="E4:L4"/>
    <mergeCell ref="M4:O4"/>
    <mergeCell ref="P4:X4"/>
    <mergeCell ref="AE4:AK4"/>
    <mergeCell ref="AL4:AM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U2"/>
  </mergeCells>
  <pageMargins left="2.00902777777778" right="0.309027777777778" top="0.238888888888889" bottom="0.238888888888889" header="0.279166666666667" footer="0.159027777777778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R40"/>
  <sheetViews>
    <sheetView topLeftCell="A16" workbookViewId="0">
      <selection activeCell="E15" sqref="E15"/>
    </sheetView>
  </sheetViews>
  <sheetFormatPr defaultColWidth="9" defaultRowHeight="14.25"/>
  <cols>
    <col min="1" max="1" width="4.125" style="4" customWidth="1"/>
    <col min="2" max="2" width="6.25" style="7" customWidth="1"/>
    <col min="3" max="3" width="9" style="7" customWidth="1"/>
    <col min="4" max="4" width="4.25" style="7" customWidth="1"/>
    <col min="5" max="5" width="6.5" style="8" customWidth="1"/>
    <col min="6" max="6" width="7.625" style="9" customWidth="1"/>
    <col min="7" max="7" width="6.5" style="4" customWidth="1"/>
    <col min="8" max="8" width="7.125" style="10" customWidth="1"/>
    <col min="9" max="9" width="7.175" style="10" customWidth="1"/>
    <col min="10" max="10" width="4.875" style="7" customWidth="1"/>
    <col min="11" max="11" width="5.875" style="7" customWidth="1"/>
    <col min="12" max="12" width="6" style="11" customWidth="1"/>
    <col min="13" max="13" width="4.45833333333333" style="3" hidden="1" customWidth="1"/>
    <col min="14" max="25" width="5.125" style="3" hidden="1" customWidth="1"/>
    <col min="26" max="26" width="6" style="12" customWidth="1"/>
    <col min="27" max="27" width="6.5" style="13" customWidth="1"/>
    <col min="28" max="28" width="6.875" style="14" customWidth="1"/>
    <col min="29" max="29" width="6.75" style="15" customWidth="1"/>
    <col min="30" max="30" width="6.875" style="16" customWidth="1"/>
    <col min="31" max="31" width="3.90833333333333" style="17" customWidth="1"/>
    <col min="32" max="32" width="4" style="17" hidden="1" customWidth="1"/>
    <col min="33" max="33" width="4.625" style="17" hidden="1" customWidth="1"/>
    <col min="34" max="34" width="5.5" style="17" customWidth="1"/>
    <col min="35" max="35" width="6.625" style="18" customWidth="1"/>
    <col min="36" max="36" width="7.25" style="19" customWidth="1"/>
    <col min="37" max="37" width="3.875" style="3" customWidth="1"/>
    <col min="38" max="38" width="0.108333333333333" style="3" hidden="1" customWidth="1"/>
    <col min="39" max="39" width="3.125" style="3" customWidth="1"/>
    <col min="40" max="43" width="3" style="3" customWidth="1"/>
    <col min="44" max="44" width="6.625" style="3" customWidth="1"/>
    <col min="45" max="45" width="7.125" style="20" customWidth="1"/>
    <col min="46" max="46" width="9.5" style="21" customWidth="1"/>
    <col min="47" max="47" width="7.71666666666667" style="7" customWidth="1"/>
    <col min="48" max="48" width="6.875" style="22" customWidth="1"/>
    <col min="49" max="251" width="9" style="22" customWidth="1"/>
    <col min="252" max="16384" width="9" style="22"/>
  </cols>
  <sheetData>
    <row r="1" s="3" customFormat="1" ht="36" customHeight="1" spans="1:252">
      <c r="A1" s="23" t="s">
        <v>1332</v>
      </c>
      <c r="B1" s="24"/>
      <c r="C1" s="24"/>
      <c r="D1" s="23"/>
      <c r="E1" s="25"/>
      <c r="F1" s="25"/>
      <c r="G1" s="23"/>
      <c r="H1" s="25"/>
      <c r="I1" s="25"/>
      <c r="J1" s="23"/>
      <c r="K1" s="23"/>
      <c r="L1" s="25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6"/>
      <c r="AA1" s="27"/>
      <c r="AB1" s="26"/>
      <c r="AC1" s="28"/>
      <c r="AD1" s="27"/>
      <c r="AE1" s="26"/>
      <c r="AF1" s="26"/>
      <c r="AG1" s="26"/>
      <c r="AH1" s="26"/>
      <c r="AI1" s="29"/>
      <c r="AJ1" s="30"/>
      <c r="AK1" s="31"/>
      <c r="AL1" s="31"/>
      <c r="AM1" s="31"/>
      <c r="AN1" s="31"/>
      <c r="AO1" s="31"/>
      <c r="AP1" s="31"/>
      <c r="AQ1" s="31"/>
      <c r="AR1" s="31"/>
      <c r="AS1" s="23"/>
      <c r="AT1" s="32"/>
      <c r="AU1" s="24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</row>
    <row r="2" s="3" customFormat="1" ht="4" customHeight="1" spans="1:252">
      <c r="A2" s="23"/>
      <c r="B2" s="24"/>
      <c r="C2" s="24"/>
      <c r="D2" s="23"/>
      <c r="E2" s="25"/>
      <c r="F2" s="25"/>
      <c r="G2" s="23"/>
      <c r="H2" s="25"/>
      <c r="I2" s="25"/>
      <c r="J2" s="23"/>
      <c r="K2" s="23"/>
      <c r="L2" s="25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6"/>
      <c r="AA2" s="27"/>
      <c r="AB2" s="26"/>
      <c r="AC2" s="28"/>
      <c r="AD2" s="27"/>
      <c r="AE2" s="26"/>
      <c r="AF2" s="26"/>
      <c r="AG2" s="26"/>
      <c r="AH2" s="26"/>
      <c r="AI2" s="29"/>
      <c r="AJ2" s="30"/>
      <c r="AK2" s="31"/>
      <c r="AL2" s="31"/>
      <c r="AM2" s="31"/>
      <c r="AN2" s="31"/>
      <c r="AO2" s="31"/>
      <c r="AP2" s="31"/>
      <c r="AQ2" s="31"/>
      <c r="AR2" s="31"/>
      <c r="AS2" s="23"/>
      <c r="AT2" s="32"/>
      <c r="AU2" s="24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</row>
    <row r="3" s="4" customFormat="1" ht="17" customHeight="1" spans="1:252">
      <c r="B3" s="33" t="s">
        <v>1</v>
      </c>
      <c r="C3" s="33"/>
      <c r="D3" s="34"/>
      <c r="E3" s="35"/>
      <c r="F3" s="36"/>
      <c r="G3" s="34"/>
      <c r="H3" s="37"/>
      <c r="I3" s="37"/>
      <c r="J3" s="34"/>
      <c r="K3" s="34"/>
      <c r="L3" s="36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8"/>
      <c r="AB3" s="39"/>
      <c r="AC3" s="40"/>
      <c r="AD3" s="38"/>
      <c r="AE3" s="34"/>
      <c r="AF3" s="34"/>
      <c r="AG3" s="34"/>
      <c r="AH3" s="34"/>
      <c r="AI3" s="36"/>
      <c r="AJ3" s="38"/>
      <c r="AK3" s="41"/>
      <c r="AL3" s="41"/>
      <c r="AM3" s="41"/>
      <c r="AN3" s="41"/>
      <c r="AO3" s="41"/>
      <c r="AP3" s="41"/>
      <c r="AQ3" s="41"/>
      <c r="AR3" s="41"/>
      <c r="AS3" s="34"/>
      <c r="AT3" s="42"/>
      <c r="AU3" s="34"/>
    </row>
    <row r="4" s="5" customFormat="1" ht="15" customHeight="1" spans="1:252">
      <c r="A4" s="43" t="s">
        <v>931</v>
      </c>
      <c r="B4" s="44" t="s">
        <v>1103</v>
      </c>
      <c r="C4" s="45" t="s">
        <v>1184</v>
      </c>
      <c r="D4" s="43" t="s">
        <v>5</v>
      </c>
      <c r="E4" s="46" t="s">
        <v>6</v>
      </c>
      <c r="F4" s="47"/>
      <c r="G4" s="48"/>
      <c r="H4" s="47"/>
      <c r="I4" s="47"/>
      <c r="J4" s="48"/>
      <c r="K4" s="48"/>
      <c r="L4" s="47"/>
      <c r="M4" s="48" t="s">
        <v>7</v>
      </c>
      <c r="N4" s="48"/>
      <c r="O4" s="48"/>
      <c r="P4" s="48" t="s">
        <v>8</v>
      </c>
      <c r="Q4" s="48"/>
      <c r="R4" s="48"/>
      <c r="S4" s="48"/>
      <c r="T4" s="48"/>
      <c r="U4" s="48"/>
      <c r="V4" s="48"/>
      <c r="W4" s="48"/>
      <c r="X4" s="48"/>
      <c r="Y4" s="43" t="s">
        <v>9</v>
      </c>
      <c r="Z4" s="45" t="s">
        <v>10</v>
      </c>
      <c r="AA4" s="49" t="s">
        <v>11</v>
      </c>
      <c r="AB4" s="50" t="s">
        <v>12</v>
      </c>
      <c r="AC4" s="51" t="s">
        <v>13</v>
      </c>
      <c r="AD4" s="49" t="s">
        <v>14</v>
      </c>
      <c r="AE4" s="45" t="s">
        <v>15</v>
      </c>
      <c r="AF4" s="45"/>
      <c r="AG4" s="45"/>
      <c r="AH4" s="45"/>
      <c r="AI4" s="52"/>
      <c r="AJ4" s="49"/>
      <c r="AK4" s="53"/>
      <c r="AL4" s="54" t="s">
        <v>16</v>
      </c>
      <c r="AM4" s="54"/>
      <c r="AN4" s="55" t="s">
        <v>17</v>
      </c>
      <c r="AO4" s="55" t="s">
        <v>18</v>
      </c>
      <c r="AP4" s="55" t="s">
        <v>19</v>
      </c>
      <c r="AQ4" s="55" t="s">
        <v>20</v>
      </c>
      <c r="AR4" s="55" t="s">
        <v>21</v>
      </c>
      <c r="AS4" s="43" t="s">
        <v>22</v>
      </c>
      <c r="AT4" s="56" t="s">
        <v>23</v>
      </c>
      <c r="AU4" s="52" t="s">
        <v>24</v>
      </c>
    </row>
    <row r="5" s="5" customFormat="1" ht="16.5" customHeight="1" spans="1:252">
      <c r="A5" s="43"/>
      <c r="B5" s="44"/>
      <c r="C5" s="45"/>
      <c r="D5" s="43"/>
      <c r="E5" s="57" t="s">
        <v>25</v>
      </c>
      <c r="F5" s="52" t="s">
        <v>1107</v>
      </c>
      <c r="G5" s="45" t="s">
        <v>27</v>
      </c>
      <c r="H5" s="52" t="s">
        <v>28</v>
      </c>
      <c r="I5" s="52" t="s">
        <v>29</v>
      </c>
      <c r="J5" s="45" t="s">
        <v>30</v>
      </c>
      <c r="K5" s="45" t="s">
        <v>31</v>
      </c>
      <c r="L5" s="52" t="s">
        <v>32</v>
      </c>
      <c r="M5" s="43" t="s">
        <v>33</v>
      </c>
      <c r="N5" s="43" t="s">
        <v>34</v>
      </c>
      <c r="O5" s="43" t="s">
        <v>35</v>
      </c>
      <c r="P5" s="43" t="s">
        <v>36</v>
      </c>
      <c r="Q5" s="43" t="s">
        <v>37</v>
      </c>
      <c r="R5" s="43" t="s">
        <v>38</v>
      </c>
      <c r="S5" s="43" t="s">
        <v>39</v>
      </c>
      <c r="T5" s="43" t="s">
        <v>40</v>
      </c>
      <c r="U5" s="48" t="s">
        <v>41</v>
      </c>
      <c r="V5" s="48"/>
      <c r="W5" s="48"/>
      <c r="X5" s="48" t="s">
        <v>42</v>
      </c>
      <c r="Y5" s="43"/>
      <c r="Z5" s="45"/>
      <c r="AA5" s="49"/>
      <c r="AB5" s="50"/>
      <c r="AC5" s="51"/>
      <c r="AD5" s="49"/>
      <c r="AE5" s="58" t="s">
        <v>43</v>
      </c>
      <c r="AF5" s="45" t="s">
        <v>44</v>
      </c>
      <c r="AG5" s="45" t="s">
        <v>45</v>
      </c>
      <c r="AH5" s="45" t="s">
        <v>46</v>
      </c>
      <c r="AI5" s="52" t="s">
        <v>47</v>
      </c>
      <c r="AJ5" s="49" t="s">
        <v>48</v>
      </c>
      <c r="AK5" s="59" t="s">
        <v>1108</v>
      </c>
      <c r="AL5" s="55" t="s">
        <v>50</v>
      </c>
      <c r="AM5" s="55" t="s">
        <v>51</v>
      </c>
      <c r="AN5" s="55"/>
      <c r="AO5" s="55"/>
      <c r="AP5" s="55"/>
      <c r="AQ5" s="55"/>
      <c r="AR5" s="55"/>
      <c r="AS5" s="43"/>
      <c r="AT5" s="56"/>
      <c r="AU5" s="52"/>
    </row>
    <row r="6" s="6" customFormat="1" ht="38" customHeight="1" spans="1:252">
      <c r="A6" s="43"/>
      <c r="B6" s="44"/>
      <c r="C6" s="45"/>
      <c r="D6" s="43"/>
      <c r="E6" s="46"/>
      <c r="F6" s="47"/>
      <c r="G6" s="48"/>
      <c r="H6" s="52"/>
      <c r="I6" s="47"/>
      <c r="J6" s="48"/>
      <c r="K6" s="48"/>
      <c r="L6" s="47"/>
      <c r="M6" s="43"/>
      <c r="N6" s="43"/>
      <c r="O6" s="43"/>
      <c r="P6" s="43"/>
      <c r="Q6" s="43"/>
      <c r="R6" s="43"/>
      <c r="S6" s="43"/>
      <c r="T6" s="43"/>
      <c r="U6" s="60" t="s">
        <v>52</v>
      </c>
      <c r="V6" s="60" t="s">
        <v>53</v>
      </c>
      <c r="W6" s="60" t="s">
        <v>54</v>
      </c>
      <c r="X6" s="60" t="s">
        <v>933</v>
      </c>
      <c r="Y6" s="43"/>
      <c r="Z6" s="45"/>
      <c r="AA6" s="49"/>
      <c r="AB6" s="50"/>
      <c r="AC6" s="51"/>
      <c r="AD6" s="49"/>
      <c r="AE6" s="61"/>
      <c r="AF6" s="45"/>
      <c r="AG6" s="45"/>
      <c r="AH6" s="45"/>
      <c r="AI6" s="52"/>
      <c r="AJ6" s="49"/>
      <c r="AK6" s="62"/>
      <c r="AL6" s="55"/>
      <c r="AM6" s="55"/>
      <c r="AN6" s="55"/>
      <c r="AO6" s="55"/>
      <c r="AP6" s="55"/>
      <c r="AQ6" s="55"/>
      <c r="AR6" s="55"/>
      <c r="AS6" s="43"/>
      <c r="AT6" s="56"/>
      <c r="AU6" s="52"/>
    </row>
    <row r="7" s="4" customFormat="1" ht="17" customHeight="1" spans="1:252">
      <c r="A7" s="63">
        <v>1</v>
      </c>
      <c r="B7" s="63">
        <v>2</v>
      </c>
      <c r="C7" s="64">
        <v>3</v>
      </c>
      <c r="D7" s="63">
        <v>4</v>
      </c>
      <c r="E7" s="65">
        <v>5</v>
      </c>
      <c r="F7" s="66">
        <v>6</v>
      </c>
      <c r="G7" s="63">
        <v>7</v>
      </c>
      <c r="H7" s="66">
        <v>8</v>
      </c>
      <c r="I7" s="66">
        <v>9</v>
      </c>
      <c r="J7" s="63">
        <v>10</v>
      </c>
      <c r="K7" s="63">
        <v>11</v>
      </c>
      <c r="L7" s="67">
        <v>12</v>
      </c>
      <c r="M7" s="64">
        <v>13</v>
      </c>
      <c r="N7" s="63">
        <v>14</v>
      </c>
      <c r="O7" s="63">
        <v>15</v>
      </c>
      <c r="P7" s="64">
        <v>16</v>
      </c>
      <c r="Q7" s="64">
        <v>17</v>
      </c>
      <c r="R7" s="63">
        <v>18</v>
      </c>
      <c r="S7" s="63">
        <v>19</v>
      </c>
      <c r="T7" s="64">
        <v>20</v>
      </c>
      <c r="U7" s="64">
        <v>21</v>
      </c>
      <c r="V7" s="63">
        <v>22</v>
      </c>
      <c r="W7" s="63">
        <v>23</v>
      </c>
      <c r="X7" s="64">
        <v>24</v>
      </c>
      <c r="Y7" s="64">
        <v>25</v>
      </c>
      <c r="Z7" s="68">
        <v>26</v>
      </c>
      <c r="AA7" s="69">
        <v>27</v>
      </c>
      <c r="AB7" s="68">
        <v>28</v>
      </c>
      <c r="AC7" s="70">
        <v>29</v>
      </c>
      <c r="AD7" s="69">
        <v>30</v>
      </c>
      <c r="AE7" s="68">
        <v>31</v>
      </c>
      <c r="AF7" s="68">
        <v>32</v>
      </c>
      <c r="AG7" s="68">
        <v>33</v>
      </c>
      <c r="AH7" s="68">
        <v>34</v>
      </c>
      <c r="AI7" s="71">
        <v>35</v>
      </c>
      <c r="AJ7" s="72">
        <v>36</v>
      </c>
      <c r="AK7" s="64">
        <v>37</v>
      </c>
      <c r="AL7" s="64">
        <v>38</v>
      </c>
      <c r="AM7" s="64">
        <v>39</v>
      </c>
      <c r="AN7" s="64">
        <v>40</v>
      </c>
      <c r="AO7" s="64">
        <v>41</v>
      </c>
      <c r="AP7" s="64">
        <v>42</v>
      </c>
      <c r="AQ7" s="64">
        <v>43</v>
      </c>
      <c r="AR7" s="64">
        <v>44</v>
      </c>
      <c r="AS7" s="63">
        <v>45</v>
      </c>
      <c r="AT7" s="73">
        <v>46</v>
      </c>
      <c r="AU7" s="64">
        <v>47</v>
      </c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</row>
    <row r="8" spans="1:252">
      <c r="A8" s="74">
        <v>1</v>
      </c>
      <c r="B8" s="75" t="s">
        <v>56</v>
      </c>
      <c r="C8" s="76">
        <v>20260106</v>
      </c>
      <c r="D8" s="76" t="s">
        <v>1333</v>
      </c>
      <c r="E8" s="77" t="s">
        <v>1334</v>
      </c>
      <c r="F8" s="66" t="s">
        <v>1335</v>
      </c>
      <c r="G8" s="64" t="s">
        <v>61</v>
      </c>
      <c r="H8" s="78" t="s">
        <v>580</v>
      </c>
      <c r="I8" s="78" t="s">
        <v>973</v>
      </c>
      <c r="J8" s="75">
        <v>5.7</v>
      </c>
      <c r="K8" s="76">
        <v>47.4</v>
      </c>
      <c r="L8" s="79" t="s">
        <v>158</v>
      </c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1">
        <v>47.3</v>
      </c>
      <c r="AA8" s="82">
        <f t="shared" ref="AA8:AA27" si="0">(K8-Z8)/K8*100</f>
        <v>0.210970464135024</v>
      </c>
      <c r="AB8" s="83">
        <v>87.6</v>
      </c>
      <c r="AC8" s="84">
        <f>(AB8-Z8)*VLOOKUP(AE8,公斤水的体积!A:B,2,)</f>
        <v>40.32418</v>
      </c>
      <c r="AD8" s="85">
        <f t="shared" ref="AD8:AD27" si="1">(AC8-L8)/L8*100</f>
        <v>0.308905472636787</v>
      </c>
      <c r="AE8" s="86">
        <v>13</v>
      </c>
      <c r="AF8" s="86"/>
      <c r="AG8" s="86"/>
      <c r="AH8" s="86">
        <v>2.8</v>
      </c>
      <c r="AI8" s="87" t="s">
        <v>1336</v>
      </c>
      <c r="AJ8" s="88">
        <f t="shared" ref="AJ8:AJ27" si="2">AH8/AI8*100</f>
        <v>1.82291666666667</v>
      </c>
      <c r="AK8" s="89">
        <f>VLOOKUP(AE8,水的平均压缩系数!C:F,4,)*1000</f>
        <v>10.3635</v>
      </c>
      <c r="AL8" s="80" t="s">
        <v>67</v>
      </c>
      <c r="AM8" s="80" t="s">
        <v>67</v>
      </c>
      <c r="AN8" s="80" t="s">
        <v>67</v>
      </c>
      <c r="AO8" s="80" t="s">
        <v>67</v>
      </c>
      <c r="AP8" s="80" t="s">
        <v>67</v>
      </c>
      <c r="AQ8" s="80" t="s">
        <v>67</v>
      </c>
      <c r="AR8" s="80" t="str">
        <f t="shared" ref="AR8:AR27" si="3">IF(AND(AD8&lt;10,AD8&gt;=-1.5,AA8&lt;5,AA8&gt;-1,AJ8&lt;6,AJ8&gt;=0),"合格","不合格")</f>
        <v>合格</v>
      </c>
      <c r="AS8" s="90" t="s">
        <v>68</v>
      </c>
      <c r="AT8" s="76">
        <v>20260106</v>
      </c>
      <c r="AU8" s="76">
        <v>15</v>
      </c>
    </row>
    <row r="9" spans="1:252">
      <c r="A9" s="74">
        <v>2</v>
      </c>
      <c r="B9" s="91" t="s">
        <v>56</v>
      </c>
      <c r="C9" s="92" t="s">
        <v>964</v>
      </c>
      <c r="D9" s="93" t="s">
        <v>1337</v>
      </c>
      <c r="E9" s="94" t="s">
        <v>1338</v>
      </c>
      <c r="F9" s="95" t="s">
        <v>1339</v>
      </c>
      <c r="G9" s="64" t="s">
        <v>61</v>
      </c>
      <c r="H9" s="94" t="s">
        <v>174</v>
      </c>
      <c r="I9" s="96">
        <v>21.11</v>
      </c>
      <c r="J9" s="93">
        <v>5.7</v>
      </c>
      <c r="K9" s="93">
        <v>48</v>
      </c>
      <c r="L9" s="93">
        <v>40.1</v>
      </c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3">
        <v>47.9</v>
      </c>
      <c r="AA9" s="82">
        <f t="shared" si="0"/>
        <v>0.208333333333336</v>
      </c>
      <c r="AB9" s="98">
        <v>88.1</v>
      </c>
      <c r="AC9" s="84">
        <f>(AB9-Z9)*VLOOKUP(AE9,公斤水的体积!A:B,2,)</f>
        <v>40.22412</v>
      </c>
      <c r="AD9" s="85">
        <f t="shared" si="1"/>
        <v>0.30952618453863</v>
      </c>
      <c r="AE9" s="99">
        <v>13</v>
      </c>
      <c r="AF9" s="100"/>
      <c r="AG9" s="100"/>
      <c r="AH9" s="101">
        <v>3.8</v>
      </c>
      <c r="AI9" s="96">
        <v>155.1</v>
      </c>
      <c r="AJ9" s="88">
        <f t="shared" si="2"/>
        <v>2.45003223726628</v>
      </c>
      <c r="AK9" s="89">
        <f>VLOOKUP(AE9,水的平均压缩系数!C:F,4,)*1000</f>
        <v>10.3635</v>
      </c>
      <c r="AL9" s="80" t="s">
        <v>67</v>
      </c>
      <c r="AM9" s="80" t="s">
        <v>67</v>
      </c>
      <c r="AN9" s="80" t="s">
        <v>67</v>
      </c>
      <c r="AO9" s="80" t="s">
        <v>67</v>
      </c>
      <c r="AP9" s="80" t="s">
        <v>67</v>
      </c>
      <c r="AQ9" s="80" t="s">
        <v>67</v>
      </c>
      <c r="AR9" s="80" t="str">
        <f t="shared" si="3"/>
        <v>合格</v>
      </c>
      <c r="AS9" s="90" t="s">
        <v>68</v>
      </c>
      <c r="AT9" s="76">
        <v>20260106</v>
      </c>
      <c r="AU9" s="76">
        <v>15</v>
      </c>
    </row>
    <row r="10" spans="1:252">
      <c r="A10" s="74">
        <v>3</v>
      </c>
      <c r="B10" s="91" t="s">
        <v>56</v>
      </c>
      <c r="C10" s="92" t="s">
        <v>964</v>
      </c>
      <c r="D10" s="93" t="s">
        <v>1337</v>
      </c>
      <c r="E10" s="94" t="s">
        <v>1340</v>
      </c>
      <c r="F10" s="95" t="s">
        <v>1341</v>
      </c>
      <c r="G10" s="64" t="s">
        <v>87</v>
      </c>
      <c r="H10" s="94" t="s">
        <v>1342</v>
      </c>
      <c r="I10" s="96">
        <v>22.3</v>
      </c>
      <c r="J10" s="93">
        <v>5.7</v>
      </c>
      <c r="K10" s="93">
        <v>55.2</v>
      </c>
      <c r="L10" s="93">
        <v>40.2</v>
      </c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3">
        <v>55.1</v>
      </c>
      <c r="AA10" s="82">
        <f t="shared" si="0"/>
        <v>0.181159420289858</v>
      </c>
      <c r="AB10" s="98">
        <v>95.4</v>
      </c>
      <c r="AC10" s="84">
        <f>(AB10-Z10)*VLOOKUP(AE10,公斤水的体积!A:B,2,)</f>
        <v>40.32418</v>
      </c>
      <c r="AD10" s="85">
        <f t="shared" si="1"/>
        <v>0.308905472636805</v>
      </c>
      <c r="AE10" s="99">
        <v>13</v>
      </c>
      <c r="AF10" s="100"/>
      <c r="AG10" s="100"/>
      <c r="AH10" s="101">
        <v>1.3</v>
      </c>
      <c r="AI10" s="96">
        <v>128.9</v>
      </c>
      <c r="AJ10" s="88">
        <f t="shared" si="2"/>
        <v>1.00853374709077</v>
      </c>
      <c r="AK10" s="89">
        <f>VLOOKUP(AE10,水的平均压缩系数!C:F,4,)*1000</f>
        <v>10.3635</v>
      </c>
      <c r="AL10" s="80" t="s">
        <v>67</v>
      </c>
      <c r="AM10" s="80" t="s">
        <v>67</v>
      </c>
      <c r="AN10" s="80" t="s">
        <v>67</v>
      </c>
      <c r="AO10" s="80" t="s">
        <v>67</v>
      </c>
      <c r="AP10" s="80" t="s">
        <v>67</v>
      </c>
      <c r="AQ10" s="80" t="s">
        <v>67</v>
      </c>
      <c r="AR10" s="80" t="str">
        <f t="shared" si="3"/>
        <v>合格</v>
      </c>
      <c r="AS10" s="90" t="s">
        <v>68</v>
      </c>
      <c r="AT10" s="76">
        <v>20260106</v>
      </c>
      <c r="AU10" s="76">
        <v>15</v>
      </c>
    </row>
    <row r="11" spans="1:252">
      <c r="A11" s="74">
        <v>4</v>
      </c>
      <c r="B11" s="91" t="s">
        <v>56</v>
      </c>
      <c r="C11" s="92" t="s">
        <v>964</v>
      </c>
      <c r="D11" s="93" t="s">
        <v>1337</v>
      </c>
      <c r="E11" s="94" t="s">
        <v>1343</v>
      </c>
      <c r="F11" s="95" t="s">
        <v>1344</v>
      </c>
      <c r="G11" s="64" t="s">
        <v>61</v>
      </c>
      <c r="H11" s="94" t="s">
        <v>311</v>
      </c>
      <c r="I11" s="96">
        <v>22.3</v>
      </c>
      <c r="J11" s="93">
        <v>5.7</v>
      </c>
      <c r="K11" s="93">
        <v>48.6</v>
      </c>
      <c r="L11" s="93">
        <v>40</v>
      </c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3">
        <v>48.5</v>
      </c>
      <c r="AA11" s="82">
        <f t="shared" si="0"/>
        <v>0.205761316872431</v>
      </c>
      <c r="AB11" s="98">
        <v>88.6</v>
      </c>
      <c r="AC11" s="84">
        <f>(AB11-Z11)*VLOOKUP(AE11,公斤水的体积!A:B,2,)</f>
        <v>40.12406</v>
      </c>
      <c r="AD11" s="85">
        <f t="shared" si="1"/>
        <v>0.310149999999982</v>
      </c>
      <c r="AE11" s="99">
        <v>13</v>
      </c>
      <c r="AF11" s="100"/>
      <c r="AG11" s="100"/>
      <c r="AH11" s="101">
        <v>2.3</v>
      </c>
      <c r="AI11" s="96">
        <v>148.2</v>
      </c>
      <c r="AJ11" s="88">
        <f t="shared" si="2"/>
        <v>1.55195681511471</v>
      </c>
      <c r="AK11" s="89">
        <f>VLOOKUP(AE11,水的平均压缩系数!C:F,4,)*1000</f>
        <v>10.3635</v>
      </c>
      <c r="AL11" s="80" t="s">
        <v>67</v>
      </c>
      <c r="AM11" s="80" t="s">
        <v>67</v>
      </c>
      <c r="AN11" s="80" t="s">
        <v>67</v>
      </c>
      <c r="AO11" s="80" t="s">
        <v>67</v>
      </c>
      <c r="AP11" s="80" t="s">
        <v>67</v>
      </c>
      <c r="AQ11" s="80" t="s">
        <v>67</v>
      </c>
      <c r="AR11" s="80" t="str">
        <f t="shared" si="3"/>
        <v>合格</v>
      </c>
      <c r="AS11" s="90" t="s">
        <v>68</v>
      </c>
      <c r="AT11" s="76">
        <v>20260106</v>
      </c>
      <c r="AU11" s="76">
        <v>15</v>
      </c>
    </row>
    <row r="12" spans="1:252">
      <c r="A12" s="74">
        <v>5</v>
      </c>
      <c r="B12" s="91" t="s">
        <v>56</v>
      </c>
      <c r="C12" s="92" t="s">
        <v>964</v>
      </c>
      <c r="D12" s="93" t="s">
        <v>1337</v>
      </c>
      <c r="E12" s="94" t="s">
        <v>1345</v>
      </c>
      <c r="F12" s="95" t="s">
        <v>1346</v>
      </c>
      <c r="G12" s="64" t="s">
        <v>61</v>
      </c>
      <c r="H12" s="94" t="s">
        <v>322</v>
      </c>
      <c r="I12" s="96">
        <v>22.3</v>
      </c>
      <c r="J12" s="93">
        <v>5.7</v>
      </c>
      <c r="K12" s="93">
        <v>47.1</v>
      </c>
      <c r="L12" s="93">
        <v>40.1</v>
      </c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3">
        <v>47</v>
      </c>
      <c r="AA12" s="82">
        <f t="shared" si="0"/>
        <v>0.212314225053082</v>
      </c>
      <c r="AB12" s="98">
        <v>87.2</v>
      </c>
      <c r="AC12" s="84">
        <f>(AB12-Z12)*VLOOKUP(AE12,公斤水的体积!A:B,2,)</f>
        <v>40.22412</v>
      </c>
      <c r="AD12" s="85">
        <f t="shared" si="1"/>
        <v>0.309526184538648</v>
      </c>
      <c r="AE12" s="99">
        <v>13</v>
      </c>
      <c r="AF12" s="100"/>
      <c r="AG12" s="100"/>
      <c r="AH12" s="101">
        <v>2.5</v>
      </c>
      <c r="AI12" s="96">
        <v>144.7</v>
      </c>
      <c r="AJ12" s="88">
        <f t="shared" si="2"/>
        <v>1.72771250863856</v>
      </c>
      <c r="AK12" s="89">
        <f>VLOOKUP(AE12,水的平均压缩系数!C:F,4,)*1000</f>
        <v>10.3635</v>
      </c>
      <c r="AL12" s="80" t="s">
        <v>67</v>
      </c>
      <c r="AM12" s="80" t="s">
        <v>67</v>
      </c>
      <c r="AN12" s="80" t="s">
        <v>67</v>
      </c>
      <c r="AO12" s="80" t="s">
        <v>67</v>
      </c>
      <c r="AP12" s="80" t="s">
        <v>67</v>
      </c>
      <c r="AQ12" s="80" t="s">
        <v>67</v>
      </c>
      <c r="AR12" s="80" t="str">
        <f t="shared" si="3"/>
        <v>合格</v>
      </c>
      <c r="AS12" s="90" t="s">
        <v>68</v>
      </c>
      <c r="AT12" s="76">
        <v>20260106</v>
      </c>
      <c r="AU12" s="76">
        <v>15</v>
      </c>
    </row>
    <row r="13" spans="1:252">
      <c r="A13" s="74">
        <v>6</v>
      </c>
      <c r="B13" s="91" t="s">
        <v>56</v>
      </c>
      <c r="C13" s="92" t="s">
        <v>964</v>
      </c>
      <c r="D13" s="93" t="s">
        <v>1337</v>
      </c>
      <c r="E13" s="94" t="s">
        <v>1347</v>
      </c>
      <c r="F13" s="95" t="s">
        <v>1348</v>
      </c>
      <c r="G13" s="64" t="s">
        <v>317</v>
      </c>
      <c r="H13" s="94" t="s">
        <v>63</v>
      </c>
      <c r="I13" s="96"/>
      <c r="J13" s="93">
        <v>5.7</v>
      </c>
      <c r="K13" s="93">
        <v>46</v>
      </c>
      <c r="L13" s="93">
        <v>40</v>
      </c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3">
        <v>45.9</v>
      </c>
      <c r="AA13" s="82">
        <f t="shared" si="0"/>
        <v>0.217391304347829</v>
      </c>
      <c r="AB13" s="98">
        <v>86</v>
      </c>
      <c r="AC13" s="84">
        <f>(AB13-Z13)*VLOOKUP(AE13,公斤水的体积!A:B,2,)</f>
        <v>40.12406</v>
      </c>
      <c r="AD13" s="85">
        <f t="shared" si="1"/>
        <v>0.31015</v>
      </c>
      <c r="AE13" s="99">
        <v>13</v>
      </c>
      <c r="AF13" s="100"/>
      <c r="AG13" s="100"/>
      <c r="AH13" s="101">
        <v>2.4</v>
      </c>
      <c r="AI13" s="96">
        <v>156.9</v>
      </c>
      <c r="AJ13" s="88">
        <f t="shared" si="2"/>
        <v>1.52963671128107</v>
      </c>
      <c r="AK13" s="89">
        <f>VLOOKUP(AE13,水的平均压缩系数!C:F,4,)*1000</f>
        <v>10.3635</v>
      </c>
      <c r="AL13" s="80" t="s">
        <v>67</v>
      </c>
      <c r="AM13" s="80" t="s">
        <v>67</v>
      </c>
      <c r="AN13" s="80" t="s">
        <v>67</v>
      </c>
      <c r="AO13" s="80" t="s">
        <v>67</v>
      </c>
      <c r="AP13" s="80" t="s">
        <v>67</v>
      </c>
      <c r="AQ13" s="80" t="s">
        <v>67</v>
      </c>
      <c r="AR13" s="80" t="str">
        <f t="shared" si="3"/>
        <v>合格</v>
      </c>
      <c r="AS13" s="90" t="s">
        <v>68</v>
      </c>
      <c r="AT13" s="76">
        <v>20260106</v>
      </c>
      <c r="AU13" s="76">
        <v>15</v>
      </c>
    </row>
    <row r="14" spans="1:252">
      <c r="A14" s="74">
        <v>7</v>
      </c>
      <c r="B14" s="75" t="s">
        <v>56</v>
      </c>
      <c r="C14" s="76">
        <v>20260106</v>
      </c>
      <c r="D14" s="76" t="s">
        <v>1333</v>
      </c>
      <c r="E14" s="77" t="s">
        <v>1349</v>
      </c>
      <c r="F14" s="66" t="s">
        <v>1350</v>
      </c>
      <c r="G14" s="64" t="s">
        <v>72</v>
      </c>
      <c r="H14" s="78" t="s">
        <v>946</v>
      </c>
      <c r="I14" s="78" t="s">
        <v>408</v>
      </c>
      <c r="J14" s="75">
        <v>5.7</v>
      </c>
      <c r="K14" s="76">
        <v>57.6</v>
      </c>
      <c r="L14" s="79" t="s">
        <v>216</v>
      </c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1">
        <v>57.5</v>
      </c>
      <c r="AA14" s="82">
        <f t="shared" si="0"/>
        <v>0.173611111111114</v>
      </c>
      <c r="AB14" s="83">
        <v>98.6</v>
      </c>
      <c r="AC14" s="84">
        <f>(AB14-Z14)*VLOOKUP(AE14,公斤水的体积!A:B,2,)</f>
        <v>41.12466</v>
      </c>
      <c r="AD14" s="85">
        <f t="shared" si="1"/>
        <v>0.304048780487784</v>
      </c>
      <c r="AE14" s="86">
        <v>13</v>
      </c>
      <c r="AF14" s="86"/>
      <c r="AG14" s="86"/>
      <c r="AH14" s="86">
        <v>3.9</v>
      </c>
      <c r="AI14" s="87" t="s">
        <v>1351</v>
      </c>
      <c r="AJ14" s="88">
        <f t="shared" si="2"/>
        <v>2.86975717439294</v>
      </c>
      <c r="AK14" s="89">
        <f>VLOOKUP(AE14,水的平均压缩系数!C:F,4,)*1000</f>
        <v>10.3635</v>
      </c>
      <c r="AL14" s="80" t="s">
        <v>67</v>
      </c>
      <c r="AM14" s="80" t="s">
        <v>67</v>
      </c>
      <c r="AN14" s="80" t="s">
        <v>67</v>
      </c>
      <c r="AO14" s="80" t="s">
        <v>67</v>
      </c>
      <c r="AP14" s="80" t="s">
        <v>67</v>
      </c>
      <c r="AQ14" s="80" t="s">
        <v>67</v>
      </c>
      <c r="AR14" s="80" t="str">
        <f t="shared" si="3"/>
        <v>合格</v>
      </c>
      <c r="AS14" s="90" t="s">
        <v>68</v>
      </c>
      <c r="AT14" s="76">
        <v>20260106</v>
      </c>
      <c r="AU14" s="76">
        <v>15</v>
      </c>
    </row>
    <row r="15" spans="1:252">
      <c r="A15" s="74">
        <v>8</v>
      </c>
      <c r="B15" s="75" t="s">
        <v>56</v>
      </c>
      <c r="C15" s="76">
        <v>20260109</v>
      </c>
      <c r="D15" s="76" t="s">
        <v>1333</v>
      </c>
      <c r="E15" s="77" t="s">
        <v>1352</v>
      </c>
      <c r="F15" s="66" t="s">
        <v>1353</v>
      </c>
      <c r="G15" s="64" t="s">
        <v>61</v>
      </c>
      <c r="H15" s="78" t="s">
        <v>282</v>
      </c>
      <c r="I15" s="78"/>
      <c r="J15" s="75">
        <v>5.7</v>
      </c>
      <c r="K15" s="76">
        <v>48.8</v>
      </c>
      <c r="L15" s="79" t="s">
        <v>64</v>
      </c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1">
        <v>48.7</v>
      </c>
      <c r="AA15" s="82">
        <f t="shared" si="0"/>
        <v>0.204918032786874</v>
      </c>
      <c r="AB15" s="83">
        <v>88.8</v>
      </c>
      <c r="AC15" s="84">
        <f>(AB15-Z15)*VLOOKUP(AE15,公斤水的体积!A:B,2,)</f>
        <v>40.134887</v>
      </c>
      <c r="AD15" s="85">
        <f t="shared" si="1"/>
        <v>0.33721749999998</v>
      </c>
      <c r="AE15" s="86">
        <v>15</v>
      </c>
      <c r="AF15" s="86"/>
      <c r="AG15" s="86"/>
      <c r="AH15" s="86">
        <v>2.2</v>
      </c>
      <c r="AI15" s="87" t="s">
        <v>1354</v>
      </c>
      <c r="AJ15" s="88">
        <f t="shared" si="2"/>
        <v>1.51202749140893</v>
      </c>
      <c r="AK15" s="89">
        <f>VLOOKUP(AE15,水的平均压缩系数!C:F,4,)*1000</f>
        <v>10.287</v>
      </c>
      <c r="AL15" s="80" t="s">
        <v>67</v>
      </c>
      <c r="AM15" s="80" t="s">
        <v>67</v>
      </c>
      <c r="AN15" s="80" t="s">
        <v>67</v>
      </c>
      <c r="AO15" s="80" t="s">
        <v>67</v>
      </c>
      <c r="AP15" s="80" t="s">
        <v>67</v>
      </c>
      <c r="AQ15" s="80" t="s">
        <v>67</v>
      </c>
      <c r="AR15" s="80" t="str">
        <f t="shared" si="3"/>
        <v>合格</v>
      </c>
      <c r="AS15" s="90" t="s">
        <v>68</v>
      </c>
      <c r="AT15" s="76">
        <v>20260109</v>
      </c>
      <c r="AU15" s="76">
        <v>15</v>
      </c>
    </row>
    <row r="16" spans="1:252">
      <c r="A16" s="74">
        <v>9</v>
      </c>
      <c r="B16" s="75" t="s">
        <v>56</v>
      </c>
      <c r="C16" s="76">
        <v>20260109</v>
      </c>
      <c r="D16" s="76" t="s">
        <v>1333</v>
      </c>
      <c r="E16" s="77" t="s">
        <v>1355</v>
      </c>
      <c r="F16" s="66" t="s">
        <v>1356</v>
      </c>
      <c r="G16" s="64" t="s">
        <v>124</v>
      </c>
      <c r="H16" s="78" t="s">
        <v>342</v>
      </c>
      <c r="I16" s="78" t="s">
        <v>63</v>
      </c>
      <c r="J16" s="75">
        <v>5.7</v>
      </c>
      <c r="K16" s="76">
        <v>48.5</v>
      </c>
      <c r="L16" s="79" t="s">
        <v>205</v>
      </c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1">
        <v>48.4</v>
      </c>
      <c r="AA16" s="82">
        <f t="shared" si="0"/>
        <v>0.206185567010312</v>
      </c>
      <c r="AB16" s="83">
        <v>86.5</v>
      </c>
      <c r="AC16" s="84">
        <f>(AB16-Z16)*VLOOKUP(AE16,公斤水的体积!A:B,2,)</f>
        <v>38.133147</v>
      </c>
      <c r="AD16" s="85">
        <f t="shared" si="1"/>
        <v>0.350386842105266</v>
      </c>
      <c r="AE16" s="86">
        <v>15</v>
      </c>
      <c r="AF16" s="86"/>
      <c r="AG16" s="86"/>
      <c r="AH16" s="86">
        <v>0.4</v>
      </c>
      <c r="AI16" s="87" t="s">
        <v>1357</v>
      </c>
      <c r="AJ16" s="88">
        <f t="shared" si="2"/>
        <v>0.282485875706215</v>
      </c>
      <c r="AK16" s="89">
        <f>VLOOKUP(AE16,水的平均压缩系数!C:F,4,)*1000</f>
        <v>10.287</v>
      </c>
      <c r="AL16" s="80" t="s">
        <v>67</v>
      </c>
      <c r="AM16" s="80" t="s">
        <v>67</v>
      </c>
      <c r="AN16" s="80" t="s">
        <v>67</v>
      </c>
      <c r="AO16" s="80" t="s">
        <v>67</v>
      </c>
      <c r="AP16" s="80" t="s">
        <v>67</v>
      </c>
      <c r="AQ16" s="80" t="s">
        <v>67</v>
      </c>
      <c r="AR16" s="80" t="str">
        <f t="shared" si="3"/>
        <v>合格</v>
      </c>
      <c r="AS16" s="90" t="s">
        <v>68</v>
      </c>
      <c r="AT16" s="76">
        <v>20260109</v>
      </c>
      <c r="AU16" s="76">
        <v>15</v>
      </c>
    </row>
    <row r="17" spans="1:47">
      <c r="A17" s="74">
        <v>10</v>
      </c>
      <c r="B17" s="75" t="s">
        <v>56</v>
      </c>
      <c r="C17" s="76">
        <v>20260109</v>
      </c>
      <c r="D17" s="76" t="s">
        <v>1333</v>
      </c>
      <c r="E17" s="77" t="s">
        <v>1358</v>
      </c>
      <c r="F17" s="66" t="s">
        <v>1359</v>
      </c>
      <c r="G17" s="64" t="s">
        <v>124</v>
      </c>
      <c r="H17" s="78" t="s">
        <v>1360</v>
      </c>
      <c r="I17" s="78" t="s">
        <v>89</v>
      </c>
      <c r="J17" s="75">
        <v>5.7</v>
      </c>
      <c r="K17" s="76">
        <v>49.4</v>
      </c>
      <c r="L17" s="79" t="s">
        <v>64</v>
      </c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1">
        <v>49.3</v>
      </c>
      <c r="AA17" s="82">
        <f t="shared" si="0"/>
        <v>0.202429149797574</v>
      </c>
      <c r="AB17" s="83">
        <v>89.4</v>
      </c>
      <c r="AC17" s="84">
        <f>(AB17-Z17)*VLOOKUP(AE17,公斤水的体积!A:B,2,)</f>
        <v>40.134887</v>
      </c>
      <c r="AD17" s="85">
        <f t="shared" si="1"/>
        <v>0.337217500000015</v>
      </c>
      <c r="AE17" s="86">
        <v>15</v>
      </c>
      <c r="AF17" s="86"/>
      <c r="AG17" s="86"/>
      <c r="AH17" s="86">
        <v>2.3</v>
      </c>
      <c r="AI17" s="87" t="s">
        <v>1361</v>
      </c>
      <c r="AJ17" s="88">
        <f t="shared" si="2"/>
        <v>1.49156939040208</v>
      </c>
      <c r="AK17" s="89">
        <f>VLOOKUP(AE17,水的平均压缩系数!C:F,4,)*1000</f>
        <v>10.287</v>
      </c>
      <c r="AL17" s="80" t="s">
        <v>67</v>
      </c>
      <c r="AM17" s="80" t="s">
        <v>67</v>
      </c>
      <c r="AN17" s="80" t="s">
        <v>67</v>
      </c>
      <c r="AO17" s="80" t="s">
        <v>67</v>
      </c>
      <c r="AP17" s="80" t="s">
        <v>67</v>
      </c>
      <c r="AQ17" s="80" t="s">
        <v>67</v>
      </c>
      <c r="AR17" s="80" t="str">
        <f t="shared" si="3"/>
        <v>合格</v>
      </c>
      <c r="AS17" s="90" t="s">
        <v>68</v>
      </c>
      <c r="AT17" s="76">
        <v>20260109</v>
      </c>
      <c r="AU17" s="76">
        <v>15</v>
      </c>
    </row>
    <row r="18" spans="1:47">
      <c r="A18" s="74">
        <v>11</v>
      </c>
      <c r="B18" s="75" t="s">
        <v>56</v>
      </c>
      <c r="C18" s="76">
        <v>20260113</v>
      </c>
      <c r="D18" s="76" t="s">
        <v>1333</v>
      </c>
      <c r="E18" s="77" t="s">
        <v>1362</v>
      </c>
      <c r="F18" s="66" t="s">
        <v>1363</v>
      </c>
      <c r="G18" s="64" t="s">
        <v>124</v>
      </c>
      <c r="H18" s="78" t="s">
        <v>196</v>
      </c>
      <c r="I18" s="78" t="s">
        <v>175</v>
      </c>
      <c r="J18" s="75">
        <v>5.7</v>
      </c>
      <c r="K18" s="76">
        <v>50.2</v>
      </c>
      <c r="L18" s="79" t="s">
        <v>64</v>
      </c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1">
        <v>50.1</v>
      </c>
      <c r="AA18" s="82">
        <f t="shared" si="0"/>
        <v>0.199203187250999</v>
      </c>
      <c r="AB18" s="83">
        <v>90.2</v>
      </c>
      <c r="AC18" s="84">
        <f>(AB18-Z18)*VLOOKUP(AE18,公斤水的体积!A:B,2,)</f>
        <v>40.14812</v>
      </c>
      <c r="AD18" s="85">
        <f t="shared" si="1"/>
        <v>0.370300000000015</v>
      </c>
      <c r="AE18" s="86">
        <v>17</v>
      </c>
      <c r="AF18" s="86"/>
      <c r="AG18" s="86"/>
      <c r="AH18" s="86">
        <v>3.4</v>
      </c>
      <c r="AI18" s="87" t="s">
        <v>1364</v>
      </c>
      <c r="AJ18" s="88">
        <f t="shared" si="2"/>
        <v>2.72</v>
      </c>
      <c r="AK18" s="89">
        <f>VLOOKUP(AE18,水的平均压缩系数!C:F,4,)*1000</f>
        <v>10.2195</v>
      </c>
      <c r="AL18" s="80" t="s">
        <v>67</v>
      </c>
      <c r="AM18" s="80" t="s">
        <v>67</v>
      </c>
      <c r="AN18" s="80" t="s">
        <v>67</v>
      </c>
      <c r="AO18" s="80" t="s">
        <v>67</v>
      </c>
      <c r="AP18" s="80" t="s">
        <v>67</v>
      </c>
      <c r="AQ18" s="80" t="s">
        <v>67</v>
      </c>
      <c r="AR18" s="80" t="str">
        <f t="shared" si="3"/>
        <v>合格</v>
      </c>
      <c r="AS18" s="90" t="s">
        <v>68</v>
      </c>
      <c r="AT18" s="76">
        <v>20260113</v>
      </c>
      <c r="AU18" s="76">
        <v>15</v>
      </c>
    </row>
    <row r="19" spans="1:47">
      <c r="A19" s="74">
        <v>12</v>
      </c>
      <c r="B19" s="75" t="s">
        <v>56</v>
      </c>
      <c r="C19" s="76">
        <v>20260114</v>
      </c>
      <c r="D19" s="76" t="s">
        <v>1333</v>
      </c>
      <c r="E19" s="77" t="s">
        <v>1365</v>
      </c>
      <c r="F19" s="66" t="s">
        <v>1366</v>
      </c>
      <c r="G19" s="64" t="s">
        <v>124</v>
      </c>
      <c r="H19" s="78" t="s">
        <v>363</v>
      </c>
      <c r="I19" s="78" t="s">
        <v>1367</v>
      </c>
      <c r="J19" s="75">
        <v>5.7</v>
      </c>
      <c r="K19" s="76">
        <v>47.4</v>
      </c>
      <c r="L19" s="79" t="s">
        <v>64</v>
      </c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1">
        <v>47.3</v>
      </c>
      <c r="AA19" s="82">
        <f t="shared" si="0"/>
        <v>0.210970464135024</v>
      </c>
      <c r="AB19" s="83">
        <v>87.4</v>
      </c>
      <c r="AC19" s="84">
        <f>(AB19-Z19)*VLOOKUP(AE19,公斤水的体积!A:B,2,)</f>
        <v>40.134887</v>
      </c>
      <c r="AD19" s="85">
        <f t="shared" si="1"/>
        <v>0.337217500000015</v>
      </c>
      <c r="AE19" s="86">
        <v>15</v>
      </c>
      <c r="AF19" s="86"/>
      <c r="AG19" s="86"/>
      <c r="AH19" s="86">
        <v>2.4</v>
      </c>
      <c r="AI19" s="87" t="s">
        <v>1368</v>
      </c>
      <c r="AJ19" s="88">
        <f t="shared" si="2"/>
        <v>1.58102766798419</v>
      </c>
      <c r="AK19" s="89">
        <f>VLOOKUP(AE19,水的平均压缩系数!C:F,4,)*1000</f>
        <v>10.287</v>
      </c>
      <c r="AL19" s="80" t="s">
        <v>67</v>
      </c>
      <c r="AM19" s="80" t="s">
        <v>67</v>
      </c>
      <c r="AN19" s="80" t="s">
        <v>67</v>
      </c>
      <c r="AO19" s="80" t="s">
        <v>67</v>
      </c>
      <c r="AP19" s="80" t="s">
        <v>67</v>
      </c>
      <c r="AQ19" s="80" t="s">
        <v>67</v>
      </c>
      <c r="AR19" s="80" t="str">
        <f t="shared" si="3"/>
        <v>合格</v>
      </c>
      <c r="AS19" s="90" t="s">
        <v>68</v>
      </c>
      <c r="AT19" s="76">
        <v>20260114</v>
      </c>
      <c r="AU19" s="76">
        <v>15</v>
      </c>
    </row>
    <row r="20" spans="1:47">
      <c r="A20" s="74">
        <v>13</v>
      </c>
      <c r="B20" s="75" t="s">
        <v>56</v>
      </c>
      <c r="C20" s="76">
        <v>20260114</v>
      </c>
      <c r="D20" s="76" t="s">
        <v>1333</v>
      </c>
      <c r="E20" s="77" t="s">
        <v>1369</v>
      </c>
      <c r="F20" s="66" t="s">
        <v>1370</v>
      </c>
      <c r="G20" s="64" t="s">
        <v>61</v>
      </c>
      <c r="H20" s="78" t="s">
        <v>1007</v>
      </c>
      <c r="I20" s="78" t="s">
        <v>1367</v>
      </c>
      <c r="J20" s="75">
        <v>5.7</v>
      </c>
      <c r="K20" s="76">
        <v>46.9</v>
      </c>
      <c r="L20" s="79" t="s">
        <v>75</v>
      </c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1">
        <v>46.8</v>
      </c>
      <c r="AA20" s="82">
        <f t="shared" si="0"/>
        <v>0.213219616204694</v>
      </c>
      <c r="AB20" s="83">
        <v>87.2</v>
      </c>
      <c r="AC20" s="84">
        <f>(AB20-Z20)*VLOOKUP(AE20,公斤水的体积!A:B,2,)</f>
        <v>40.435148</v>
      </c>
      <c r="AD20" s="85">
        <f t="shared" si="1"/>
        <v>0.335354838709697</v>
      </c>
      <c r="AE20" s="86">
        <v>15</v>
      </c>
      <c r="AF20" s="86"/>
      <c r="AG20" s="86"/>
      <c r="AH20" s="86">
        <v>2.3</v>
      </c>
      <c r="AI20" s="87" t="s">
        <v>1371</v>
      </c>
      <c r="AJ20" s="88">
        <f t="shared" si="2"/>
        <v>1.65348670021567</v>
      </c>
      <c r="AK20" s="89">
        <f>VLOOKUP(AE20,水的平均压缩系数!C:F,4,)*1000</f>
        <v>10.287</v>
      </c>
      <c r="AL20" s="80" t="s">
        <v>67</v>
      </c>
      <c r="AM20" s="80" t="s">
        <v>67</v>
      </c>
      <c r="AN20" s="80" t="s">
        <v>67</v>
      </c>
      <c r="AO20" s="80" t="s">
        <v>67</v>
      </c>
      <c r="AP20" s="80" t="s">
        <v>67</v>
      </c>
      <c r="AQ20" s="80" t="s">
        <v>67</v>
      </c>
      <c r="AR20" s="80" t="str">
        <f t="shared" si="3"/>
        <v>合格</v>
      </c>
      <c r="AS20" s="90" t="s">
        <v>68</v>
      </c>
      <c r="AT20" s="76">
        <v>20260114</v>
      </c>
      <c r="AU20" s="76">
        <v>15</v>
      </c>
    </row>
    <row r="21" spans="1:47">
      <c r="A21" s="74">
        <v>14</v>
      </c>
      <c r="B21" s="75" t="s">
        <v>56</v>
      </c>
      <c r="C21" s="76">
        <v>20260114</v>
      </c>
      <c r="D21" s="76" t="s">
        <v>1333</v>
      </c>
      <c r="E21" s="77" t="s">
        <v>1372</v>
      </c>
      <c r="F21" s="66" t="s">
        <v>1373</v>
      </c>
      <c r="G21" s="64" t="s">
        <v>124</v>
      </c>
      <c r="H21" s="78" t="s">
        <v>101</v>
      </c>
      <c r="I21" s="78" t="s">
        <v>808</v>
      </c>
      <c r="J21" s="75">
        <v>5.7</v>
      </c>
      <c r="K21" s="76">
        <v>47.3</v>
      </c>
      <c r="L21" s="79" t="s">
        <v>64</v>
      </c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1">
        <v>47.2</v>
      </c>
      <c r="AA21" s="82">
        <f t="shared" si="0"/>
        <v>0.211416490486246</v>
      </c>
      <c r="AB21" s="83">
        <v>87.3</v>
      </c>
      <c r="AC21" s="84">
        <f>(AB21-Z21)*VLOOKUP(AE21,公斤水的体积!A:B,2,)</f>
        <v>40.134887</v>
      </c>
      <c r="AD21" s="85">
        <f t="shared" si="1"/>
        <v>0.33721749999998</v>
      </c>
      <c r="AE21" s="86">
        <v>15</v>
      </c>
      <c r="AF21" s="86"/>
      <c r="AG21" s="86"/>
      <c r="AH21" s="86">
        <v>2</v>
      </c>
      <c r="AI21" s="87" t="s">
        <v>1374</v>
      </c>
      <c r="AJ21" s="88">
        <f t="shared" si="2"/>
        <v>1.37741046831956</v>
      </c>
      <c r="AK21" s="89">
        <f>VLOOKUP(AE21,水的平均压缩系数!C:F,4,)*1000</f>
        <v>10.287</v>
      </c>
      <c r="AL21" s="80" t="s">
        <v>67</v>
      </c>
      <c r="AM21" s="80" t="s">
        <v>67</v>
      </c>
      <c r="AN21" s="80" t="s">
        <v>67</v>
      </c>
      <c r="AO21" s="80" t="s">
        <v>67</v>
      </c>
      <c r="AP21" s="80" t="s">
        <v>67</v>
      </c>
      <c r="AQ21" s="80" t="s">
        <v>67</v>
      </c>
      <c r="AR21" s="80" t="str">
        <f t="shared" si="3"/>
        <v>合格</v>
      </c>
      <c r="AS21" s="90" t="s">
        <v>68</v>
      </c>
      <c r="AT21" s="76">
        <v>20260114</v>
      </c>
      <c r="AU21" s="76">
        <v>15</v>
      </c>
    </row>
    <row r="22" spans="1:47">
      <c r="A22" s="74">
        <v>15</v>
      </c>
      <c r="B22" s="75" t="s">
        <v>56</v>
      </c>
      <c r="C22" s="76">
        <v>20260114</v>
      </c>
      <c r="D22" s="76" t="s">
        <v>1333</v>
      </c>
      <c r="E22" s="77" t="s">
        <v>1375</v>
      </c>
      <c r="F22" s="66" t="s">
        <v>1376</v>
      </c>
      <c r="G22" s="64" t="s">
        <v>124</v>
      </c>
      <c r="H22" s="78" t="s">
        <v>363</v>
      </c>
      <c r="I22" s="78" t="s">
        <v>808</v>
      </c>
      <c r="J22" s="75">
        <v>5.7</v>
      </c>
      <c r="K22" s="76">
        <v>47.1</v>
      </c>
      <c r="L22" s="79" t="s">
        <v>64</v>
      </c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1">
        <v>47</v>
      </c>
      <c r="AA22" s="82">
        <f t="shared" si="0"/>
        <v>0.212314225053082</v>
      </c>
      <c r="AB22" s="83">
        <v>87.1</v>
      </c>
      <c r="AC22" s="84">
        <f>(AB22-Z22)*VLOOKUP(AE22,公斤水的体积!A:B,2,)</f>
        <v>40.134887</v>
      </c>
      <c r="AD22" s="85">
        <f t="shared" si="1"/>
        <v>0.33721749999998</v>
      </c>
      <c r="AE22" s="86">
        <v>15</v>
      </c>
      <c r="AF22" s="86"/>
      <c r="AG22" s="86"/>
      <c r="AH22" s="86">
        <v>3.4</v>
      </c>
      <c r="AI22" s="87" t="s">
        <v>1377</v>
      </c>
      <c r="AJ22" s="88">
        <f t="shared" si="2"/>
        <v>2.24274406332454</v>
      </c>
      <c r="AK22" s="89">
        <f>VLOOKUP(AE22,水的平均压缩系数!C:F,4,)*1000</f>
        <v>10.287</v>
      </c>
      <c r="AL22" s="80" t="s">
        <v>67</v>
      </c>
      <c r="AM22" s="80" t="s">
        <v>67</v>
      </c>
      <c r="AN22" s="80" t="s">
        <v>67</v>
      </c>
      <c r="AO22" s="80" t="s">
        <v>67</v>
      </c>
      <c r="AP22" s="80" t="s">
        <v>67</v>
      </c>
      <c r="AQ22" s="80" t="s">
        <v>67</v>
      </c>
      <c r="AR22" s="80" t="str">
        <f t="shared" si="3"/>
        <v>合格</v>
      </c>
      <c r="AS22" s="90" t="s">
        <v>68</v>
      </c>
      <c r="AT22" s="76">
        <v>20260114</v>
      </c>
      <c r="AU22" s="76">
        <v>15</v>
      </c>
    </row>
    <row r="23" spans="1:47">
      <c r="A23" s="74">
        <v>16</v>
      </c>
      <c r="B23" s="75" t="s">
        <v>56</v>
      </c>
      <c r="C23" s="76">
        <v>20260114</v>
      </c>
      <c r="D23" s="76" t="s">
        <v>1333</v>
      </c>
      <c r="E23" s="77" t="s">
        <v>1378</v>
      </c>
      <c r="F23" s="66" t="s">
        <v>1379</v>
      </c>
      <c r="G23" s="64" t="s">
        <v>61</v>
      </c>
      <c r="H23" s="78" t="s">
        <v>322</v>
      </c>
      <c r="I23" s="78" t="s">
        <v>1367</v>
      </c>
      <c r="J23" s="75">
        <v>5.7</v>
      </c>
      <c r="K23" s="76">
        <v>47.8</v>
      </c>
      <c r="L23" s="79" t="s">
        <v>64</v>
      </c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1">
        <v>47.7</v>
      </c>
      <c r="AA23" s="82">
        <f t="shared" si="0"/>
        <v>0.20920502092049</v>
      </c>
      <c r="AB23" s="83">
        <v>87.8</v>
      </c>
      <c r="AC23" s="84">
        <f>(AB23-Z23)*VLOOKUP(AE23,公斤水的体积!A:B,2,)</f>
        <v>40.134887</v>
      </c>
      <c r="AD23" s="85">
        <f t="shared" si="1"/>
        <v>0.33721749999998</v>
      </c>
      <c r="AE23" s="86">
        <v>15</v>
      </c>
      <c r="AF23" s="86"/>
      <c r="AG23" s="86"/>
      <c r="AH23" s="86">
        <v>2.2</v>
      </c>
      <c r="AI23" s="87" t="s">
        <v>1380</v>
      </c>
      <c r="AJ23" s="88">
        <f t="shared" si="2"/>
        <v>1.52671755725191</v>
      </c>
      <c r="AK23" s="89">
        <f>VLOOKUP(AE23,水的平均压缩系数!C:F,4,)*1000</f>
        <v>10.287</v>
      </c>
      <c r="AL23" s="80" t="s">
        <v>67</v>
      </c>
      <c r="AM23" s="80" t="s">
        <v>67</v>
      </c>
      <c r="AN23" s="80" t="s">
        <v>67</v>
      </c>
      <c r="AO23" s="80" t="s">
        <v>67</v>
      </c>
      <c r="AP23" s="80" t="s">
        <v>67</v>
      </c>
      <c r="AQ23" s="80" t="s">
        <v>67</v>
      </c>
      <c r="AR23" s="80" t="str">
        <f t="shared" si="3"/>
        <v>合格</v>
      </c>
      <c r="AS23" s="90" t="s">
        <v>68</v>
      </c>
      <c r="AT23" s="76">
        <v>20260114</v>
      </c>
      <c r="AU23" s="76">
        <v>15</v>
      </c>
    </row>
    <row r="24" spans="1:47">
      <c r="A24" s="74">
        <v>17</v>
      </c>
      <c r="B24" s="75" t="s">
        <v>56</v>
      </c>
      <c r="C24" s="76">
        <v>20260114</v>
      </c>
      <c r="D24" s="76" t="s">
        <v>1333</v>
      </c>
      <c r="E24" s="77" t="s">
        <v>1381</v>
      </c>
      <c r="F24" s="66" t="s">
        <v>1382</v>
      </c>
      <c r="G24" s="64" t="s">
        <v>61</v>
      </c>
      <c r="H24" s="78" t="s">
        <v>363</v>
      </c>
      <c r="I24" s="78" t="s">
        <v>808</v>
      </c>
      <c r="J24" s="75">
        <v>5.7</v>
      </c>
      <c r="K24" s="76">
        <v>48</v>
      </c>
      <c r="L24" s="79" t="s">
        <v>142</v>
      </c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1">
        <v>47.9</v>
      </c>
      <c r="AA24" s="82">
        <f t="shared" si="0"/>
        <v>0.208333333333336</v>
      </c>
      <c r="AB24" s="83">
        <v>88.1</v>
      </c>
      <c r="AC24" s="84">
        <f>(AB24-Z24)*VLOOKUP(AE24,公斤水的体积!A:B,2,)</f>
        <v>40.234974</v>
      </c>
      <c r="AD24" s="85">
        <f t="shared" si="1"/>
        <v>0.336593516209458</v>
      </c>
      <c r="AE24" s="86">
        <v>15</v>
      </c>
      <c r="AF24" s="86"/>
      <c r="AG24" s="86"/>
      <c r="AH24" s="86">
        <v>3.7</v>
      </c>
      <c r="AI24" s="87" t="s">
        <v>1383</v>
      </c>
      <c r="AJ24" s="88">
        <f t="shared" si="2"/>
        <v>2.49494268374916</v>
      </c>
      <c r="AK24" s="89">
        <f>VLOOKUP(AE24,水的平均压缩系数!C:F,4,)*1000</f>
        <v>10.287</v>
      </c>
      <c r="AL24" s="80" t="s">
        <v>67</v>
      </c>
      <c r="AM24" s="80" t="s">
        <v>67</v>
      </c>
      <c r="AN24" s="80" t="s">
        <v>67</v>
      </c>
      <c r="AO24" s="80" t="s">
        <v>67</v>
      </c>
      <c r="AP24" s="80" t="s">
        <v>67</v>
      </c>
      <c r="AQ24" s="80" t="s">
        <v>67</v>
      </c>
      <c r="AR24" s="80" t="str">
        <f t="shared" si="3"/>
        <v>合格</v>
      </c>
      <c r="AS24" s="90" t="s">
        <v>68</v>
      </c>
      <c r="AT24" s="76">
        <v>20260114</v>
      </c>
      <c r="AU24" s="76">
        <v>15</v>
      </c>
    </row>
    <row r="25" spans="1:47">
      <c r="A25" s="74">
        <v>18</v>
      </c>
      <c r="B25" s="75" t="s">
        <v>56</v>
      </c>
      <c r="C25" s="76">
        <v>20260114</v>
      </c>
      <c r="D25" s="76" t="s">
        <v>1333</v>
      </c>
      <c r="E25" s="77" t="s">
        <v>1384</v>
      </c>
      <c r="F25" s="66" t="s">
        <v>1385</v>
      </c>
      <c r="G25" s="64" t="s">
        <v>124</v>
      </c>
      <c r="H25" s="78" t="s">
        <v>363</v>
      </c>
      <c r="I25" s="78" t="s">
        <v>1367</v>
      </c>
      <c r="J25" s="75">
        <v>5.7</v>
      </c>
      <c r="K25" s="76">
        <v>47.6</v>
      </c>
      <c r="L25" s="79" t="s">
        <v>64</v>
      </c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1">
        <v>47.5</v>
      </c>
      <c r="AA25" s="82">
        <f t="shared" si="0"/>
        <v>0.210084033613448</v>
      </c>
      <c r="AB25" s="83">
        <v>87.6</v>
      </c>
      <c r="AC25" s="84">
        <f>(AB25-Z25)*VLOOKUP(AE25,公斤水的体积!A:B,2,)</f>
        <v>40.134887</v>
      </c>
      <c r="AD25" s="85">
        <f t="shared" si="1"/>
        <v>0.33721749999998</v>
      </c>
      <c r="AE25" s="86">
        <v>15</v>
      </c>
      <c r="AF25" s="86"/>
      <c r="AG25" s="86"/>
      <c r="AH25" s="86">
        <v>2.3</v>
      </c>
      <c r="AI25" s="87" t="s">
        <v>1386</v>
      </c>
      <c r="AJ25" s="88">
        <f t="shared" si="2"/>
        <v>1.54777927321669</v>
      </c>
      <c r="AK25" s="89">
        <f>VLOOKUP(AE25,水的平均压缩系数!C:F,4,)*1000</f>
        <v>10.287</v>
      </c>
      <c r="AL25" s="80" t="s">
        <v>67</v>
      </c>
      <c r="AM25" s="80" t="s">
        <v>67</v>
      </c>
      <c r="AN25" s="80" t="s">
        <v>67</v>
      </c>
      <c r="AO25" s="80" t="s">
        <v>67</v>
      </c>
      <c r="AP25" s="80" t="s">
        <v>67</v>
      </c>
      <c r="AQ25" s="80" t="s">
        <v>67</v>
      </c>
      <c r="AR25" s="80" t="str">
        <f t="shared" si="3"/>
        <v>合格</v>
      </c>
      <c r="AS25" s="90" t="s">
        <v>68</v>
      </c>
      <c r="AT25" s="76">
        <v>20260114</v>
      </c>
      <c r="AU25" s="76">
        <v>15</v>
      </c>
    </row>
    <row r="26" spans="1:47">
      <c r="A26" s="74">
        <v>19</v>
      </c>
      <c r="B26" s="75" t="s">
        <v>56</v>
      </c>
      <c r="C26" s="76">
        <v>20260114</v>
      </c>
      <c r="D26" s="76" t="s">
        <v>1333</v>
      </c>
      <c r="E26" s="77" t="s">
        <v>1387</v>
      </c>
      <c r="F26" s="66" t="s">
        <v>1388</v>
      </c>
      <c r="G26" s="64" t="s">
        <v>61</v>
      </c>
      <c r="H26" s="78" t="s">
        <v>225</v>
      </c>
      <c r="I26" s="78" t="s">
        <v>1367</v>
      </c>
      <c r="J26" s="75">
        <v>5.7</v>
      </c>
      <c r="K26" s="76">
        <v>46.7</v>
      </c>
      <c r="L26" s="79" t="s">
        <v>90</v>
      </c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1">
        <v>46.6</v>
      </c>
      <c r="AA26" s="82">
        <f t="shared" si="0"/>
        <v>0.214132762312637</v>
      </c>
      <c r="AB26" s="83">
        <v>87.3</v>
      </c>
      <c r="AC26" s="84">
        <f>(AB26-Z26)*VLOOKUP(AE26,公斤水的体积!A:B,2,)</f>
        <v>40.735409</v>
      </c>
      <c r="AD26" s="85">
        <f t="shared" si="1"/>
        <v>0.333519704433469</v>
      </c>
      <c r="AE26" s="86">
        <v>15</v>
      </c>
      <c r="AF26" s="86"/>
      <c r="AG26" s="86"/>
      <c r="AH26" s="86">
        <v>1.8</v>
      </c>
      <c r="AI26" s="87" t="s">
        <v>1389</v>
      </c>
      <c r="AJ26" s="88">
        <f t="shared" si="2"/>
        <v>1.19760479041916</v>
      </c>
      <c r="AK26" s="89">
        <f>VLOOKUP(AE26,水的平均压缩系数!C:F,4,)*1000</f>
        <v>10.287</v>
      </c>
      <c r="AL26" s="80" t="s">
        <v>67</v>
      </c>
      <c r="AM26" s="80" t="s">
        <v>67</v>
      </c>
      <c r="AN26" s="80" t="s">
        <v>67</v>
      </c>
      <c r="AO26" s="80" t="s">
        <v>67</v>
      </c>
      <c r="AP26" s="80" t="s">
        <v>67</v>
      </c>
      <c r="AQ26" s="80" t="s">
        <v>67</v>
      </c>
      <c r="AR26" s="80" t="str">
        <f t="shared" si="3"/>
        <v>合格</v>
      </c>
      <c r="AS26" s="90" t="s">
        <v>68</v>
      </c>
      <c r="AT26" s="76">
        <v>20260114</v>
      </c>
      <c r="AU26" s="76">
        <v>15</v>
      </c>
    </row>
    <row r="27" spans="1:47">
      <c r="A27" s="74">
        <v>20</v>
      </c>
      <c r="B27" s="75" t="s">
        <v>56</v>
      </c>
      <c r="C27" s="76">
        <v>20260114</v>
      </c>
      <c r="D27" s="76" t="s">
        <v>1333</v>
      </c>
      <c r="E27" s="77" t="s">
        <v>1390</v>
      </c>
      <c r="F27" s="66" t="s">
        <v>1391</v>
      </c>
      <c r="G27" s="64" t="s">
        <v>61</v>
      </c>
      <c r="H27" s="78" t="s">
        <v>352</v>
      </c>
      <c r="I27" s="78" t="s">
        <v>808</v>
      </c>
      <c r="J27" s="75">
        <v>5.7</v>
      </c>
      <c r="K27" s="76">
        <v>47.9</v>
      </c>
      <c r="L27" s="79" t="s">
        <v>64</v>
      </c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1">
        <v>47.8</v>
      </c>
      <c r="AA27" s="82">
        <f t="shared" si="0"/>
        <v>0.208768267223385</v>
      </c>
      <c r="AB27" s="83">
        <v>88.1</v>
      </c>
      <c r="AC27" s="84">
        <f>(AB27-Z27)*VLOOKUP(AE27,公斤水的体积!A:B,2,)</f>
        <v>40.335061</v>
      </c>
      <c r="AD27" s="85">
        <f t="shared" si="1"/>
        <v>0.83765249999999</v>
      </c>
      <c r="AE27" s="86">
        <v>15</v>
      </c>
      <c r="AF27" s="86"/>
      <c r="AG27" s="86"/>
      <c r="AH27" s="86">
        <v>3.9</v>
      </c>
      <c r="AI27" s="87" t="s">
        <v>1392</v>
      </c>
      <c r="AJ27" s="88">
        <f t="shared" si="2"/>
        <v>2.66757865937073</v>
      </c>
      <c r="AK27" s="89">
        <f>VLOOKUP(AE27,水的平均压缩系数!C:F,4,)*1000</f>
        <v>10.287</v>
      </c>
      <c r="AL27" s="80" t="s">
        <v>67</v>
      </c>
      <c r="AM27" s="80" t="s">
        <v>67</v>
      </c>
      <c r="AN27" s="80" t="s">
        <v>67</v>
      </c>
      <c r="AO27" s="80" t="s">
        <v>67</v>
      </c>
      <c r="AP27" s="80" t="s">
        <v>67</v>
      </c>
      <c r="AQ27" s="80" t="s">
        <v>67</v>
      </c>
      <c r="AR27" s="80" t="str">
        <f t="shared" si="3"/>
        <v>合格</v>
      </c>
      <c r="AS27" s="90" t="s">
        <v>68</v>
      </c>
      <c r="AT27" s="76">
        <v>20260114</v>
      </c>
      <c r="AU27" s="76">
        <v>15</v>
      </c>
    </row>
    <row r="28" spans="1:47">
      <c r="A28" s="74">
        <v>21</v>
      </c>
      <c r="B28" s="75" t="s">
        <v>56</v>
      </c>
      <c r="C28" s="76">
        <v>20260114</v>
      </c>
      <c r="D28" s="76" t="s">
        <v>1333</v>
      </c>
      <c r="E28" s="77" t="s">
        <v>1393</v>
      </c>
      <c r="F28" s="66" t="s">
        <v>1394</v>
      </c>
      <c r="G28" s="64" t="s">
        <v>61</v>
      </c>
      <c r="H28" s="78" t="s">
        <v>889</v>
      </c>
      <c r="I28" s="78" t="s">
        <v>1367</v>
      </c>
      <c r="J28" s="75">
        <v>5.7</v>
      </c>
      <c r="K28" s="76">
        <v>49.1</v>
      </c>
      <c r="L28" s="79" t="s">
        <v>64</v>
      </c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1">
        <v>49</v>
      </c>
      <c r="AA28" s="82">
        <f t="shared" ref="AA28:AA59" si="4">(K28-Z28)/K28*100</f>
        <v>0.203665987780044</v>
      </c>
      <c r="AB28" s="83">
        <v>89.1</v>
      </c>
      <c r="AC28" s="84">
        <f>(AB28-Z28)*VLOOKUP(AE28,公斤水的体积!A:B,2,)</f>
        <v>40.134887</v>
      </c>
      <c r="AD28" s="85">
        <f t="shared" ref="AD28:AD59" si="5">(AC28-L28)/L28*100</f>
        <v>0.33721749999998</v>
      </c>
      <c r="AE28" s="86">
        <v>15</v>
      </c>
      <c r="AF28" s="86"/>
      <c r="AG28" s="86"/>
      <c r="AH28" s="86">
        <v>1.9</v>
      </c>
      <c r="AI28" s="87" t="s">
        <v>1374</v>
      </c>
      <c r="AJ28" s="88">
        <f t="shared" ref="AJ28:AJ59" si="6">AH28/AI28*100</f>
        <v>1.30853994490358</v>
      </c>
      <c r="AK28" s="89">
        <f>VLOOKUP(AE28,水的平均压缩系数!C:F,4,)*1000</f>
        <v>10.287</v>
      </c>
      <c r="AL28" s="80" t="s">
        <v>67</v>
      </c>
      <c r="AM28" s="80" t="s">
        <v>67</v>
      </c>
      <c r="AN28" s="80" t="s">
        <v>67</v>
      </c>
      <c r="AO28" s="80" t="s">
        <v>67</v>
      </c>
      <c r="AP28" s="80" t="s">
        <v>67</v>
      </c>
      <c r="AQ28" s="80" t="s">
        <v>67</v>
      </c>
      <c r="AR28" s="80" t="str">
        <f t="shared" ref="AR28:AR59" si="7">IF(AND(AD28&lt;10,AD28&gt;=-1.5,AA28&lt;5,AA28&gt;-1,AJ28&lt;6,AJ28&gt;=0),"合格","不合格")</f>
        <v>合格</v>
      </c>
      <c r="AS28" s="90" t="s">
        <v>68</v>
      </c>
      <c r="AT28" s="76">
        <v>20260114</v>
      </c>
      <c r="AU28" s="76">
        <v>15</v>
      </c>
    </row>
    <row r="29" spans="1:47">
      <c r="A29" s="74">
        <v>22</v>
      </c>
      <c r="B29" s="75" t="s">
        <v>56</v>
      </c>
      <c r="C29" s="76">
        <v>20260114</v>
      </c>
      <c r="D29" s="76" t="s">
        <v>1333</v>
      </c>
      <c r="E29" s="77" t="s">
        <v>1395</v>
      </c>
      <c r="F29" s="66" t="s">
        <v>1396</v>
      </c>
      <c r="G29" s="64" t="s">
        <v>61</v>
      </c>
      <c r="H29" s="78" t="s">
        <v>889</v>
      </c>
      <c r="I29" s="78" t="s">
        <v>808</v>
      </c>
      <c r="J29" s="75">
        <v>5.7</v>
      </c>
      <c r="K29" s="76">
        <v>48.2</v>
      </c>
      <c r="L29" s="79" t="s">
        <v>64</v>
      </c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1">
        <v>48.1</v>
      </c>
      <c r="AA29" s="82">
        <f t="shared" si="4"/>
        <v>0.207468879668053</v>
      </c>
      <c r="AB29" s="83">
        <v>88.4</v>
      </c>
      <c r="AC29" s="84">
        <f>(AB29-Z29)*VLOOKUP(AE29,公斤水的体积!A:B,2,)</f>
        <v>40.335061</v>
      </c>
      <c r="AD29" s="85">
        <f t="shared" si="5"/>
        <v>0.837652500000008</v>
      </c>
      <c r="AE29" s="86">
        <v>15</v>
      </c>
      <c r="AF29" s="86"/>
      <c r="AG29" s="86"/>
      <c r="AH29" s="86">
        <v>2.9</v>
      </c>
      <c r="AI29" s="87" t="s">
        <v>1397</v>
      </c>
      <c r="AJ29" s="88">
        <f t="shared" si="6"/>
        <v>1.97278911564626</v>
      </c>
      <c r="AK29" s="89">
        <f>VLOOKUP(AE29,水的平均压缩系数!C:F,4,)*1000</f>
        <v>10.287</v>
      </c>
      <c r="AL29" s="80" t="s">
        <v>67</v>
      </c>
      <c r="AM29" s="80" t="s">
        <v>67</v>
      </c>
      <c r="AN29" s="80" t="s">
        <v>67</v>
      </c>
      <c r="AO29" s="80" t="s">
        <v>67</v>
      </c>
      <c r="AP29" s="80" t="s">
        <v>67</v>
      </c>
      <c r="AQ29" s="80" t="s">
        <v>67</v>
      </c>
      <c r="AR29" s="80" t="str">
        <f t="shared" si="7"/>
        <v>合格</v>
      </c>
      <c r="AS29" s="90" t="s">
        <v>68</v>
      </c>
      <c r="AT29" s="76">
        <v>20260114</v>
      </c>
      <c r="AU29" s="76">
        <v>15</v>
      </c>
    </row>
    <row r="30" spans="1:47">
      <c r="A30" s="74">
        <v>23</v>
      </c>
      <c r="B30" s="75" t="s">
        <v>56</v>
      </c>
      <c r="C30" s="76">
        <v>20260114</v>
      </c>
      <c r="D30" s="76" t="s">
        <v>1333</v>
      </c>
      <c r="E30" s="77" t="s">
        <v>1398</v>
      </c>
      <c r="F30" s="66" t="s">
        <v>1399</v>
      </c>
      <c r="G30" s="64" t="s">
        <v>61</v>
      </c>
      <c r="H30" s="78" t="s">
        <v>959</v>
      </c>
      <c r="I30" s="78" t="s">
        <v>1400</v>
      </c>
      <c r="J30" s="102">
        <v>5</v>
      </c>
      <c r="K30" s="76">
        <v>46.9</v>
      </c>
      <c r="L30" s="79" t="s">
        <v>64</v>
      </c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1">
        <v>46.8</v>
      </c>
      <c r="AA30" s="82">
        <f t="shared" si="4"/>
        <v>0.213219616204694</v>
      </c>
      <c r="AB30" s="83">
        <v>86.9</v>
      </c>
      <c r="AC30" s="84">
        <f>(AB30-Z30)*VLOOKUP(AE30,公斤水的体积!A:B,2,)</f>
        <v>40.134887</v>
      </c>
      <c r="AD30" s="85">
        <f t="shared" si="5"/>
        <v>0.337217500000015</v>
      </c>
      <c r="AE30" s="86">
        <v>15</v>
      </c>
      <c r="AF30" s="86"/>
      <c r="AG30" s="86"/>
      <c r="AH30" s="86">
        <v>3</v>
      </c>
      <c r="AI30" s="87" t="s">
        <v>1401</v>
      </c>
      <c r="AJ30" s="88">
        <f t="shared" si="6"/>
        <v>1.93298969072165</v>
      </c>
      <c r="AK30" s="89">
        <f>VLOOKUP(AE30,水的平均压缩系数!C:F,4,)*1000</f>
        <v>10.287</v>
      </c>
      <c r="AL30" s="80" t="s">
        <v>67</v>
      </c>
      <c r="AM30" s="80" t="s">
        <v>67</v>
      </c>
      <c r="AN30" s="80" t="s">
        <v>67</v>
      </c>
      <c r="AO30" s="80" t="s">
        <v>67</v>
      </c>
      <c r="AP30" s="80" t="s">
        <v>67</v>
      </c>
      <c r="AQ30" s="80" t="s">
        <v>67</v>
      </c>
      <c r="AR30" s="80" t="str">
        <f t="shared" si="7"/>
        <v>合格</v>
      </c>
      <c r="AS30" s="90" t="s">
        <v>68</v>
      </c>
      <c r="AT30" s="76">
        <v>20260114</v>
      </c>
      <c r="AU30" s="76">
        <v>15</v>
      </c>
    </row>
    <row r="31" spans="1:47">
      <c r="A31" s="74">
        <v>24</v>
      </c>
      <c r="B31" s="75" t="s">
        <v>56</v>
      </c>
      <c r="C31" s="76">
        <v>20260114</v>
      </c>
      <c r="D31" s="76" t="s">
        <v>1333</v>
      </c>
      <c r="E31" s="77" t="s">
        <v>1402</v>
      </c>
      <c r="F31" s="66" t="s">
        <v>1403</v>
      </c>
      <c r="G31" s="64" t="s">
        <v>61</v>
      </c>
      <c r="H31" s="78" t="s">
        <v>225</v>
      </c>
      <c r="I31" s="78" t="s">
        <v>1367</v>
      </c>
      <c r="J31" s="75">
        <v>5.7</v>
      </c>
      <c r="K31" s="76">
        <v>48.2</v>
      </c>
      <c r="L31" s="79" t="s">
        <v>184</v>
      </c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1">
        <v>48.1</v>
      </c>
      <c r="AA31" s="82">
        <f t="shared" si="4"/>
        <v>0.207468879668053</v>
      </c>
      <c r="AB31" s="83">
        <v>88.6</v>
      </c>
      <c r="AC31" s="84">
        <f>(AB31-Z31)*VLOOKUP(AE31,公斤水的体积!A:B,2,)</f>
        <v>40.535235</v>
      </c>
      <c r="AD31" s="85">
        <f t="shared" si="5"/>
        <v>0.334740099009887</v>
      </c>
      <c r="AE31" s="86">
        <v>15</v>
      </c>
      <c r="AF31" s="86"/>
      <c r="AG31" s="86"/>
      <c r="AH31" s="86">
        <v>3.9</v>
      </c>
      <c r="AI31" s="87" t="s">
        <v>1404</v>
      </c>
      <c r="AJ31" s="88">
        <f t="shared" si="6"/>
        <v>2.6566757493188</v>
      </c>
      <c r="AK31" s="89">
        <f>VLOOKUP(AE31,水的平均压缩系数!C:F,4,)*1000</f>
        <v>10.287</v>
      </c>
      <c r="AL31" s="80" t="s">
        <v>67</v>
      </c>
      <c r="AM31" s="80" t="s">
        <v>67</v>
      </c>
      <c r="AN31" s="80" t="s">
        <v>67</v>
      </c>
      <c r="AO31" s="80" t="s">
        <v>67</v>
      </c>
      <c r="AP31" s="80" t="s">
        <v>67</v>
      </c>
      <c r="AQ31" s="80" t="s">
        <v>67</v>
      </c>
      <c r="AR31" s="80" t="str">
        <f t="shared" si="7"/>
        <v>合格</v>
      </c>
      <c r="AS31" s="90" t="s">
        <v>68</v>
      </c>
      <c r="AT31" s="76">
        <v>20260114</v>
      </c>
      <c r="AU31" s="76">
        <v>15</v>
      </c>
    </row>
    <row r="32" spans="1:47">
      <c r="A32" s="74">
        <v>25</v>
      </c>
      <c r="B32" s="75" t="s">
        <v>56</v>
      </c>
      <c r="C32" s="76">
        <v>20260114</v>
      </c>
      <c r="D32" s="76" t="s">
        <v>1333</v>
      </c>
      <c r="E32" s="77" t="s">
        <v>1405</v>
      </c>
      <c r="F32" s="66" t="s">
        <v>1406</v>
      </c>
      <c r="G32" s="64" t="s">
        <v>61</v>
      </c>
      <c r="H32" s="78" t="s">
        <v>352</v>
      </c>
      <c r="I32" s="78" t="s">
        <v>1367</v>
      </c>
      <c r="J32" s="75">
        <v>5.7</v>
      </c>
      <c r="K32" s="76">
        <v>47.4</v>
      </c>
      <c r="L32" s="79" t="s">
        <v>75</v>
      </c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1">
        <v>47.3</v>
      </c>
      <c r="AA32" s="82">
        <f t="shared" si="4"/>
        <v>0.210970464135024</v>
      </c>
      <c r="AB32" s="83">
        <v>87.7</v>
      </c>
      <c r="AC32" s="84">
        <f>(AB32-Z32)*VLOOKUP(AE32,公斤水的体积!A:B,2,)</f>
        <v>40.435148</v>
      </c>
      <c r="AD32" s="85">
        <f t="shared" si="5"/>
        <v>0.335354838709697</v>
      </c>
      <c r="AE32" s="86">
        <v>15</v>
      </c>
      <c r="AF32" s="86"/>
      <c r="AG32" s="86"/>
      <c r="AH32" s="86">
        <v>4</v>
      </c>
      <c r="AI32" s="87" t="s">
        <v>1368</v>
      </c>
      <c r="AJ32" s="88">
        <f t="shared" si="6"/>
        <v>2.63504611330698</v>
      </c>
      <c r="AK32" s="89">
        <f>VLOOKUP(AE32,水的平均压缩系数!C:F,4,)*1000</f>
        <v>10.287</v>
      </c>
      <c r="AL32" s="80" t="s">
        <v>67</v>
      </c>
      <c r="AM32" s="80" t="s">
        <v>67</v>
      </c>
      <c r="AN32" s="80" t="s">
        <v>67</v>
      </c>
      <c r="AO32" s="80" t="s">
        <v>67</v>
      </c>
      <c r="AP32" s="80" t="s">
        <v>67</v>
      </c>
      <c r="AQ32" s="80" t="s">
        <v>67</v>
      </c>
      <c r="AR32" s="80" t="str">
        <f t="shared" si="7"/>
        <v>合格</v>
      </c>
      <c r="AS32" s="90" t="s">
        <v>68</v>
      </c>
      <c r="AT32" s="76">
        <v>20260114</v>
      </c>
      <c r="AU32" s="76">
        <v>15</v>
      </c>
    </row>
    <row r="33" spans="1:47">
      <c r="A33" s="74">
        <v>26</v>
      </c>
      <c r="B33" s="75" t="s">
        <v>56</v>
      </c>
      <c r="C33" s="76">
        <v>20260114</v>
      </c>
      <c r="D33" s="76" t="s">
        <v>1333</v>
      </c>
      <c r="E33" s="77" t="s">
        <v>1407</v>
      </c>
      <c r="F33" s="66" t="s">
        <v>1408</v>
      </c>
      <c r="G33" s="64" t="s">
        <v>61</v>
      </c>
      <c r="H33" s="78" t="s">
        <v>1409</v>
      </c>
      <c r="I33" s="78" t="s">
        <v>808</v>
      </c>
      <c r="J33" s="75">
        <v>5.7</v>
      </c>
      <c r="K33" s="76">
        <v>47.3</v>
      </c>
      <c r="L33" s="79" t="s">
        <v>142</v>
      </c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1">
        <v>47.2</v>
      </c>
      <c r="AA33" s="82">
        <f t="shared" si="4"/>
        <v>0.211416490486246</v>
      </c>
      <c r="AB33" s="83">
        <v>87.4</v>
      </c>
      <c r="AC33" s="84">
        <f>(AB33-Z33)*VLOOKUP(AE33,公斤水的体积!A:B,2,)</f>
        <v>40.234974</v>
      </c>
      <c r="AD33" s="85">
        <f t="shared" si="5"/>
        <v>0.336593516209476</v>
      </c>
      <c r="AE33" s="86">
        <v>15</v>
      </c>
      <c r="AF33" s="86"/>
      <c r="AG33" s="86"/>
      <c r="AH33" s="86">
        <v>3</v>
      </c>
      <c r="AI33" s="87" t="s">
        <v>1410</v>
      </c>
      <c r="AJ33" s="88">
        <f t="shared" si="6"/>
        <v>2.10526315789474</v>
      </c>
      <c r="AK33" s="89">
        <f>VLOOKUP(AE33,水的平均压缩系数!C:F,4,)*1000</f>
        <v>10.287</v>
      </c>
      <c r="AL33" s="80" t="s">
        <v>67</v>
      </c>
      <c r="AM33" s="80" t="s">
        <v>67</v>
      </c>
      <c r="AN33" s="80" t="s">
        <v>67</v>
      </c>
      <c r="AO33" s="80" t="s">
        <v>67</v>
      </c>
      <c r="AP33" s="80" t="s">
        <v>67</v>
      </c>
      <c r="AQ33" s="80" t="s">
        <v>67</v>
      </c>
      <c r="AR33" s="80" t="str">
        <f t="shared" si="7"/>
        <v>合格</v>
      </c>
      <c r="AS33" s="90" t="s">
        <v>68</v>
      </c>
      <c r="AT33" s="76">
        <v>20260114</v>
      </c>
      <c r="AU33" s="76">
        <v>15</v>
      </c>
    </row>
    <row r="34" spans="1:47">
      <c r="A34" s="74">
        <v>27</v>
      </c>
      <c r="B34" s="75" t="s">
        <v>56</v>
      </c>
      <c r="C34" s="76">
        <v>20260114</v>
      </c>
      <c r="D34" s="76" t="s">
        <v>1333</v>
      </c>
      <c r="E34" s="77" t="s">
        <v>1411</v>
      </c>
      <c r="F34" s="66" t="s">
        <v>1412</v>
      </c>
      <c r="G34" s="64" t="s">
        <v>61</v>
      </c>
      <c r="H34" s="78" t="s">
        <v>225</v>
      </c>
      <c r="I34" s="78" t="s">
        <v>1400</v>
      </c>
      <c r="J34" s="75">
        <v>5.7</v>
      </c>
      <c r="K34" s="76">
        <v>49.2</v>
      </c>
      <c r="L34" s="79" t="s">
        <v>184</v>
      </c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1">
        <v>49.1</v>
      </c>
      <c r="AA34" s="82">
        <f t="shared" si="4"/>
        <v>0.203252032520328</v>
      </c>
      <c r="AB34" s="83">
        <v>89.6</v>
      </c>
      <c r="AC34" s="84">
        <f>(AB34-Z34)*VLOOKUP(AE34,公斤水的体积!A:B,2,)</f>
        <v>40.535235</v>
      </c>
      <c r="AD34" s="85">
        <f t="shared" si="5"/>
        <v>0.334740099009887</v>
      </c>
      <c r="AE34" s="86">
        <v>15</v>
      </c>
      <c r="AF34" s="86"/>
      <c r="AG34" s="86"/>
      <c r="AH34" s="86">
        <v>2.5</v>
      </c>
      <c r="AI34" s="87" t="s">
        <v>1413</v>
      </c>
      <c r="AJ34" s="88">
        <f t="shared" si="6"/>
        <v>1.75808720112518</v>
      </c>
      <c r="AK34" s="89">
        <f>VLOOKUP(AE34,水的平均压缩系数!C:F,4,)*1000</f>
        <v>10.287</v>
      </c>
      <c r="AL34" s="80" t="s">
        <v>67</v>
      </c>
      <c r="AM34" s="80" t="s">
        <v>67</v>
      </c>
      <c r="AN34" s="80" t="s">
        <v>67</v>
      </c>
      <c r="AO34" s="80" t="s">
        <v>67</v>
      </c>
      <c r="AP34" s="80" t="s">
        <v>67</v>
      </c>
      <c r="AQ34" s="80" t="s">
        <v>67</v>
      </c>
      <c r="AR34" s="80" t="str">
        <f t="shared" si="7"/>
        <v>合格</v>
      </c>
      <c r="AS34" s="90" t="s">
        <v>68</v>
      </c>
      <c r="AT34" s="76">
        <v>20260114</v>
      </c>
      <c r="AU34" s="76">
        <v>15</v>
      </c>
    </row>
    <row r="35" spans="1:47">
      <c r="A35" s="74">
        <v>28</v>
      </c>
      <c r="B35" s="75" t="s">
        <v>56</v>
      </c>
      <c r="C35" s="76">
        <v>20260114</v>
      </c>
      <c r="D35" s="76" t="s">
        <v>1333</v>
      </c>
      <c r="E35" s="77" t="s">
        <v>1414</v>
      </c>
      <c r="F35" s="66" t="s">
        <v>1415</v>
      </c>
      <c r="G35" s="64" t="s">
        <v>61</v>
      </c>
      <c r="H35" s="78" t="s">
        <v>174</v>
      </c>
      <c r="I35" s="78" t="s">
        <v>1367</v>
      </c>
      <c r="J35" s="75">
        <v>5.7</v>
      </c>
      <c r="K35" s="76">
        <v>48.3</v>
      </c>
      <c r="L35" s="79" t="s">
        <v>75</v>
      </c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1">
        <v>48.2</v>
      </c>
      <c r="AA35" s="82">
        <f t="shared" si="4"/>
        <v>0.207039337474108</v>
      </c>
      <c r="AB35" s="83">
        <v>88.6</v>
      </c>
      <c r="AC35" s="84">
        <f>(AB35-Z35)*VLOOKUP(AE35,公斤水的体积!A:B,2,)</f>
        <v>40.435148</v>
      </c>
      <c r="AD35" s="85">
        <f t="shared" si="5"/>
        <v>0.335354838709662</v>
      </c>
      <c r="AE35" s="86">
        <v>15</v>
      </c>
      <c r="AF35" s="86"/>
      <c r="AG35" s="86"/>
      <c r="AH35" s="86">
        <v>3.8</v>
      </c>
      <c r="AI35" s="87" t="s">
        <v>1416</v>
      </c>
      <c r="AJ35" s="88">
        <f t="shared" si="6"/>
        <v>2.5938566552901</v>
      </c>
      <c r="AK35" s="89">
        <f>VLOOKUP(AE35,水的平均压缩系数!C:F,4,)*1000</f>
        <v>10.287</v>
      </c>
      <c r="AL35" s="80" t="s">
        <v>67</v>
      </c>
      <c r="AM35" s="80" t="s">
        <v>67</v>
      </c>
      <c r="AN35" s="80" t="s">
        <v>67</v>
      </c>
      <c r="AO35" s="80" t="s">
        <v>67</v>
      </c>
      <c r="AP35" s="80" t="s">
        <v>67</v>
      </c>
      <c r="AQ35" s="80" t="s">
        <v>67</v>
      </c>
      <c r="AR35" s="80" t="str">
        <f t="shared" si="7"/>
        <v>合格</v>
      </c>
      <c r="AS35" s="90" t="s">
        <v>68</v>
      </c>
      <c r="AT35" s="76">
        <v>20260114</v>
      </c>
      <c r="AU35" s="76">
        <v>15</v>
      </c>
    </row>
    <row r="36" spans="1:47">
      <c r="A36" s="74">
        <v>29</v>
      </c>
      <c r="B36" s="75" t="s">
        <v>56</v>
      </c>
      <c r="C36" s="76">
        <v>20260114</v>
      </c>
      <c r="D36" s="76" t="s">
        <v>1333</v>
      </c>
      <c r="E36" s="77" t="s">
        <v>1417</v>
      </c>
      <c r="F36" s="66" t="s">
        <v>1418</v>
      </c>
      <c r="G36" s="64" t="s">
        <v>124</v>
      </c>
      <c r="H36" s="78" t="s">
        <v>455</v>
      </c>
      <c r="I36" s="78" t="s">
        <v>808</v>
      </c>
      <c r="J36" s="75">
        <v>5.7</v>
      </c>
      <c r="K36" s="76">
        <v>49.8</v>
      </c>
      <c r="L36" s="79" t="s">
        <v>64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1">
        <v>49.7</v>
      </c>
      <c r="AA36" s="82">
        <f t="shared" si="4"/>
        <v>0.200803212851394</v>
      </c>
      <c r="AB36" s="83">
        <v>89.8</v>
      </c>
      <c r="AC36" s="84">
        <f>(AB36-Z36)*VLOOKUP(AE36,公斤水的体积!A:B,2,)</f>
        <v>40.134887</v>
      </c>
      <c r="AD36" s="85">
        <f t="shared" si="5"/>
        <v>0.33721749999998</v>
      </c>
      <c r="AE36" s="86">
        <v>15</v>
      </c>
      <c r="AF36" s="86"/>
      <c r="AG36" s="86"/>
      <c r="AH36" s="86">
        <v>1.9</v>
      </c>
      <c r="AI36" s="87" t="s">
        <v>1419</v>
      </c>
      <c r="AJ36" s="88">
        <f t="shared" si="6"/>
        <v>1.38584974471189</v>
      </c>
      <c r="AK36" s="89">
        <f>VLOOKUP(AE36,水的平均压缩系数!C:F,4,)*1000</f>
        <v>10.287</v>
      </c>
      <c r="AL36" s="80" t="s">
        <v>67</v>
      </c>
      <c r="AM36" s="80" t="s">
        <v>67</v>
      </c>
      <c r="AN36" s="80" t="s">
        <v>67</v>
      </c>
      <c r="AO36" s="80" t="s">
        <v>67</v>
      </c>
      <c r="AP36" s="80" t="s">
        <v>67</v>
      </c>
      <c r="AQ36" s="80" t="s">
        <v>67</v>
      </c>
      <c r="AR36" s="80" t="str">
        <f t="shared" si="7"/>
        <v>合格</v>
      </c>
      <c r="AS36" s="90" t="s">
        <v>68</v>
      </c>
      <c r="AT36" s="76">
        <v>20260114</v>
      </c>
      <c r="AU36" s="76">
        <v>15</v>
      </c>
    </row>
    <row r="37" spans="1:47">
      <c r="A37" s="74">
        <v>30</v>
      </c>
      <c r="B37" s="75" t="s">
        <v>56</v>
      </c>
      <c r="C37" s="76">
        <v>20260114</v>
      </c>
      <c r="D37" s="76" t="s">
        <v>1333</v>
      </c>
      <c r="E37" s="77" t="s">
        <v>1420</v>
      </c>
      <c r="F37" s="66" t="s">
        <v>1421</v>
      </c>
      <c r="G37" s="64" t="s">
        <v>61</v>
      </c>
      <c r="H37" s="78" t="s">
        <v>225</v>
      </c>
      <c r="I37" s="78" t="s">
        <v>808</v>
      </c>
      <c r="J37" s="75">
        <v>5.7</v>
      </c>
      <c r="K37" s="76">
        <v>49.7</v>
      </c>
      <c r="L37" s="79" t="s">
        <v>75</v>
      </c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1">
        <v>49.6</v>
      </c>
      <c r="AA37" s="82">
        <f t="shared" si="4"/>
        <v>0.201207243460767</v>
      </c>
      <c r="AB37" s="83">
        <v>90</v>
      </c>
      <c r="AC37" s="84">
        <f>(AB37-Z37)*VLOOKUP(AE37,公斤水的体积!A:B,2,)</f>
        <v>40.435148</v>
      </c>
      <c r="AD37" s="85">
        <f t="shared" si="5"/>
        <v>0.33535483870968</v>
      </c>
      <c r="AE37" s="86">
        <v>15</v>
      </c>
      <c r="AF37" s="86"/>
      <c r="AG37" s="86"/>
      <c r="AH37" s="86">
        <v>2.2</v>
      </c>
      <c r="AI37" s="87" t="s">
        <v>1422</v>
      </c>
      <c r="AJ37" s="88">
        <f t="shared" si="6"/>
        <v>1.5748031496063</v>
      </c>
      <c r="AK37" s="89">
        <f>VLOOKUP(AE37,水的平均压缩系数!C:F,4,)*1000</f>
        <v>10.287</v>
      </c>
      <c r="AL37" s="80" t="s">
        <v>67</v>
      </c>
      <c r="AM37" s="80" t="s">
        <v>67</v>
      </c>
      <c r="AN37" s="80" t="s">
        <v>67</v>
      </c>
      <c r="AO37" s="80" t="s">
        <v>67</v>
      </c>
      <c r="AP37" s="80" t="s">
        <v>67</v>
      </c>
      <c r="AQ37" s="80" t="s">
        <v>67</v>
      </c>
      <c r="AR37" s="80" t="str">
        <f t="shared" si="7"/>
        <v>合格</v>
      </c>
      <c r="AS37" s="90" t="s">
        <v>68</v>
      </c>
      <c r="AT37" s="76">
        <v>20260114</v>
      </c>
      <c r="AU37" s="76">
        <v>15</v>
      </c>
    </row>
    <row r="38" spans="1:47">
      <c r="A38" s="74">
        <v>31</v>
      </c>
      <c r="B38" s="75" t="s">
        <v>56</v>
      </c>
      <c r="C38" s="76">
        <v>20260114</v>
      </c>
      <c r="D38" s="76" t="s">
        <v>1333</v>
      </c>
      <c r="E38" s="77" t="s">
        <v>1423</v>
      </c>
      <c r="F38" s="66" t="s">
        <v>1424</v>
      </c>
      <c r="G38" s="64" t="s">
        <v>61</v>
      </c>
      <c r="H38" s="78" t="s">
        <v>1425</v>
      </c>
      <c r="I38" s="78" t="s">
        <v>808</v>
      </c>
      <c r="J38" s="75">
        <v>5.7</v>
      </c>
      <c r="K38" s="76">
        <v>48.8</v>
      </c>
      <c r="L38" s="79" t="s">
        <v>64</v>
      </c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1">
        <v>48.7</v>
      </c>
      <c r="AA38" s="82">
        <f t="shared" si="4"/>
        <v>0.204918032786874</v>
      </c>
      <c r="AB38" s="83">
        <v>88.8</v>
      </c>
      <c r="AC38" s="84">
        <f>(AB38-Z38)*VLOOKUP(AE38,公斤水的体积!A:B,2,)</f>
        <v>40.134887</v>
      </c>
      <c r="AD38" s="85">
        <f t="shared" si="5"/>
        <v>0.33721749999998</v>
      </c>
      <c r="AE38" s="86">
        <v>15</v>
      </c>
      <c r="AF38" s="86"/>
      <c r="AG38" s="86"/>
      <c r="AH38" s="86">
        <v>2.8</v>
      </c>
      <c r="AI38" s="87" t="s">
        <v>1426</v>
      </c>
      <c r="AJ38" s="88">
        <f t="shared" si="6"/>
        <v>1.95804195804196</v>
      </c>
      <c r="AK38" s="89">
        <f>VLOOKUP(AE38,水的平均压缩系数!C:F,4,)*1000</f>
        <v>10.287</v>
      </c>
      <c r="AL38" s="80" t="s">
        <v>67</v>
      </c>
      <c r="AM38" s="80" t="s">
        <v>67</v>
      </c>
      <c r="AN38" s="80" t="s">
        <v>67</v>
      </c>
      <c r="AO38" s="80" t="s">
        <v>67</v>
      </c>
      <c r="AP38" s="80" t="s">
        <v>67</v>
      </c>
      <c r="AQ38" s="80" t="s">
        <v>67</v>
      </c>
      <c r="AR38" s="80" t="str">
        <f t="shared" si="7"/>
        <v>合格</v>
      </c>
      <c r="AS38" s="90" t="s">
        <v>68</v>
      </c>
      <c r="AT38" s="76">
        <v>20260114</v>
      </c>
      <c r="AU38" s="76">
        <v>15</v>
      </c>
    </row>
    <row r="39" spans="1:47">
      <c r="A39" s="74">
        <v>32</v>
      </c>
      <c r="B39" s="75" t="s">
        <v>56</v>
      </c>
      <c r="C39" s="76">
        <v>20260117</v>
      </c>
      <c r="D39" s="76" t="s">
        <v>1333</v>
      </c>
      <c r="E39" s="77" t="s">
        <v>1427</v>
      </c>
      <c r="F39" s="66" t="s">
        <v>1428</v>
      </c>
      <c r="G39" s="64" t="s">
        <v>61</v>
      </c>
      <c r="H39" s="78" t="s">
        <v>282</v>
      </c>
      <c r="I39" s="78"/>
      <c r="J39" s="75">
        <v>5.7</v>
      </c>
      <c r="K39" s="76">
        <v>49.3</v>
      </c>
      <c r="L39" s="79" t="s">
        <v>64</v>
      </c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1">
        <v>49.2</v>
      </c>
      <c r="AA39" s="82">
        <f t="shared" si="4"/>
        <v>0.202839756592281</v>
      </c>
      <c r="AB39" s="83">
        <v>89.3</v>
      </c>
      <c r="AC39" s="84">
        <f>(AB39-Z39)*VLOOKUP(AE39,公斤水的体积!A:B,2,)</f>
        <v>40.14812</v>
      </c>
      <c r="AD39" s="85">
        <f t="shared" si="5"/>
        <v>0.370299999999997</v>
      </c>
      <c r="AE39" s="86">
        <v>17</v>
      </c>
      <c r="AF39" s="86"/>
      <c r="AG39" s="86"/>
      <c r="AH39" s="86">
        <v>3.5</v>
      </c>
      <c r="AI39" s="87" t="s">
        <v>1429</v>
      </c>
      <c r="AJ39" s="88">
        <f t="shared" si="6"/>
        <v>2.39234449760765</v>
      </c>
      <c r="AK39" s="89">
        <f>VLOOKUP(AE39,水的平均压缩系数!C:F,4,)*1000</f>
        <v>10.2195</v>
      </c>
      <c r="AL39" s="80" t="s">
        <v>67</v>
      </c>
      <c r="AM39" s="80" t="s">
        <v>67</v>
      </c>
      <c r="AN39" s="80" t="s">
        <v>67</v>
      </c>
      <c r="AO39" s="80" t="s">
        <v>67</v>
      </c>
      <c r="AP39" s="80" t="s">
        <v>67</v>
      </c>
      <c r="AQ39" s="80" t="s">
        <v>67</v>
      </c>
      <c r="AR39" s="80" t="str">
        <f t="shared" si="7"/>
        <v>合格</v>
      </c>
      <c r="AS39" s="90" t="s">
        <v>68</v>
      </c>
      <c r="AT39" s="76">
        <v>20260117</v>
      </c>
      <c r="AU39" s="76">
        <v>15</v>
      </c>
    </row>
    <row r="40" spans="1:47">
      <c r="A40" s="74">
        <v>33</v>
      </c>
      <c r="B40" s="75" t="s">
        <v>56</v>
      </c>
      <c r="C40" s="76">
        <v>20260117</v>
      </c>
      <c r="D40" s="76" t="s">
        <v>1333</v>
      </c>
      <c r="E40" s="77" t="s">
        <v>1430</v>
      </c>
      <c r="F40" s="66" t="s">
        <v>1431</v>
      </c>
      <c r="G40" s="64" t="s">
        <v>61</v>
      </c>
      <c r="H40" s="78" t="s">
        <v>1026</v>
      </c>
      <c r="I40" s="78" t="s">
        <v>63</v>
      </c>
      <c r="J40" s="75">
        <v>5.7</v>
      </c>
      <c r="K40" s="76">
        <v>46.9</v>
      </c>
      <c r="L40" s="79" t="s">
        <v>64</v>
      </c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1">
        <v>46.8</v>
      </c>
      <c r="AA40" s="82">
        <f t="shared" si="4"/>
        <v>0.213219616204694</v>
      </c>
      <c r="AB40" s="83">
        <v>86.9</v>
      </c>
      <c r="AC40" s="84">
        <f>(AB40-Z40)*VLOOKUP(AE40,公斤水的体积!A:B,2,)</f>
        <v>40.14812</v>
      </c>
      <c r="AD40" s="85">
        <f t="shared" si="5"/>
        <v>0.370300000000032</v>
      </c>
      <c r="AE40" s="86">
        <v>17</v>
      </c>
      <c r="AF40" s="86"/>
      <c r="AG40" s="86"/>
      <c r="AH40" s="86">
        <v>3</v>
      </c>
      <c r="AI40" s="87" t="s">
        <v>1432</v>
      </c>
      <c r="AJ40" s="88">
        <f t="shared" si="6"/>
        <v>2.05620287868403</v>
      </c>
      <c r="AK40" s="89">
        <f>VLOOKUP(AE40,水的平均压缩系数!C:F,4,)*1000</f>
        <v>10.2195</v>
      </c>
      <c r="AL40" s="80" t="s">
        <v>67</v>
      </c>
      <c r="AM40" s="80" t="s">
        <v>67</v>
      </c>
      <c r="AN40" s="80" t="s">
        <v>67</v>
      </c>
      <c r="AO40" s="80" t="s">
        <v>67</v>
      </c>
      <c r="AP40" s="80" t="s">
        <v>67</v>
      </c>
      <c r="AQ40" s="80" t="s">
        <v>67</v>
      </c>
      <c r="AR40" s="80" t="str">
        <f t="shared" si="7"/>
        <v>合格</v>
      </c>
      <c r="AS40" s="90" t="s">
        <v>68</v>
      </c>
      <c r="AT40" s="76">
        <v>20260117</v>
      </c>
      <c r="AU40" s="76">
        <v>15</v>
      </c>
    </row>
  </sheetData>
  <autoFilter xmlns:etc="http://www.wps.cn/officeDocument/2017/etCustomData" ref="A1:IR40" etc:filterBottomFollowUsedRange="0">
    <extLst/>
  </autoFilter>
  <mergeCells count="51">
    <mergeCell ref="H3:I3"/>
    <mergeCell ref="E4:L4"/>
    <mergeCell ref="M4:O4"/>
    <mergeCell ref="P4:X4"/>
    <mergeCell ref="AE4:AK4"/>
    <mergeCell ref="AL4:AM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U2"/>
  </mergeCells>
  <pageMargins left="0.46875" right="0.388888888888889" top="0.349305555555556" bottom="0.509027777777778" header="0.349305555555556" footer="0.5"/>
  <pageSetup paperSize="8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C1:I35"/>
  <sheetViews>
    <sheetView workbookViewId="0">
      <selection activeCell="B1" sqref="B1:G37"/>
    </sheetView>
  </sheetViews>
  <sheetFormatPr defaultColWidth="9" defaultRowHeight="14.25"/>
  <cols>
    <col min="5" max="5" width="29.375" customWidth="1"/>
    <col min="6" max="6" width="11.5" customWidth="1"/>
  </cols>
  <sheetData>
    <row r="1" spans="3:9">
      <c r="D1" t="s">
        <v>1433</v>
      </c>
      <c r="E1">
        <v>22.5</v>
      </c>
    </row>
    <row r="2" spans="3:9">
      <c r="C2" t="s">
        <v>1434</v>
      </c>
      <c r="D2" t="s">
        <v>1435</v>
      </c>
      <c r="E2" t="s">
        <v>1436</v>
      </c>
      <c r="F2" t="s">
        <v>1437</v>
      </c>
    </row>
    <row r="3" spans="3:9">
      <c r="C3">
        <v>5</v>
      </c>
      <c r="D3">
        <v>0.04942</v>
      </c>
      <c r="E3">
        <f>(D3*100000-6.8*22.5)*0.0000001</f>
        <v>0.0004789</v>
      </c>
      <c r="F3">
        <f>E3*22.5</f>
        <v>0.01077525</v>
      </c>
      <c r="I3" t="e">
        <f>VLOOKUP(AE8,A:B,2,)</f>
        <v>#N/A</v>
      </c>
    </row>
    <row r="4" spans="3:9">
      <c r="C4">
        <v>6</v>
      </c>
      <c r="D4">
        <v>0.04915</v>
      </c>
      <c r="E4">
        <f t="shared" ref="E4:E35" si="0">(D4*100000-6.8*22.5)*0.0000001</f>
        <v>0.0004762</v>
      </c>
      <c r="F4">
        <f t="shared" ref="F4:F35" si="1">E4*22.5</f>
        <v>0.0107145</v>
      </c>
    </row>
    <row r="5" spans="3:9">
      <c r="C5">
        <v>7</v>
      </c>
      <c r="D5">
        <v>0.04886</v>
      </c>
      <c r="E5">
        <f t="shared" si="0"/>
        <v>0.0004733</v>
      </c>
      <c r="F5">
        <f t="shared" si="1"/>
        <v>0.01064925</v>
      </c>
    </row>
    <row r="6" spans="3:9">
      <c r="C6">
        <v>8</v>
      </c>
      <c r="D6">
        <v>0.0486</v>
      </c>
      <c r="E6">
        <f t="shared" si="0"/>
        <v>0.0004707</v>
      </c>
      <c r="F6">
        <f t="shared" si="1"/>
        <v>0.01059075</v>
      </c>
    </row>
    <row r="7" spans="3:9">
      <c r="C7">
        <v>9</v>
      </c>
      <c r="D7">
        <v>0.04834</v>
      </c>
      <c r="E7">
        <f t="shared" si="0"/>
        <v>0.0004681</v>
      </c>
      <c r="F7">
        <f t="shared" si="1"/>
        <v>0.01053225</v>
      </c>
    </row>
    <row r="8" spans="3:9">
      <c r="C8">
        <v>10</v>
      </c>
      <c r="D8">
        <v>0.04812</v>
      </c>
      <c r="E8">
        <f t="shared" si="0"/>
        <v>0.0004659</v>
      </c>
      <c r="F8">
        <f t="shared" si="1"/>
        <v>0.01048275</v>
      </c>
    </row>
    <row r="9" spans="3:9">
      <c r="C9">
        <v>11</v>
      </c>
      <c r="D9">
        <v>0.04792</v>
      </c>
      <c r="E9">
        <f t="shared" si="0"/>
        <v>0.0004639</v>
      </c>
      <c r="F9">
        <f t="shared" si="1"/>
        <v>0.01043775</v>
      </c>
    </row>
    <row r="10" spans="3:9">
      <c r="C10">
        <v>12</v>
      </c>
      <c r="D10">
        <v>0.04775</v>
      </c>
      <c r="E10">
        <f t="shared" si="0"/>
        <v>0.0004622</v>
      </c>
      <c r="F10">
        <f t="shared" si="1"/>
        <v>0.0103995</v>
      </c>
    </row>
    <row r="11" spans="3:9">
      <c r="C11">
        <v>13</v>
      </c>
      <c r="D11">
        <v>0.04759</v>
      </c>
      <c r="E11">
        <f t="shared" si="0"/>
        <v>0.0004606</v>
      </c>
      <c r="F11">
        <f t="shared" si="1"/>
        <v>0.0103635</v>
      </c>
    </row>
    <row r="12" spans="3:9">
      <c r="C12">
        <v>14</v>
      </c>
      <c r="D12">
        <v>0.04742</v>
      </c>
      <c r="E12">
        <f t="shared" si="0"/>
        <v>0.0004589</v>
      </c>
      <c r="F12">
        <f t="shared" si="1"/>
        <v>0.01032525</v>
      </c>
    </row>
    <row r="13" spans="3:9">
      <c r="C13">
        <v>15</v>
      </c>
      <c r="D13">
        <v>0.04725</v>
      </c>
      <c r="E13">
        <f t="shared" si="0"/>
        <v>0.0004572</v>
      </c>
      <c r="F13">
        <f t="shared" si="1"/>
        <v>0.010287</v>
      </c>
    </row>
    <row r="14" spans="3:9">
      <c r="C14">
        <v>16</v>
      </c>
      <c r="D14">
        <v>0.0471</v>
      </c>
      <c r="E14">
        <f t="shared" si="0"/>
        <v>0.0004557</v>
      </c>
      <c r="F14">
        <f t="shared" si="1"/>
        <v>0.01025325</v>
      </c>
    </row>
    <row r="15" spans="3:9">
      <c r="C15">
        <v>17</v>
      </c>
      <c r="D15">
        <v>0.04695</v>
      </c>
      <c r="E15">
        <f t="shared" si="0"/>
        <v>0.0004542</v>
      </c>
      <c r="F15">
        <f t="shared" si="1"/>
        <v>0.0102195</v>
      </c>
    </row>
    <row r="16" spans="3:9">
      <c r="C16">
        <v>18</v>
      </c>
      <c r="D16">
        <v>0.0468</v>
      </c>
      <c r="E16">
        <f t="shared" si="0"/>
        <v>0.0004527</v>
      </c>
      <c r="F16">
        <f t="shared" si="1"/>
        <v>0.01018575</v>
      </c>
    </row>
    <row r="17" spans="3:6">
      <c r="C17">
        <v>19</v>
      </c>
      <c r="D17">
        <v>0.04668</v>
      </c>
      <c r="E17">
        <f t="shared" si="0"/>
        <v>0.0004515</v>
      </c>
      <c r="F17">
        <f t="shared" si="1"/>
        <v>0.01015875</v>
      </c>
    </row>
    <row r="18" spans="3:6">
      <c r="C18">
        <v>20</v>
      </c>
      <c r="D18">
        <v>0.04654</v>
      </c>
      <c r="E18">
        <f t="shared" si="0"/>
        <v>0.0004501</v>
      </c>
      <c r="F18">
        <f t="shared" si="1"/>
        <v>0.01012725</v>
      </c>
    </row>
    <row r="19" spans="3:6">
      <c r="C19">
        <v>21</v>
      </c>
      <c r="D19">
        <v>0.04643</v>
      </c>
      <c r="E19">
        <f t="shared" si="0"/>
        <v>0.000449</v>
      </c>
      <c r="F19">
        <f t="shared" si="1"/>
        <v>0.0101025</v>
      </c>
    </row>
    <row r="20" spans="3:6">
      <c r="C20">
        <v>22</v>
      </c>
      <c r="D20">
        <v>0.04633</v>
      </c>
      <c r="E20">
        <f t="shared" si="0"/>
        <v>0.000448</v>
      </c>
      <c r="F20">
        <f t="shared" si="1"/>
        <v>0.01008</v>
      </c>
    </row>
    <row r="21" spans="3:6">
      <c r="C21">
        <v>23</v>
      </c>
      <c r="D21">
        <v>0.04623</v>
      </c>
      <c r="E21">
        <f t="shared" si="0"/>
        <v>0.000447</v>
      </c>
      <c r="F21">
        <f t="shared" si="1"/>
        <v>0.0100575</v>
      </c>
    </row>
    <row r="22" spans="3:6">
      <c r="C22">
        <v>24</v>
      </c>
      <c r="D22">
        <v>0.04613</v>
      </c>
      <c r="E22">
        <f t="shared" si="0"/>
        <v>0.000446</v>
      </c>
      <c r="F22">
        <f t="shared" si="1"/>
        <v>0.010035</v>
      </c>
    </row>
    <row r="23" spans="3:6">
      <c r="C23">
        <v>25</v>
      </c>
      <c r="D23">
        <v>0.04604</v>
      </c>
      <c r="E23">
        <f t="shared" si="0"/>
        <v>0.0004451</v>
      </c>
      <c r="F23">
        <f t="shared" si="1"/>
        <v>0.01001475</v>
      </c>
    </row>
    <row r="24" spans="3:6">
      <c r="C24">
        <v>26</v>
      </c>
      <c r="D24">
        <v>0.04594</v>
      </c>
      <c r="E24">
        <f t="shared" si="0"/>
        <v>0.0004441</v>
      </c>
      <c r="F24">
        <f t="shared" si="1"/>
        <v>0.00999225</v>
      </c>
    </row>
    <row r="25" spans="3:6">
      <c r="C25">
        <v>27</v>
      </c>
      <c r="D25">
        <v>0.04586</v>
      </c>
      <c r="E25">
        <f t="shared" si="0"/>
        <v>0.0004433</v>
      </c>
      <c r="F25">
        <f t="shared" si="1"/>
        <v>0.00997425</v>
      </c>
    </row>
    <row r="26" spans="3:6">
      <c r="C26">
        <v>28</v>
      </c>
      <c r="D26">
        <v>0.04578</v>
      </c>
      <c r="E26">
        <f t="shared" si="0"/>
        <v>0.0004425</v>
      </c>
      <c r="F26">
        <f t="shared" si="1"/>
        <v>0.00995625</v>
      </c>
    </row>
    <row r="27" spans="3:6">
      <c r="C27">
        <v>29</v>
      </c>
      <c r="D27">
        <v>0.0457</v>
      </c>
      <c r="E27">
        <f t="shared" si="0"/>
        <v>0.0004417</v>
      </c>
      <c r="F27">
        <f t="shared" si="1"/>
        <v>0.00993825</v>
      </c>
    </row>
    <row r="28" spans="3:6">
      <c r="C28">
        <v>30</v>
      </c>
      <c r="D28">
        <v>0.04563</v>
      </c>
      <c r="E28">
        <f t="shared" si="0"/>
        <v>0.000441</v>
      </c>
      <c r="F28">
        <f t="shared" si="1"/>
        <v>0.0099225</v>
      </c>
    </row>
    <row r="29" spans="3:6">
      <c r="C29">
        <v>31</v>
      </c>
      <c r="D29">
        <v>0.04557</v>
      </c>
      <c r="E29">
        <f t="shared" si="0"/>
        <v>0.0004404</v>
      </c>
      <c r="F29">
        <f t="shared" si="1"/>
        <v>0.009909</v>
      </c>
    </row>
    <row r="30" spans="3:6">
      <c r="C30">
        <v>32</v>
      </c>
      <c r="D30">
        <v>0.04552</v>
      </c>
      <c r="E30">
        <f t="shared" si="0"/>
        <v>0.0004399</v>
      </c>
      <c r="F30">
        <f t="shared" si="1"/>
        <v>0.00989775</v>
      </c>
    </row>
    <row r="31" spans="3:6">
      <c r="C31">
        <v>33</v>
      </c>
      <c r="D31">
        <v>0.04548</v>
      </c>
      <c r="E31">
        <f t="shared" si="0"/>
        <v>0.0004395</v>
      </c>
      <c r="F31">
        <f t="shared" si="1"/>
        <v>0.00988875</v>
      </c>
    </row>
    <row r="32" spans="3:6">
      <c r="C32">
        <v>34</v>
      </c>
      <c r="D32">
        <v>0.04543</v>
      </c>
      <c r="E32">
        <f t="shared" si="0"/>
        <v>0.000439</v>
      </c>
      <c r="F32">
        <f t="shared" si="1"/>
        <v>0.0098775</v>
      </c>
    </row>
    <row r="33" spans="3:6">
      <c r="C33">
        <v>35</v>
      </c>
      <c r="D33">
        <v>0.04538</v>
      </c>
      <c r="E33">
        <f t="shared" si="0"/>
        <v>0.0004385</v>
      </c>
      <c r="F33">
        <f t="shared" si="1"/>
        <v>0.00986625</v>
      </c>
    </row>
    <row r="34" spans="3:6">
      <c r="C34">
        <v>36</v>
      </c>
      <c r="D34">
        <v>0.04533</v>
      </c>
      <c r="E34">
        <f t="shared" si="0"/>
        <v>0.000438</v>
      </c>
      <c r="F34">
        <f t="shared" si="1"/>
        <v>0.009855</v>
      </c>
    </row>
    <row r="35" spans="3:6">
      <c r="C35">
        <v>37</v>
      </c>
      <c r="D35">
        <v>0.04529</v>
      </c>
      <c r="E35">
        <f t="shared" si="0"/>
        <v>0.0004376</v>
      </c>
      <c r="F35">
        <f t="shared" si="1"/>
        <v>0.009846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3:C39"/>
  <sheetViews>
    <sheetView workbookViewId="0">
      <selection activeCell="AI7126" sqref="AI7126"/>
    </sheetView>
  </sheetViews>
  <sheetFormatPr defaultColWidth="9" defaultRowHeight="14.25" outlineLevelCol="2"/>
  <cols>
    <col min="3" max="3" width="12.875" style="1" customWidth="1"/>
  </cols>
  <sheetData>
    <row r="3" spans="1:3">
      <c r="A3" t="s">
        <v>1434</v>
      </c>
      <c r="B3" t="s">
        <v>1438</v>
      </c>
      <c r="C3" s="1" t="s">
        <v>1439</v>
      </c>
    </row>
    <row r="4" spans="1:3">
      <c r="A4">
        <v>5</v>
      </c>
      <c r="B4">
        <v>1</v>
      </c>
      <c r="C4" s="1">
        <v>114.2</v>
      </c>
    </row>
    <row r="5" spans="1:3">
      <c r="A5">
        <v>6</v>
      </c>
      <c r="B5">
        <v>1.00003</v>
      </c>
      <c r="C5" s="1">
        <v>114.2</v>
      </c>
    </row>
    <row r="6" spans="1:3">
      <c r="A6">
        <v>7</v>
      </c>
      <c r="B6">
        <v>1.00007</v>
      </c>
      <c r="C6" s="1">
        <v>133.6</v>
      </c>
    </row>
    <row r="7" spans="1:3">
      <c r="A7">
        <v>8</v>
      </c>
      <c r="B7">
        <v>1.00012</v>
      </c>
      <c r="C7" s="1">
        <v>114.2</v>
      </c>
    </row>
    <row r="8" spans="1:3">
      <c r="A8">
        <v>9</v>
      </c>
      <c r="B8">
        <v>1.00019</v>
      </c>
      <c r="C8" s="1">
        <v>114.21</v>
      </c>
    </row>
    <row r="9" spans="1:3">
      <c r="A9">
        <v>10</v>
      </c>
      <c r="B9">
        <v>1.00027</v>
      </c>
      <c r="C9" s="1">
        <v>114.21</v>
      </c>
    </row>
    <row r="10" spans="1:3">
      <c r="A10">
        <v>11</v>
      </c>
      <c r="B10">
        <v>1.00037</v>
      </c>
      <c r="C10" s="1">
        <v>114.22</v>
      </c>
    </row>
    <row r="11" spans="1:3">
      <c r="A11">
        <v>12</v>
      </c>
      <c r="B11">
        <v>1.00048</v>
      </c>
      <c r="C11" s="1">
        <v>114.22</v>
      </c>
    </row>
    <row r="12" spans="1:3">
      <c r="A12">
        <v>13</v>
      </c>
      <c r="B12">
        <v>1.0006</v>
      </c>
      <c r="C12" s="1">
        <v>114.23</v>
      </c>
    </row>
    <row r="13" spans="1:3">
      <c r="A13">
        <v>14</v>
      </c>
      <c r="B13">
        <v>1.00073</v>
      </c>
      <c r="C13" s="1">
        <v>114.23</v>
      </c>
    </row>
    <row r="14" spans="1:3">
      <c r="A14">
        <v>15</v>
      </c>
      <c r="B14">
        <v>1.00087</v>
      </c>
      <c r="C14" s="1">
        <v>114.24</v>
      </c>
    </row>
    <row r="15" spans="1:3">
      <c r="A15">
        <v>16</v>
      </c>
      <c r="B15">
        <v>1.00103</v>
      </c>
      <c r="C15" s="1">
        <v>114.25</v>
      </c>
    </row>
    <row r="16" spans="1:3">
      <c r="A16">
        <v>17</v>
      </c>
      <c r="B16">
        <v>1.0012</v>
      </c>
      <c r="C16" s="1">
        <v>114.25</v>
      </c>
    </row>
    <row r="17" spans="1:3">
      <c r="A17">
        <v>18</v>
      </c>
      <c r="B17">
        <v>1.00138</v>
      </c>
      <c r="C17" s="1">
        <v>114.26</v>
      </c>
    </row>
    <row r="18" spans="1:3">
      <c r="A18">
        <v>19</v>
      </c>
      <c r="B18">
        <v>1.00157</v>
      </c>
      <c r="C18" s="1">
        <v>114.27</v>
      </c>
    </row>
    <row r="19" spans="1:3">
      <c r="A19">
        <v>20</v>
      </c>
      <c r="B19">
        <v>1.00177</v>
      </c>
      <c r="C19" s="1">
        <v>114.28</v>
      </c>
    </row>
    <row r="20" spans="1:3">
      <c r="A20">
        <v>21</v>
      </c>
      <c r="B20">
        <v>1.00199</v>
      </c>
      <c r="C20" s="1">
        <v>114.29</v>
      </c>
    </row>
    <row r="21" spans="1:3">
      <c r="A21">
        <v>22</v>
      </c>
      <c r="B21">
        <v>1.00221</v>
      </c>
      <c r="C21" s="1">
        <v>114.3</v>
      </c>
    </row>
    <row r="22" spans="1:3">
      <c r="A22">
        <v>23</v>
      </c>
      <c r="B22">
        <v>1.00224</v>
      </c>
      <c r="C22" s="1">
        <v>114.3</v>
      </c>
    </row>
    <row r="23" spans="1:3">
      <c r="A23">
        <v>24</v>
      </c>
      <c r="B23">
        <v>1.00269</v>
      </c>
      <c r="C23" s="1">
        <v>114.32</v>
      </c>
    </row>
    <row r="24" spans="1:3">
      <c r="A24">
        <v>25</v>
      </c>
      <c r="B24">
        <v>1.00294</v>
      </c>
      <c r="C24" s="1">
        <v>114.33</v>
      </c>
    </row>
    <row r="25" spans="1:3">
      <c r="A25">
        <v>26</v>
      </c>
      <c r="B25">
        <v>1.0032</v>
      </c>
      <c r="C25" s="1">
        <v>114.34</v>
      </c>
    </row>
    <row r="26" spans="1:3">
      <c r="A26">
        <v>27</v>
      </c>
      <c r="B26">
        <v>1.00347</v>
      </c>
      <c r="C26" s="1">
        <v>114.36</v>
      </c>
    </row>
    <row r="27" spans="1:3">
      <c r="A27">
        <v>28</v>
      </c>
      <c r="B27">
        <v>1.00375</v>
      </c>
      <c r="C27" s="1">
        <v>114.37</v>
      </c>
    </row>
    <row r="28" spans="1:3">
      <c r="A28">
        <v>29</v>
      </c>
      <c r="B28">
        <v>1.00405</v>
      </c>
      <c r="C28" s="1">
        <v>114.38</v>
      </c>
    </row>
    <row r="29" spans="1:3">
      <c r="A29">
        <v>30</v>
      </c>
      <c r="B29">
        <v>1.00435</v>
      </c>
      <c r="C29" s="1">
        <v>114.4</v>
      </c>
    </row>
    <row r="30" spans="1:3">
      <c r="A30">
        <v>31</v>
      </c>
      <c r="B30">
        <v>1.00466</v>
      </c>
      <c r="C30" s="1">
        <v>114.41</v>
      </c>
    </row>
    <row r="31" spans="1:3">
      <c r="A31">
        <v>32</v>
      </c>
      <c r="B31">
        <v>1.00497</v>
      </c>
      <c r="C31" s="1">
        <v>114.42</v>
      </c>
    </row>
    <row r="32" spans="1:3">
      <c r="A32">
        <v>33</v>
      </c>
      <c r="B32">
        <v>1.0053</v>
      </c>
      <c r="C32" s="1">
        <v>114.44</v>
      </c>
    </row>
    <row r="33" spans="1:3">
      <c r="A33">
        <v>34</v>
      </c>
      <c r="B33">
        <v>1.00563</v>
      </c>
      <c r="C33" s="1">
        <v>114.45</v>
      </c>
    </row>
    <row r="34" spans="1:3">
      <c r="A34">
        <v>35</v>
      </c>
      <c r="B34">
        <v>1.00598</v>
      </c>
      <c r="C34" s="1">
        <v>114.47</v>
      </c>
    </row>
    <row r="35" spans="1:3">
      <c r="A35">
        <v>36</v>
      </c>
      <c r="B35">
        <v>1.00633</v>
      </c>
      <c r="C35" s="1">
        <v>114.48</v>
      </c>
    </row>
    <row r="36" spans="1:3">
      <c r="A36">
        <v>37</v>
      </c>
      <c r="B36">
        <v>1.00669</v>
      </c>
      <c r="C36" s="1">
        <v>114.5</v>
      </c>
    </row>
    <row r="37" spans="1:3">
      <c r="A37">
        <v>38</v>
      </c>
      <c r="B37">
        <v>1.00706</v>
      </c>
      <c r="C37" s="1">
        <v>114.52</v>
      </c>
    </row>
    <row r="38" spans="1:3">
      <c r="A38">
        <v>39</v>
      </c>
      <c r="B38">
        <v>1.00743</v>
      </c>
      <c r="C38" s="2">
        <v>114.53</v>
      </c>
    </row>
    <row r="39" spans="1:3">
      <c r="A39">
        <v>40</v>
      </c>
      <c r="B39">
        <v>1.00782</v>
      </c>
      <c r="C39" s="1">
        <v>114.55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氧气</vt:lpstr>
      <vt:lpstr>氩气</vt:lpstr>
      <vt:lpstr>氮气</vt:lpstr>
      <vt:lpstr>二氧化碳</vt:lpstr>
      <vt:lpstr>混合气</vt:lpstr>
      <vt:lpstr>水的平均压缩系数</vt:lpstr>
      <vt:lpstr>公斤水的体积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p88093336</dc:creator>
  <cp:lastModifiedBy>冰岩</cp:lastModifiedBy>
  <cp:revision>1</cp:revision>
  <dcterms:created xsi:type="dcterms:W3CDTF">1996-12-17T01:32:00Z</dcterms:created>
  <cp:lastPrinted>2018-04-18T07:18:00Z</cp:lastPrinted>
  <dcterms:modified xsi:type="dcterms:W3CDTF">2026-02-25T06:38:53Z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50B7ABE97ACD4E6EBAD7FE23C03E73DC_13</vt:lpwstr>
  </property>
  <property fmtid="{D5CDD505-2E9C-101B-9397-08002B2CF9AE}" pid="5" name="CalculationRule">
    <vt:i4>0</vt:i4>
  </property>
</Properties>
</file>