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225" tabRatio="824" firstSheet="5"/>
  </bookViews>
  <sheets>
    <sheet name="氧气" sheetId="1" r:id="rId1"/>
    <sheet name="氩气" sheetId="5" r:id="rId2"/>
    <sheet name="氮气" sheetId="2" r:id="rId3"/>
    <sheet name="二氧化碳" sheetId="7" r:id="rId4"/>
    <sheet name="混合气" sheetId="3" r:id="rId5"/>
    <sheet name="水的平均压缩系数" sheetId="9" r:id="rId6"/>
    <sheet name="公斤水的体积" sheetId="10" r:id="rId7"/>
    <sheet name="氦" sheetId="14" r:id="rId8"/>
  </sheets>
  <definedNames>
    <definedName name="_xlnm._FilterDatabase" localSheetId="0" hidden="1">氧气!$A$2:$AW$252</definedName>
    <definedName name="_xlnm._FilterDatabase" localSheetId="1" hidden="1">氩气!$A$2:$AU$170</definedName>
    <definedName name="_xlnm._FilterDatabase" localSheetId="2" hidden="1">氮气!$A$2:$AY$56</definedName>
    <definedName name="_xlnm._FilterDatabase" localSheetId="3" hidden="1">二氧化碳!$A$2:$AU$271</definedName>
    <definedName name="_xlnm._FilterDatabase" localSheetId="4" hidden="1">混合气!$A$1:$IR$11</definedName>
    <definedName name="_xlnm.Print_Titles" localSheetId="3">二氧化碳!$5:$7,二氧化碳!$A:$A</definedName>
    <definedName name="_xlnm.Print_Titles" localSheetId="1">氩气!$4:$6,氩气!$A:$A</definedName>
    <definedName name="_xlnm.Print_Titles" localSheetId="0">氧气!$3:$6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<sst xmlns="http://schemas.openxmlformats.org/spreadsheetml/2006/main" count="13140" uniqueCount="2134">
  <si>
    <t xml:space="preserve"> 无缝气瓶定期检验、评定综合记录表 </t>
  </si>
  <si>
    <t>JB17-2025</t>
  </si>
  <si>
    <t>序号</t>
  </si>
  <si>
    <t>送检
单位</t>
  </si>
  <si>
    <t>送 检
日 期</t>
  </si>
  <si>
    <t>充 装 介 质</t>
  </si>
  <si>
    <t>初检</t>
  </si>
  <si>
    <t>前处理</t>
  </si>
  <si>
    <t>内外观检查</t>
  </si>
  <si>
    <t>音响检查</t>
  </si>
  <si>
    <t>空
瓶
重
量
kg</t>
  </si>
  <si>
    <t>重
量
损
失
%</t>
  </si>
  <si>
    <t>带
水
重
量
kg</t>
  </si>
  <si>
    <t>实
际
容
积
V
（L)</t>
  </si>
  <si>
    <t>容
积
增 大 率
ξ
(%）</t>
  </si>
  <si>
    <t>水压试验(22.5MPa)</t>
  </si>
  <si>
    <t>附件</t>
  </si>
  <si>
    <t>气密性试验</t>
  </si>
  <si>
    <t>瓶内干燥</t>
  </si>
  <si>
    <t>表面涂敷</t>
  </si>
  <si>
    <t>抽真空</t>
  </si>
  <si>
    <t>评定结论</t>
  </si>
  <si>
    <t>下次检验日期</t>
  </si>
  <si>
    <t>检验日期</t>
  </si>
  <si>
    <t>公称工作压力(MPa)</t>
  </si>
  <si>
    <t>单位
自
编号</t>
  </si>
  <si>
    <t>气 瓶
编 号</t>
  </si>
  <si>
    <t>制造
单位
代码</t>
  </si>
  <si>
    <t>气瓶制造日期</t>
  </si>
  <si>
    <t>上次
检验
日期</t>
  </si>
  <si>
    <t>设
计
壁
厚
S
(mm)</t>
  </si>
  <si>
    <t>原
始
重
量
W
(kg)</t>
  </si>
  <si>
    <t>原
始
容
积
V
（L)</t>
  </si>
  <si>
    <t>残气处理</t>
  </si>
  <si>
    <t>除 锈</t>
  </si>
  <si>
    <t>三度检测</t>
  </si>
  <si>
    <t>瓶口裂纹</t>
  </si>
  <si>
    <t>裂 纹</t>
  </si>
  <si>
    <t>凹 陷</t>
  </si>
  <si>
    <t>凸 起</t>
  </si>
  <si>
    <t>烧 伤</t>
  </si>
  <si>
    <t>损伤</t>
  </si>
  <si>
    <t>腐蚀</t>
  </si>
  <si>
    <t>试 压 水 温 度 ℃</t>
  </si>
  <si>
    <t>总
压
入
水
量
A
（ml)</t>
  </si>
  <si>
    <t>管
道
压
入
水
量
B
(ml)</t>
  </si>
  <si>
    <t>残
余
变
形
值
△V1
(ml)</t>
  </si>
  <si>
    <t>全
变
形
值
△V
(ml)</t>
  </si>
  <si>
    <t>残
余
变
形
率
η
(%)</t>
  </si>
  <si>
    <r>
      <rPr>
        <sz val="9"/>
        <rFont val="宋体"/>
        <charset val="134"/>
      </rPr>
      <t>β</t>
    </r>
    <r>
      <rPr>
        <vertAlign val="subscript"/>
        <sz val="9"/>
        <rFont val="宋体"/>
        <charset val="134"/>
      </rPr>
      <t xml:space="preserve">B
</t>
    </r>
    <r>
      <rPr>
        <sz val="9"/>
        <rFont val="宋体"/>
        <charset val="134"/>
      </rPr>
      <t>×
Pn
值*1000</t>
    </r>
  </si>
  <si>
    <t>瓶 阀</t>
  </si>
  <si>
    <t>瓶 帽</t>
  </si>
  <si>
    <t>颈 圈</t>
  </si>
  <si>
    <t>底 座</t>
  </si>
  <si>
    <t>瓶 壁</t>
  </si>
  <si>
    <t>点线面</t>
  </si>
  <si>
    <t>杭星</t>
  </si>
  <si>
    <t>氧气</t>
  </si>
  <si>
    <t>27549</t>
  </si>
  <si>
    <t>349712</t>
  </si>
  <si>
    <t>JP</t>
  </si>
  <si>
    <t>02.9</t>
  </si>
  <si>
    <t>21.9</t>
  </si>
  <si>
    <t>√</t>
  </si>
  <si>
    <t>202812</t>
  </si>
  <si>
    <t>15</t>
  </si>
  <si>
    <t>27084</t>
  </si>
  <si>
    <t>151491</t>
  </si>
  <si>
    <t>SZ</t>
  </si>
  <si>
    <t>06.4</t>
  </si>
  <si>
    <t>20.6</t>
  </si>
  <si>
    <t>27072</t>
  </si>
  <si>
    <t>278481</t>
  </si>
  <si>
    <t>06.12</t>
  </si>
  <si>
    <t>21.1</t>
  </si>
  <si>
    <t>23598</t>
  </si>
  <si>
    <t>153108</t>
  </si>
  <si>
    <t>09.8</t>
  </si>
  <si>
    <t>22.9</t>
  </si>
  <si>
    <t>56.2</t>
  </si>
  <si>
    <t>40</t>
  </si>
  <si>
    <t>56.1</t>
  </si>
  <si>
    <t>96.2</t>
  </si>
  <si>
    <t>1.8</t>
  </si>
  <si>
    <t>27079</t>
  </si>
  <si>
    <t>810152</t>
  </si>
  <si>
    <t>YF</t>
  </si>
  <si>
    <t>13.3</t>
  </si>
  <si>
    <t>19.12</t>
  </si>
  <si>
    <t>47.2</t>
  </si>
  <si>
    <t>40.2</t>
  </si>
  <si>
    <t>47.1</t>
  </si>
  <si>
    <t>87.4</t>
  </si>
  <si>
    <t>0.7</t>
  </si>
  <si>
    <t>10625</t>
  </si>
  <si>
    <t>292420</t>
  </si>
  <si>
    <t>RL</t>
  </si>
  <si>
    <t>08.9</t>
  </si>
  <si>
    <t>22.11</t>
  </si>
  <si>
    <t>54.9</t>
  </si>
  <si>
    <t>40.9</t>
  </si>
  <si>
    <t>54.8</t>
  </si>
  <si>
    <t>95.8</t>
  </si>
  <si>
    <t>0.5</t>
  </si>
  <si>
    <t>11648</t>
  </si>
  <si>
    <t>755234</t>
  </si>
  <si>
    <t>上海</t>
  </si>
  <si>
    <t>03.2</t>
  </si>
  <si>
    <t>55.2</t>
  </si>
  <si>
    <t>40.4</t>
  </si>
  <si>
    <t>55.1</t>
  </si>
  <si>
    <t>95.6</t>
  </si>
  <si>
    <t>3.1</t>
  </si>
  <si>
    <t>11520</t>
  </si>
  <si>
    <t>38865</t>
  </si>
  <si>
    <t>98.8</t>
  </si>
  <si>
    <t>22.1</t>
  </si>
  <si>
    <t>56.4</t>
  </si>
  <si>
    <t>40.8</t>
  </si>
  <si>
    <t>56.3</t>
  </si>
  <si>
    <t>97.2</t>
  </si>
  <si>
    <t>2.4</t>
  </si>
  <si>
    <t>202808</t>
  </si>
  <si>
    <t>15199</t>
  </si>
  <si>
    <t>303448</t>
  </si>
  <si>
    <t>01.6</t>
  </si>
  <si>
    <t>22.10</t>
  </si>
  <si>
    <t>56</t>
  </si>
  <si>
    <t>55.9</t>
  </si>
  <si>
    <t>96.4</t>
  </si>
  <si>
    <t>1.9</t>
  </si>
  <si>
    <t>17551</t>
  </si>
  <si>
    <t>955094</t>
  </si>
  <si>
    <t>YA</t>
  </si>
  <si>
    <t>16.7</t>
  </si>
  <si>
    <t>49.2</t>
  </si>
  <si>
    <t>49.1</t>
  </si>
  <si>
    <t>89.6</t>
  </si>
  <si>
    <t>4.4</t>
  </si>
  <si>
    <t>01920</t>
  </si>
  <si>
    <t>318353</t>
  </si>
  <si>
    <t>10.5</t>
  </si>
  <si>
    <t>57.2</t>
  </si>
  <si>
    <t>57.1</t>
  </si>
  <si>
    <t>97.6</t>
  </si>
  <si>
    <t>1.6</t>
  </si>
  <si>
    <t>24730</t>
  </si>
  <si>
    <t>774180</t>
  </si>
  <si>
    <t>08.8</t>
  </si>
  <si>
    <t>22.8</t>
  </si>
  <si>
    <t>53.6</t>
  </si>
  <si>
    <t>40.5</t>
  </si>
  <si>
    <t>53.5</t>
  </si>
  <si>
    <t>94.1</t>
  </si>
  <si>
    <t>4.9</t>
  </si>
  <si>
    <t>12614</t>
  </si>
  <si>
    <t>687261</t>
  </si>
  <si>
    <t>03.11</t>
  </si>
  <si>
    <t>55.8</t>
  </si>
  <si>
    <t>55.7</t>
  </si>
  <si>
    <t>0.6</t>
  </si>
  <si>
    <t>10959</t>
  </si>
  <si>
    <t>031371</t>
  </si>
  <si>
    <t>16.4</t>
  </si>
  <si>
    <t>22.3</t>
  </si>
  <si>
    <t>48</t>
  </si>
  <si>
    <t>47.9</t>
  </si>
  <si>
    <t>88.2</t>
  </si>
  <si>
    <t>0.9</t>
  </si>
  <si>
    <t>23985</t>
  </si>
  <si>
    <t>055482</t>
  </si>
  <si>
    <t>14.10</t>
  </si>
  <si>
    <t>47.8</t>
  </si>
  <si>
    <t>88.1</t>
  </si>
  <si>
    <t>2.8</t>
  </si>
  <si>
    <t>27075</t>
  </si>
  <si>
    <t>267083</t>
  </si>
  <si>
    <t>11.2</t>
  </si>
  <si>
    <t>48.8</t>
  </si>
  <si>
    <t>38.2</t>
  </si>
  <si>
    <t>48.7</t>
  </si>
  <si>
    <t>87</t>
  </si>
  <si>
    <t>0.3</t>
  </si>
  <si>
    <t>12112</t>
  </si>
  <si>
    <t>114086</t>
  </si>
  <si>
    <t>19.3</t>
  </si>
  <si>
    <t>45.9</t>
  </si>
  <si>
    <t>45.8</t>
  </si>
  <si>
    <t>85.9</t>
  </si>
  <si>
    <t>5.8</t>
  </si>
  <si>
    <t>27604</t>
  </si>
  <si>
    <t>292387</t>
  </si>
  <si>
    <t>56.6</t>
  </si>
  <si>
    <t>41.4</t>
  </si>
  <si>
    <t>56.5</t>
  </si>
  <si>
    <t>98</t>
  </si>
  <si>
    <t>1.5</t>
  </si>
  <si>
    <t>15661</t>
  </si>
  <si>
    <t>955181</t>
  </si>
  <si>
    <t>49.6</t>
  </si>
  <si>
    <t>49.5</t>
  </si>
  <si>
    <t>2.1</t>
  </si>
  <si>
    <t>27554</t>
  </si>
  <si>
    <t>588428</t>
  </si>
  <si>
    <t>14.12</t>
  </si>
  <si>
    <t>22.7</t>
  </si>
  <si>
    <t>48.4</t>
  </si>
  <si>
    <t>48.3</t>
  </si>
  <si>
    <t>88.4</t>
  </si>
  <si>
    <t>14930</t>
  </si>
  <si>
    <t>043307</t>
  </si>
  <si>
    <t>10.2</t>
  </si>
  <si>
    <t>22.2</t>
  </si>
  <si>
    <t>41.1</t>
  </si>
  <si>
    <t>98.3</t>
  </si>
  <si>
    <t>4.6</t>
  </si>
  <si>
    <t>26620</t>
  </si>
  <si>
    <t>724051</t>
  </si>
  <si>
    <t>19.5</t>
  </si>
  <si>
    <t>50</t>
  </si>
  <si>
    <t>49.9</t>
  </si>
  <si>
    <t>90</t>
  </si>
  <si>
    <t>5.9</t>
  </si>
  <si>
    <t>23789</t>
  </si>
  <si>
    <t>032083</t>
  </si>
  <si>
    <t>02.10</t>
  </si>
  <si>
    <t>54.2</t>
  </si>
  <si>
    <t>39.4</t>
  </si>
  <si>
    <t>54.1</t>
  </si>
  <si>
    <t>93.6</t>
  </si>
  <si>
    <t>3.8</t>
  </si>
  <si>
    <t>25529</t>
  </si>
  <si>
    <t>925420</t>
  </si>
  <si>
    <t>08.7</t>
  </si>
  <si>
    <t>29307</t>
  </si>
  <si>
    <t>087223</t>
  </si>
  <si>
    <t>KC</t>
  </si>
  <si>
    <t>22.4</t>
  </si>
  <si>
    <t>45.7</t>
  </si>
  <si>
    <t>85.8</t>
  </si>
  <si>
    <t>1.7</t>
  </si>
  <si>
    <t>14186</t>
  </si>
  <si>
    <t>264023</t>
  </si>
  <si>
    <t>18.3</t>
  </si>
  <si>
    <t>49.4</t>
  </si>
  <si>
    <t>40.0</t>
  </si>
  <si>
    <t>49.3</t>
  </si>
  <si>
    <t>89.4</t>
  </si>
  <si>
    <t>1.4</t>
  </si>
  <si>
    <t>28916</t>
  </si>
  <si>
    <t>465066</t>
  </si>
  <si>
    <t>15.10</t>
  </si>
  <si>
    <t>48.1</t>
  </si>
  <si>
    <t>89</t>
  </si>
  <si>
    <t>2.2</t>
  </si>
  <si>
    <t>21960</t>
  </si>
  <si>
    <t>813034</t>
  </si>
  <si>
    <t>02.5</t>
  </si>
  <si>
    <t>52.6</t>
  </si>
  <si>
    <t>39.2</t>
  </si>
  <si>
    <t>52.5</t>
  </si>
  <si>
    <t>91.8</t>
  </si>
  <si>
    <t>20251210</t>
  </si>
  <si>
    <t>10240</t>
  </si>
  <si>
    <t>210155</t>
  </si>
  <si>
    <t>36</t>
  </si>
  <si>
    <t>86</t>
  </si>
  <si>
    <t>13019</t>
  </si>
  <si>
    <t>228100</t>
  </si>
  <si>
    <t>04.4</t>
  </si>
  <si>
    <t>53.8</t>
  </si>
  <si>
    <t>53.7</t>
  </si>
  <si>
    <t>94.2</t>
  </si>
  <si>
    <t>2</t>
  </si>
  <si>
    <t>16464</t>
  </si>
  <si>
    <t>057063</t>
  </si>
  <si>
    <t>04.8</t>
  </si>
  <si>
    <t>22.12</t>
  </si>
  <si>
    <t>60</t>
  </si>
  <si>
    <t>59.9</t>
  </si>
  <si>
    <t>100</t>
  </si>
  <si>
    <t>1.3</t>
  </si>
  <si>
    <t>22829</t>
  </si>
  <si>
    <t>225398</t>
  </si>
  <si>
    <t>54.7</t>
  </si>
  <si>
    <t>95.2</t>
  </si>
  <si>
    <t>2.7</t>
  </si>
  <si>
    <t>27123</t>
  </si>
  <si>
    <t>923392</t>
  </si>
  <si>
    <t>02.11</t>
  </si>
  <si>
    <t>20.12</t>
  </si>
  <si>
    <t>1.1</t>
  </si>
  <si>
    <t>13084</t>
  </si>
  <si>
    <t>537084</t>
  </si>
  <si>
    <t>45.5</t>
  </si>
  <si>
    <t>45.4</t>
  </si>
  <si>
    <t>85.5</t>
  </si>
  <si>
    <t>16660</t>
  </si>
  <si>
    <t>395122</t>
  </si>
  <si>
    <t>18.12</t>
  </si>
  <si>
    <t>46.6</t>
  </si>
  <si>
    <t>46.5</t>
  </si>
  <si>
    <t>4</t>
  </si>
  <si>
    <t>28089</t>
  </si>
  <si>
    <t>821131</t>
  </si>
  <si>
    <t>11.6</t>
  </si>
  <si>
    <t>49.8</t>
  </si>
  <si>
    <t>49.7</t>
  </si>
  <si>
    <t>89.8</t>
  </si>
  <si>
    <t>26475</t>
  </si>
  <si>
    <t>483445</t>
  </si>
  <si>
    <t>07.5</t>
  </si>
  <si>
    <t>49</t>
  </si>
  <si>
    <t>48.9</t>
  </si>
  <si>
    <t>2.5</t>
  </si>
  <si>
    <t>11423</t>
  </si>
  <si>
    <t>140390</t>
  </si>
  <si>
    <t>22838</t>
  </si>
  <si>
    <t>22131</t>
  </si>
  <si>
    <t>09.9</t>
  </si>
  <si>
    <t>17810</t>
  </si>
  <si>
    <t>019240</t>
  </si>
  <si>
    <t>48.6</t>
  </si>
  <si>
    <t>48.5</t>
  </si>
  <si>
    <t>88.6</t>
  </si>
  <si>
    <t>3.3</t>
  </si>
  <si>
    <t>12890</t>
  </si>
  <si>
    <t>519054</t>
  </si>
  <si>
    <t>45.2</t>
  </si>
  <si>
    <t>45.1</t>
  </si>
  <si>
    <t>85.2</t>
  </si>
  <si>
    <t>0.8</t>
  </si>
  <si>
    <t>28749</t>
  </si>
  <si>
    <t>775011</t>
  </si>
  <si>
    <t>21.10</t>
  </si>
  <si>
    <t>42.9</t>
  </si>
  <si>
    <t>42.8</t>
  </si>
  <si>
    <t>82.9</t>
  </si>
  <si>
    <t>19202</t>
  </si>
  <si>
    <t>088042</t>
  </si>
  <si>
    <t>12.12</t>
  </si>
  <si>
    <t>46.8</t>
  </si>
  <si>
    <t>46.7</t>
  </si>
  <si>
    <t>87.2</t>
  </si>
  <si>
    <t>3.7</t>
  </si>
  <si>
    <t>17573</t>
  </si>
  <si>
    <t>390025</t>
  </si>
  <si>
    <t>19.9</t>
  </si>
  <si>
    <t>41.9</t>
  </si>
  <si>
    <t>41.8</t>
  </si>
  <si>
    <t>81.9</t>
  </si>
  <si>
    <t>2.9</t>
  </si>
  <si>
    <t>24922</t>
  </si>
  <si>
    <t>025343</t>
  </si>
  <si>
    <t>JZ</t>
  </si>
  <si>
    <t>41.6</t>
  </si>
  <si>
    <t>41.5</t>
  </si>
  <si>
    <t>81.6</t>
  </si>
  <si>
    <t>2.6</t>
  </si>
  <si>
    <t>19115</t>
  </si>
  <si>
    <t>013204</t>
  </si>
  <si>
    <t>10.4</t>
  </si>
  <si>
    <t>46</t>
  </si>
  <si>
    <t>40.3</t>
  </si>
  <si>
    <t>86.3</t>
  </si>
  <si>
    <t>11792</t>
  </si>
  <si>
    <t>089181</t>
  </si>
  <si>
    <t>28196</t>
  </si>
  <si>
    <t>619236</t>
  </si>
  <si>
    <t>99.9</t>
  </si>
  <si>
    <t>57</t>
  </si>
  <si>
    <t>56.9</t>
  </si>
  <si>
    <t>1</t>
  </si>
  <si>
    <t>25816</t>
  </si>
  <si>
    <t>197208</t>
  </si>
  <si>
    <t>04.9</t>
  </si>
  <si>
    <t>40.7</t>
  </si>
  <si>
    <t>54</t>
  </si>
  <si>
    <t>94.8</t>
  </si>
  <si>
    <t>26158</t>
  </si>
  <si>
    <t>015331</t>
  </si>
  <si>
    <t>11.3</t>
  </si>
  <si>
    <t>86.6</t>
  </si>
  <si>
    <t>15733</t>
  </si>
  <si>
    <t>318223</t>
  </si>
  <si>
    <t>00.12</t>
  </si>
  <si>
    <t>56.8</t>
  </si>
  <si>
    <t>41.2</t>
  </si>
  <si>
    <t>56.7</t>
  </si>
  <si>
    <t>28729</t>
  </si>
  <si>
    <t>503191</t>
  </si>
  <si>
    <t>12.11</t>
  </si>
  <si>
    <t>47.3</t>
  </si>
  <si>
    <t>87.3</t>
  </si>
  <si>
    <t>28186</t>
  </si>
  <si>
    <t>530078</t>
  </si>
  <si>
    <t>15.4</t>
  </si>
  <si>
    <t>2.3</t>
  </si>
  <si>
    <t>20251211</t>
  </si>
  <si>
    <t>26865</t>
  </si>
  <si>
    <t>178043</t>
  </si>
  <si>
    <t>04.6</t>
  </si>
  <si>
    <t>89.2</t>
  </si>
  <si>
    <t>27250</t>
  </si>
  <si>
    <t>140807</t>
  </si>
  <si>
    <t>11.11</t>
  </si>
  <si>
    <t>89.9</t>
  </si>
  <si>
    <t>29546</t>
  </si>
  <si>
    <t>307852</t>
  </si>
  <si>
    <t>02.8</t>
  </si>
  <si>
    <t>96.8</t>
  </si>
  <si>
    <t>27183</t>
  </si>
  <si>
    <t>128128</t>
  </si>
  <si>
    <t>19.7</t>
  </si>
  <si>
    <t>43.9</t>
  </si>
  <si>
    <t>43.8</t>
  </si>
  <si>
    <t>83.9</t>
  </si>
  <si>
    <t>27660</t>
  </si>
  <si>
    <t>550002</t>
  </si>
  <si>
    <t>08.6</t>
  </si>
  <si>
    <t>40.6</t>
  </si>
  <si>
    <t>27024</t>
  </si>
  <si>
    <t>01815</t>
  </si>
  <si>
    <t>12.3</t>
  </si>
  <si>
    <t>48.2</t>
  </si>
  <si>
    <t>28572</t>
  </si>
  <si>
    <t>682013</t>
  </si>
  <si>
    <t>09.6</t>
  </si>
  <si>
    <t>54.6</t>
  </si>
  <si>
    <t>54.5</t>
  </si>
  <si>
    <t>95.1</t>
  </si>
  <si>
    <t>24116</t>
  </si>
  <si>
    <t>954411</t>
  </si>
  <si>
    <t>12.8</t>
  </si>
  <si>
    <t>87.9</t>
  </si>
  <si>
    <t>28182</t>
  </si>
  <si>
    <t>572007</t>
  </si>
  <si>
    <t>55.4</t>
  </si>
  <si>
    <t>55.3</t>
  </si>
  <si>
    <t>16844</t>
  </si>
  <si>
    <t>014420</t>
  </si>
  <si>
    <t>57.4</t>
  </si>
  <si>
    <t>57.3</t>
  </si>
  <si>
    <t>98.2</t>
  </si>
  <si>
    <t>27306</t>
  </si>
  <si>
    <t>063802</t>
  </si>
  <si>
    <t>21.7</t>
  </si>
  <si>
    <t>41</t>
  </si>
  <si>
    <t>97.7</t>
  </si>
  <si>
    <t>3</t>
  </si>
  <si>
    <t>28733</t>
  </si>
  <si>
    <t>434103</t>
  </si>
  <si>
    <t>12.4</t>
  </si>
  <si>
    <t>21.4</t>
  </si>
  <si>
    <t>47.5</t>
  </si>
  <si>
    <t>47.4</t>
  </si>
  <si>
    <t>87.5</t>
  </si>
  <si>
    <t>27340</t>
  </si>
  <si>
    <t>075012</t>
  </si>
  <si>
    <t>42.7</t>
  </si>
  <si>
    <t>82.8</t>
  </si>
  <si>
    <t>21636</t>
  </si>
  <si>
    <t>657174</t>
  </si>
  <si>
    <t>03.10</t>
  </si>
  <si>
    <t>22660</t>
  </si>
  <si>
    <t>502229</t>
  </si>
  <si>
    <t>11.4</t>
  </si>
  <si>
    <t>90.2</t>
  </si>
  <si>
    <t>28067</t>
  </si>
  <si>
    <t>996344</t>
  </si>
  <si>
    <t>09.11</t>
  </si>
  <si>
    <t>55.6</t>
  </si>
  <si>
    <t>96.1</t>
  </si>
  <si>
    <t>19460</t>
  </si>
  <si>
    <t>363113</t>
  </si>
  <si>
    <t>19.10</t>
  </si>
  <si>
    <t>5</t>
  </si>
  <si>
    <t>17272</t>
  </si>
  <si>
    <t>065300</t>
  </si>
  <si>
    <t>87.6</t>
  </si>
  <si>
    <t>17097</t>
  </si>
  <si>
    <t>574184</t>
  </si>
  <si>
    <t>10.12</t>
  </si>
  <si>
    <t>94.7</t>
  </si>
  <si>
    <t>28104</t>
  </si>
  <si>
    <t>117248</t>
  </si>
  <si>
    <t>05.6</t>
  </si>
  <si>
    <t>94.6</t>
  </si>
  <si>
    <t>19783</t>
  </si>
  <si>
    <t>583423</t>
  </si>
  <si>
    <t>12.5</t>
  </si>
  <si>
    <t>21.2</t>
  </si>
  <si>
    <t>127071</t>
  </si>
  <si>
    <t>810187</t>
  </si>
  <si>
    <t>18.6</t>
  </si>
  <si>
    <t>26526</t>
  </si>
  <si>
    <t>532028</t>
  </si>
  <si>
    <t>16.2</t>
  </si>
  <si>
    <t>22.5</t>
  </si>
  <si>
    <t>87.8</t>
  </si>
  <si>
    <t>18195</t>
  </si>
  <si>
    <t>193118</t>
  </si>
  <si>
    <t>53.3</t>
  </si>
  <si>
    <t>53.2</t>
  </si>
  <si>
    <t>28682</t>
  </si>
  <si>
    <t>333000</t>
  </si>
  <si>
    <t>01.8</t>
  </si>
  <si>
    <t>21.12</t>
  </si>
  <si>
    <t>52</t>
  </si>
  <si>
    <t>51.9</t>
  </si>
  <si>
    <t>92</t>
  </si>
  <si>
    <t>20251214</t>
  </si>
  <si>
    <t>26921</t>
  </si>
  <si>
    <t>051178</t>
  </si>
  <si>
    <t>05.4</t>
  </si>
  <si>
    <t>9023</t>
  </si>
  <si>
    <t>172140</t>
  </si>
  <si>
    <t>04.11</t>
  </si>
  <si>
    <t>21.5</t>
  </si>
  <si>
    <t>53.9</t>
  </si>
  <si>
    <t>93.2</t>
  </si>
  <si>
    <t>29110</t>
  </si>
  <si>
    <t>010034</t>
  </si>
  <si>
    <t>10.1</t>
  </si>
  <si>
    <t>20.4</t>
  </si>
  <si>
    <t>94.9</t>
  </si>
  <si>
    <t>28487</t>
  </si>
  <si>
    <t>436080</t>
  </si>
  <si>
    <t>06.7</t>
  </si>
  <si>
    <t>20.10</t>
  </si>
  <si>
    <t>97</t>
  </si>
  <si>
    <t>3.2</t>
  </si>
  <si>
    <t>24160</t>
  </si>
  <si>
    <t>363019</t>
  </si>
  <si>
    <t>27976</t>
  </si>
  <si>
    <t>108245</t>
  </si>
  <si>
    <t>15.3</t>
  </si>
  <si>
    <t>20636</t>
  </si>
  <si>
    <t>597074</t>
  </si>
  <si>
    <t>09.5</t>
  </si>
  <si>
    <t>22.6</t>
  </si>
  <si>
    <t>25551</t>
  </si>
  <si>
    <t>082223</t>
  </si>
  <si>
    <t>11.9</t>
  </si>
  <si>
    <t>45</t>
  </si>
  <si>
    <t>44.9</t>
  </si>
  <si>
    <t>85.6</t>
  </si>
  <si>
    <t>23614</t>
  </si>
  <si>
    <t>177391</t>
  </si>
  <si>
    <t>53.1</t>
  </si>
  <si>
    <t>93.4</t>
  </si>
  <si>
    <t>28471</t>
  </si>
  <si>
    <t>623423</t>
  </si>
  <si>
    <t>04437</t>
  </si>
  <si>
    <t>305413</t>
  </si>
  <si>
    <t>99.10</t>
  </si>
  <si>
    <t>13300</t>
  </si>
  <si>
    <t>811204</t>
  </si>
  <si>
    <t>15.11</t>
  </si>
  <si>
    <t>47</t>
  </si>
  <si>
    <t>87.1</t>
  </si>
  <si>
    <t>28262</t>
  </si>
  <si>
    <t>331589</t>
  </si>
  <si>
    <t>12610</t>
  </si>
  <si>
    <t>113459</t>
  </si>
  <si>
    <t>02.2</t>
  </si>
  <si>
    <t>20586</t>
  </si>
  <si>
    <t>099453</t>
  </si>
  <si>
    <t>17068</t>
  </si>
  <si>
    <t>702208</t>
  </si>
  <si>
    <t>16.6</t>
  </si>
  <si>
    <t>47.7</t>
  </si>
  <si>
    <t>16163</t>
  </si>
  <si>
    <t>216105</t>
  </si>
  <si>
    <t>05.8</t>
  </si>
  <si>
    <t>38.4</t>
  </si>
  <si>
    <t>13589</t>
  </si>
  <si>
    <t>264395</t>
  </si>
  <si>
    <t>07.11</t>
  </si>
  <si>
    <t>20251218</t>
  </si>
  <si>
    <t>28390</t>
  </si>
  <si>
    <t>715288</t>
  </si>
  <si>
    <t>47.6</t>
  </si>
  <si>
    <t>0.4</t>
  </si>
  <si>
    <t>28397</t>
  </si>
  <si>
    <t>706337</t>
  </si>
  <si>
    <t>28842</t>
  </si>
  <si>
    <t>004008</t>
  </si>
  <si>
    <t>18.10</t>
  </si>
  <si>
    <t>38</t>
  </si>
  <si>
    <t>28865</t>
  </si>
  <si>
    <t>816245</t>
  </si>
  <si>
    <t>14.6</t>
  </si>
  <si>
    <t>23407</t>
  </si>
  <si>
    <t>748121</t>
  </si>
  <si>
    <t>20.11</t>
  </si>
  <si>
    <t>95.5</t>
  </si>
  <si>
    <t>28869</t>
  </si>
  <si>
    <t>804298</t>
  </si>
  <si>
    <t>15.7</t>
  </si>
  <si>
    <t>20616</t>
  </si>
  <si>
    <t>363268</t>
  </si>
  <si>
    <t>88</t>
  </si>
  <si>
    <t>12803</t>
  </si>
  <si>
    <t>161232</t>
  </si>
  <si>
    <t>96</t>
  </si>
  <si>
    <t>12121</t>
  </si>
  <si>
    <t>098438</t>
  </si>
  <si>
    <t>96.5</t>
  </si>
  <si>
    <t>11479</t>
  </si>
  <si>
    <t>663039</t>
  </si>
  <si>
    <t>14.11</t>
  </si>
  <si>
    <t>88.7</t>
  </si>
  <si>
    <t>21614</t>
  </si>
  <si>
    <t>581013</t>
  </si>
  <si>
    <t>42.5</t>
  </si>
  <si>
    <t>42.4</t>
  </si>
  <si>
    <t>82.5</t>
  </si>
  <si>
    <t>13693</t>
  </si>
  <si>
    <t>503294</t>
  </si>
  <si>
    <t>28481</t>
  </si>
  <si>
    <t>935275</t>
  </si>
  <si>
    <t>07.10</t>
  </si>
  <si>
    <t>21.6</t>
  </si>
  <si>
    <t>94</t>
  </si>
  <si>
    <t>28944</t>
  </si>
  <si>
    <t>137019</t>
  </si>
  <si>
    <t>90.1</t>
  </si>
  <si>
    <t>28844</t>
  </si>
  <si>
    <t>503188</t>
  </si>
  <si>
    <t>28955</t>
  </si>
  <si>
    <t>205350</t>
  </si>
  <si>
    <t>16.11</t>
  </si>
  <si>
    <t>28737</t>
  </si>
  <si>
    <t>144199</t>
  </si>
  <si>
    <t>45.6</t>
  </si>
  <si>
    <t>85.7</t>
  </si>
  <si>
    <t>26868</t>
  </si>
  <si>
    <t>121243</t>
  </si>
  <si>
    <t>98.5</t>
  </si>
  <si>
    <t>42</t>
  </si>
  <si>
    <t>98.6</t>
  </si>
  <si>
    <t>202805</t>
  </si>
  <si>
    <t>16231</t>
  </si>
  <si>
    <t>568447</t>
  </si>
  <si>
    <t>09.4</t>
  </si>
  <si>
    <t>52.7</t>
  </si>
  <si>
    <t>93.3</t>
  </si>
  <si>
    <t>18894</t>
  </si>
  <si>
    <t>144182</t>
  </si>
  <si>
    <t>26824</t>
  </si>
  <si>
    <t>012181</t>
  </si>
  <si>
    <t>12.2</t>
  </si>
  <si>
    <t>29099</t>
  </si>
  <si>
    <t>729350</t>
  </si>
  <si>
    <t>21.8</t>
  </si>
  <si>
    <t>28850</t>
  </si>
  <si>
    <t>141458</t>
  </si>
  <si>
    <t>16.8</t>
  </si>
  <si>
    <t>28475</t>
  </si>
  <si>
    <t>716416</t>
  </si>
  <si>
    <t>24159</t>
  </si>
  <si>
    <t>730466</t>
  </si>
  <si>
    <t>3.4</t>
  </si>
  <si>
    <t>20251221</t>
  </si>
  <si>
    <t>13763</t>
  </si>
  <si>
    <t>702330</t>
  </si>
  <si>
    <t>25854</t>
  </si>
  <si>
    <t>122440</t>
  </si>
  <si>
    <t>07.6</t>
  </si>
  <si>
    <t>97.1</t>
  </si>
  <si>
    <t>11630</t>
  </si>
  <si>
    <t>089099</t>
  </si>
  <si>
    <t>1.2</t>
  </si>
  <si>
    <t>16300</t>
  </si>
  <si>
    <t>197732</t>
  </si>
  <si>
    <t>51.3</t>
  </si>
  <si>
    <t>51.2</t>
  </si>
  <si>
    <t>91.3</t>
  </si>
  <si>
    <t>29076</t>
  </si>
  <si>
    <t>830045</t>
  </si>
  <si>
    <t>05.11</t>
  </si>
  <si>
    <t>11110</t>
  </si>
  <si>
    <t>614043</t>
  </si>
  <si>
    <t>16.3</t>
  </si>
  <si>
    <t>4.1</t>
  </si>
  <si>
    <t>13074</t>
  </si>
  <si>
    <t>318055</t>
  </si>
  <si>
    <t>14125</t>
  </si>
  <si>
    <t>553263</t>
  </si>
  <si>
    <t>12039</t>
  </si>
  <si>
    <t>073293</t>
  </si>
  <si>
    <t>52.4</t>
  </si>
  <si>
    <t>52.3</t>
  </si>
  <si>
    <t>16731</t>
  </si>
  <si>
    <t>442243</t>
  </si>
  <si>
    <t>10204</t>
  </si>
  <si>
    <t>212488</t>
  </si>
  <si>
    <t>15.5</t>
  </si>
  <si>
    <t>40.1</t>
  </si>
  <si>
    <t>24429</t>
  </si>
  <si>
    <t>652680</t>
  </si>
  <si>
    <t>17069</t>
  </si>
  <si>
    <t>922059</t>
  </si>
  <si>
    <t>18.11</t>
  </si>
  <si>
    <t>46.4</t>
  </si>
  <si>
    <t>46.3</t>
  </si>
  <si>
    <t>86.9</t>
  </si>
  <si>
    <t>14306</t>
  </si>
  <si>
    <t>103113</t>
  </si>
  <si>
    <t>10343</t>
  </si>
  <si>
    <t>126315</t>
  </si>
  <si>
    <t>03.6</t>
  </si>
  <si>
    <t>93</t>
  </si>
  <si>
    <t>26871</t>
  </si>
  <si>
    <t>014045</t>
  </si>
  <si>
    <t>87.7</t>
  </si>
  <si>
    <t>26742</t>
  </si>
  <si>
    <t>644312</t>
  </si>
  <si>
    <t>08.5</t>
  </si>
  <si>
    <t>29121</t>
  </si>
  <si>
    <t>126140</t>
  </si>
  <si>
    <t>05.3</t>
  </si>
  <si>
    <t>92.8</t>
  </si>
  <si>
    <t>28687</t>
  </si>
  <si>
    <t>247133</t>
  </si>
  <si>
    <t>26538</t>
  </si>
  <si>
    <t>640102</t>
  </si>
  <si>
    <t>20480</t>
  </si>
  <si>
    <t>308812</t>
  </si>
  <si>
    <t>5.8`</t>
  </si>
  <si>
    <t>53.4</t>
  </si>
  <si>
    <t>94.3</t>
  </si>
  <si>
    <t>18221</t>
  </si>
  <si>
    <t>178082</t>
  </si>
  <si>
    <t>88.3</t>
  </si>
  <si>
    <t>14772</t>
  </si>
  <si>
    <t>354020</t>
  </si>
  <si>
    <t>12061</t>
  </si>
  <si>
    <t>02320</t>
  </si>
  <si>
    <t>96.7</t>
  </si>
  <si>
    <t>55.5</t>
  </si>
  <si>
    <t>202607</t>
  </si>
  <si>
    <t>17221</t>
  </si>
  <si>
    <t>768428</t>
  </si>
  <si>
    <t>06.8</t>
  </si>
  <si>
    <t>50.6</t>
  </si>
  <si>
    <t>50.5</t>
  </si>
  <si>
    <t>90.6</t>
  </si>
  <si>
    <t>0.2</t>
  </si>
  <si>
    <t>20251222</t>
  </si>
  <si>
    <t>11321</t>
  </si>
  <si>
    <t>814013</t>
  </si>
  <si>
    <t>19745</t>
  </si>
  <si>
    <t>1406325</t>
  </si>
  <si>
    <t>04.2</t>
  </si>
  <si>
    <t>97.8</t>
  </si>
  <si>
    <t>29008</t>
  </si>
  <si>
    <t>443350</t>
  </si>
  <si>
    <t>03.8</t>
  </si>
  <si>
    <t>17910</t>
  </si>
  <si>
    <t>185065</t>
  </si>
  <si>
    <t>16.5</t>
  </si>
  <si>
    <t>51.1</t>
  </si>
  <si>
    <t>51</t>
  </si>
  <si>
    <t>91.1</t>
  </si>
  <si>
    <t>05096</t>
  </si>
  <si>
    <t>318422</t>
  </si>
  <si>
    <t>20.5</t>
  </si>
  <si>
    <t>54.4</t>
  </si>
  <si>
    <t>54.3</t>
  </si>
  <si>
    <t>11677</t>
  </si>
  <si>
    <t>122369</t>
  </si>
  <si>
    <t>10873</t>
  </si>
  <si>
    <t>015196</t>
  </si>
  <si>
    <t>20.9</t>
  </si>
  <si>
    <t>23838</t>
  </si>
  <si>
    <t>519043</t>
  </si>
  <si>
    <t>27980</t>
  </si>
  <si>
    <t>083146</t>
  </si>
  <si>
    <t>29028</t>
  </si>
  <si>
    <t>010064</t>
  </si>
  <si>
    <t>15914</t>
  </si>
  <si>
    <t>523415</t>
  </si>
  <si>
    <t>52.1</t>
  </si>
  <si>
    <t>38.8</t>
  </si>
  <si>
    <t>90.9</t>
  </si>
  <si>
    <t>14032</t>
  </si>
  <si>
    <t>169323</t>
  </si>
  <si>
    <t>10.7</t>
  </si>
  <si>
    <t>13417</t>
  </si>
  <si>
    <t>371023</t>
  </si>
  <si>
    <t>17447</t>
  </si>
  <si>
    <t>068342</t>
  </si>
  <si>
    <t>12837</t>
  </si>
  <si>
    <t>444082</t>
  </si>
  <si>
    <t>05.5</t>
  </si>
  <si>
    <t>10602</t>
  </si>
  <si>
    <t>55419</t>
  </si>
  <si>
    <t>27013</t>
  </si>
  <si>
    <t>485192</t>
  </si>
  <si>
    <t>04.7</t>
  </si>
  <si>
    <t>94.4</t>
  </si>
  <si>
    <t>28851</t>
  </si>
  <si>
    <t>823274</t>
  </si>
  <si>
    <t>09.12</t>
  </si>
  <si>
    <t>50.7</t>
  </si>
  <si>
    <t>90.7</t>
  </si>
  <si>
    <t>28870</t>
  </si>
  <si>
    <t>640305</t>
  </si>
  <si>
    <t>46.9</t>
  </si>
  <si>
    <t>23125</t>
  </si>
  <si>
    <t>798377</t>
  </si>
  <si>
    <t>29108</t>
  </si>
  <si>
    <t>859074</t>
  </si>
  <si>
    <t>05.10</t>
  </si>
  <si>
    <t>50.2</t>
  </si>
  <si>
    <t>50.1</t>
  </si>
  <si>
    <t>04242</t>
  </si>
  <si>
    <t>519105</t>
  </si>
  <si>
    <t>46.2</t>
  </si>
  <si>
    <t>10942</t>
  </si>
  <si>
    <t>135997</t>
  </si>
  <si>
    <t>24173</t>
  </si>
  <si>
    <t>872330</t>
  </si>
  <si>
    <t>51.7</t>
  </si>
  <si>
    <t>51.6</t>
  </si>
  <si>
    <t>92.5</t>
  </si>
  <si>
    <t>22449</t>
  </si>
  <si>
    <t>217253</t>
  </si>
  <si>
    <t>19.8</t>
  </si>
  <si>
    <t>41.7</t>
  </si>
  <si>
    <t>81.8</t>
  </si>
  <si>
    <t>20251225</t>
  </si>
  <si>
    <t>22252</t>
  </si>
  <si>
    <t>794217</t>
  </si>
  <si>
    <t>19.11</t>
  </si>
  <si>
    <t>85.1</t>
  </si>
  <si>
    <t>11374</t>
  </si>
  <si>
    <t>192257</t>
  </si>
  <si>
    <t>53</t>
  </si>
  <si>
    <t>15290</t>
  </si>
  <si>
    <t>511115</t>
  </si>
  <si>
    <t>99.4</t>
  </si>
  <si>
    <t>02511</t>
  </si>
  <si>
    <t>257244</t>
  </si>
  <si>
    <t>03.12</t>
  </si>
  <si>
    <t>4.2</t>
  </si>
  <si>
    <t>11733</t>
  </si>
  <si>
    <t>239162</t>
  </si>
  <si>
    <t>08.10</t>
  </si>
  <si>
    <t>13808</t>
  </si>
  <si>
    <t>443075</t>
  </si>
  <si>
    <t>96.6</t>
  </si>
  <si>
    <t>12903</t>
  </si>
  <si>
    <t>033186</t>
  </si>
  <si>
    <t>3.9</t>
  </si>
  <si>
    <t>14208</t>
  </si>
  <si>
    <t>811025</t>
  </si>
  <si>
    <t>28473</t>
  </si>
  <si>
    <t>133093</t>
  </si>
  <si>
    <t>88.9</t>
  </si>
  <si>
    <t>26985</t>
  </si>
  <si>
    <t>193142</t>
  </si>
  <si>
    <t>13.6</t>
  </si>
  <si>
    <t>28401</t>
  </si>
  <si>
    <t>793027</t>
  </si>
  <si>
    <t>17.11</t>
  </si>
  <si>
    <t>29094</t>
  </si>
  <si>
    <t>623360</t>
  </si>
  <si>
    <t>50.8</t>
  </si>
  <si>
    <t>29137</t>
  </si>
  <si>
    <t>816491</t>
  </si>
  <si>
    <t>12.10</t>
  </si>
  <si>
    <t>18678</t>
  </si>
  <si>
    <t>135341</t>
  </si>
  <si>
    <t>28493</t>
  </si>
  <si>
    <t>009485</t>
  </si>
  <si>
    <t>11.1</t>
  </si>
  <si>
    <t>55</t>
  </si>
  <si>
    <t>95</t>
  </si>
  <si>
    <t>28871</t>
  </si>
  <si>
    <t>442294</t>
  </si>
  <si>
    <t>18.7</t>
  </si>
  <si>
    <t>127015</t>
  </si>
  <si>
    <t>114116</t>
  </si>
  <si>
    <t>28466</t>
  </si>
  <si>
    <t>136534</t>
  </si>
  <si>
    <t>20.1</t>
  </si>
  <si>
    <t>28474</t>
  </si>
  <si>
    <t>94464</t>
  </si>
  <si>
    <t>06.5</t>
  </si>
  <si>
    <t>28462</t>
  </si>
  <si>
    <t>172174</t>
  </si>
  <si>
    <t>21.11</t>
  </si>
  <si>
    <t>92.2</t>
  </si>
  <si>
    <t>28860</t>
  </si>
  <si>
    <t>762450</t>
  </si>
  <si>
    <t>28486</t>
  </si>
  <si>
    <t>304409</t>
  </si>
  <si>
    <t>14.9</t>
  </si>
  <si>
    <t>26816</t>
  </si>
  <si>
    <t>024365</t>
  </si>
  <si>
    <t>28861</t>
  </si>
  <si>
    <t>070335</t>
  </si>
  <si>
    <t>89.1</t>
  </si>
  <si>
    <t>25024</t>
  </si>
  <si>
    <t>073186</t>
  </si>
  <si>
    <t>MS</t>
  </si>
  <si>
    <t>42.3</t>
  </si>
  <si>
    <t>82.4</t>
  </si>
  <si>
    <t>20251228</t>
  </si>
  <si>
    <t>13394</t>
  </si>
  <si>
    <t>113049</t>
  </si>
  <si>
    <t>11229</t>
  </si>
  <si>
    <t>317461</t>
  </si>
  <si>
    <t>28848</t>
  </si>
  <si>
    <t>563422</t>
  </si>
  <si>
    <t>95.9</t>
  </si>
  <si>
    <t>19608</t>
  </si>
  <si>
    <t>615200</t>
  </si>
  <si>
    <t>15806</t>
  </si>
  <si>
    <t>57590</t>
  </si>
  <si>
    <t>02.12</t>
  </si>
  <si>
    <t>113574</t>
  </si>
  <si>
    <t>031124</t>
  </si>
  <si>
    <t>10474</t>
  </si>
  <si>
    <t>12226</t>
  </si>
  <si>
    <t>95.7</t>
  </si>
  <si>
    <t>125298</t>
  </si>
  <si>
    <t>371281</t>
  </si>
  <si>
    <t>07.4</t>
  </si>
  <si>
    <t>12733</t>
  </si>
  <si>
    <t>776107</t>
  </si>
  <si>
    <t>17952</t>
  </si>
  <si>
    <t>007168</t>
  </si>
  <si>
    <t>08.1</t>
  </si>
  <si>
    <t>19933</t>
  </si>
  <si>
    <t>084048</t>
  </si>
  <si>
    <t>46.1</t>
  </si>
  <si>
    <t>86.1</t>
  </si>
  <si>
    <t>29390</t>
  </si>
  <si>
    <t>656437</t>
  </si>
  <si>
    <t>20078</t>
  </si>
  <si>
    <t>208203</t>
  </si>
  <si>
    <t>13.2</t>
  </si>
  <si>
    <t>16506</t>
  </si>
  <si>
    <t>319216</t>
  </si>
  <si>
    <t>11458</t>
  </si>
  <si>
    <t>031214</t>
  </si>
  <si>
    <t>11059</t>
  </si>
  <si>
    <t>192111</t>
  </si>
  <si>
    <t>41.3</t>
  </si>
  <si>
    <t>52.2</t>
  </si>
  <si>
    <t>24809</t>
  </si>
  <si>
    <t>813116</t>
  </si>
  <si>
    <t>10384</t>
  </si>
  <si>
    <t>076448</t>
  </si>
  <si>
    <t>95.4</t>
  </si>
  <si>
    <t>12339</t>
  </si>
  <si>
    <t>985357</t>
  </si>
  <si>
    <t>24242</t>
  </si>
  <si>
    <t>248378</t>
  </si>
  <si>
    <t>19.4</t>
  </si>
  <si>
    <t>12888</t>
  </si>
  <si>
    <t>385349</t>
  </si>
  <si>
    <t>202605</t>
  </si>
  <si>
    <t>28948</t>
  </si>
  <si>
    <t>039392</t>
  </si>
  <si>
    <t>19.1</t>
  </si>
  <si>
    <t>18548</t>
  </si>
  <si>
    <t>048007</t>
  </si>
  <si>
    <t>17.4</t>
  </si>
  <si>
    <t>120445</t>
  </si>
  <si>
    <t>073185</t>
  </si>
  <si>
    <t>28846</t>
  </si>
  <si>
    <t>223019</t>
  </si>
  <si>
    <t>39.8</t>
  </si>
  <si>
    <t>20251229</t>
  </si>
  <si>
    <t>22898</t>
  </si>
  <si>
    <t>041153</t>
  </si>
  <si>
    <t>28843</t>
  </si>
  <si>
    <t>771057</t>
  </si>
  <si>
    <t>13.7</t>
  </si>
  <si>
    <t>17278</t>
  </si>
  <si>
    <t>283268</t>
  </si>
  <si>
    <t>16548</t>
  </si>
  <si>
    <t>093412</t>
  </si>
  <si>
    <t>13483</t>
  </si>
  <si>
    <t>867136</t>
  </si>
  <si>
    <t>10047</t>
  </si>
  <si>
    <t>124311</t>
  </si>
  <si>
    <t>51.8</t>
  </si>
  <si>
    <t>21589</t>
  </si>
  <si>
    <t>702333</t>
  </si>
  <si>
    <t>20999</t>
  </si>
  <si>
    <t>311443</t>
  </si>
  <si>
    <t>07.1</t>
  </si>
  <si>
    <t>38.7</t>
  </si>
  <si>
    <t>93.7</t>
  </si>
  <si>
    <t>19845</t>
  </si>
  <si>
    <t>413154</t>
  </si>
  <si>
    <t>02.7</t>
  </si>
  <si>
    <t>19996</t>
  </si>
  <si>
    <t>591062</t>
  </si>
  <si>
    <t>38.6</t>
  </si>
  <si>
    <t>91.2</t>
  </si>
  <si>
    <t>17077</t>
  </si>
  <si>
    <t>041188</t>
  </si>
  <si>
    <t>19308</t>
  </si>
  <si>
    <t>339058</t>
  </si>
  <si>
    <t>19.2</t>
  </si>
  <si>
    <t>13007</t>
  </si>
  <si>
    <t>068255</t>
  </si>
  <si>
    <t>09.10</t>
  </si>
  <si>
    <t>86.5</t>
  </si>
  <si>
    <t>28369</t>
  </si>
  <si>
    <t>253348</t>
  </si>
  <si>
    <t>07.3</t>
  </si>
  <si>
    <t>28919</t>
  </si>
  <si>
    <t>173195</t>
  </si>
  <si>
    <t>22030</t>
  </si>
  <si>
    <t>203347</t>
  </si>
  <si>
    <t>09.1</t>
  </si>
  <si>
    <t>23292</t>
  </si>
  <si>
    <t>008072</t>
  </si>
  <si>
    <t>04.1</t>
  </si>
  <si>
    <t>50.9</t>
  </si>
  <si>
    <t>29955</t>
  </si>
  <si>
    <t>550028</t>
  </si>
  <si>
    <t>19316</t>
  </si>
  <si>
    <t>132123</t>
  </si>
  <si>
    <t>3.5</t>
  </si>
  <si>
    <t>19894</t>
  </si>
  <si>
    <t>955127</t>
  </si>
  <si>
    <t>19312</t>
  </si>
  <si>
    <t>903025</t>
  </si>
  <si>
    <t>29113</t>
  </si>
  <si>
    <t>308042</t>
  </si>
  <si>
    <t>12791</t>
  </si>
  <si>
    <t>955170</t>
  </si>
  <si>
    <t>128925</t>
  </si>
  <si>
    <t>006086</t>
  </si>
  <si>
    <t>88.8</t>
  </si>
  <si>
    <t>11024</t>
  </si>
  <si>
    <t>314481</t>
  </si>
  <si>
    <t xml:space="preserve">                                   无缝气瓶定期检验、评定综合记录表              </t>
  </si>
  <si>
    <t>序 号</t>
  </si>
  <si>
    <t>备
注</t>
  </si>
  <si>
    <t>点 线 面</t>
  </si>
  <si>
    <t>20251205</t>
  </si>
  <si>
    <t>Ar</t>
  </si>
  <si>
    <t>0990</t>
  </si>
  <si>
    <t>181025</t>
  </si>
  <si>
    <t>203012</t>
  </si>
  <si>
    <t>09865</t>
  </si>
  <si>
    <t>138067</t>
  </si>
  <si>
    <t>10.6</t>
  </si>
  <si>
    <t>10205</t>
  </si>
  <si>
    <t>402060</t>
  </si>
  <si>
    <t>15.9</t>
  </si>
  <si>
    <t>10144</t>
  </si>
  <si>
    <t>187349</t>
  </si>
  <si>
    <t>13.5</t>
  </si>
  <si>
    <t>05963</t>
  </si>
  <si>
    <t>929182</t>
  </si>
  <si>
    <t>19.6</t>
  </si>
  <si>
    <t>10330</t>
  </si>
  <si>
    <t>432413</t>
  </si>
  <si>
    <t>13.10</t>
  </si>
  <si>
    <t>09902</t>
  </si>
  <si>
    <t>929059</t>
  </si>
  <si>
    <t>07582</t>
  </si>
  <si>
    <t>068486</t>
  </si>
  <si>
    <t>10.3</t>
  </si>
  <si>
    <t>05746</t>
  </si>
  <si>
    <t>629052</t>
  </si>
  <si>
    <t>09326</t>
  </si>
  <si>
    <t>629029</t>
  </si>
  <si>
    <t>05973</t>
  </si>
  <si>
    <t>527331</t>
  </si>
  <si>
    <t>02439</t>
  </si>
  <si>
    <t>114327</t>
  </si>
  <si>
    <t>05.2</t>
  </si>
  <si>
    <t>10165</t>
  </si>
  <si>
    <t>320147</t>
  </si>
  <si>
    <t>03422</t>
  </si>
  <si>
    <t>274050</t>
  </si>
  <si>
    <t>20.3</t>
  </si>
  <si>
    <t>04783</t>
  </si>
  <si>
    <t>137374</t>
  </si>
  <si>
    <t>094065</t>
  </si>
  <si>
    <t>586028</t>
  </si>
  <si>
    <t>20.8</t>
  </si>
  <si>
    <t>09890</t>
  </si>
  <si>
    <t>278696</t>
  </si>
  <si>
    <t>09629</t>
  </si>
  <si>
    <t>181024</t>
  </si>
  <si>
    <t>20251206</t>
  </si>
  <si>
    <t>10274</t>
  </si>
  <si>
    <t>109048</t>
  </si>
  <si>
    <t>06.2</t>
  </si>
  <si>
    <t>09121</t>
  </si>
  <si>
    <t>605277</t>
  </si>
  <si>
    <t>01.07</t>
  </si>
  <si>
    <t>06698</t>
  </si>
  <si>
    <t>869417</t>
  </si>
  <si>
    <t>07.8</t>
  </si>
  <si>
    <t>20.7</t>
  </si>
  <si>
    <t>07819</t>
  </si>
  <si>
    <t>756485</t>
  </si>
  <si>
    <t>07.7</t>
  </si>
  <si>
    <t>10505</t>
  </si>
  <si>
    <t>597360</t>
  </si>
  <si>
    <t>13.1</t>
  </si>
  <si>
    <t>10662</t>
  </si>
  <si>
    <t>865373</t>
  </si>
  <si>
    <t>07227</t>
  </si>
  <si>
    <t>435437</t>
  </si>
  <si>
    <t>10661</t>
  </si>
  <si>
    <t>465101</t>
  </si>
  <si>
    <t>10298</t>
  </si>
  <si>
    <t>107164</t>
  </si>
  <si>
    <t>10097</t>
  </si>
  <si>
    <t>281415</t>
  </si>
  <si>
    <t>10191</t>
  </si>
  <si>
    <t>068165</t>
  </si>
  <si>
    <t>11.5</t>
  </si>
  <si>
    <t>05631</t>
  </si>
  <si>
    <t>463007</t>
  </si>
  <si>
    <t>02770</t>
  </si>
  <si>
    <t>788042</t>
  </si>
  <si>
    <t>07730</t>
  </si>
  <si>
    <t>649076</t>
  </si>
  <si>
    <t>08341</t>
  </si>
  <si>
    <t>251435</t>
  </si>
  <si>
    <t>07845</t>
  </si>
  <si>
    <t>221277</t>
  </si>
  <si>
    <t>07784</t>
  </si>
  <si>
    <t>639365</t>
  </si>
  <si>
    <t>09574</t>
  </si>
  <si>
    <t>513154</t>
  </si>
  <si>
    <t>10374</t>
  </si>
  <si>
    <t>386155</t>
  </si>
  <si>
    <t>14.7</t>
  </si>
  <si>
    <t>09894</t>
  </si>
  <si>
    <t>201028</t>
  </si>
  <si>
    <t>09491</t>
  </si>
  <si>
    <t>776134</t>
  </si>
  <si>
    <t>03084</t>
  </si>
  <si>
    <t>158317</t>
  </si>
  <si>
    <t>08.4</t>
  </si>
  <si>
    <t>07140</t>
  </si>
  <si>
    <t>849018</t>
  </si>
  <si>
    <t>14.8</t>
  </si>
  <si>
    <t>06027</t>
  </si>
  <si>
    <t>727298</t>
  </si>
  <si>
    <t>20.121</t>
  </si>
  <si>
    <t>05145</t>
  </si>
  <si>
    <t>032235</t>
  </si>
  <si>
    <t>09.3</t>
  </si>
  <si>
    <t>20251209</t>
  </si>
  <si>
    <t>04174</t>
  </si>
  <si>
    <t>155479</t>
  </si>
  <si>
    <t>03694</t>
  </si>
  <si>
    <t>720234</t>
  </si>
  <si>
    <t>02845</t>
  </si>
  <si>
    <t>455397</t>
  </si>
  <si>
    <t>04973</t>
  </si>
  <si>
    <t>241625</t>
  </si>
  <si>
    <t>02623</t>
  </si>
  <si>
    <t>086038</t>
  </si>
  <si>
    <t>05143</t>
  </si>
  <si>
    <t>766106</t>
  </si>
  <si>
    <t>09922</t>
  </si>
  <si>
    <t>144188</t>
  </si>
  <si>
    <t>03874</t>
  </si>
  <si>
    <t>783280</t>
  </si>
  <si>
    <t>03770</t>
  </si>
  <si>
    <t>037241</t>
  </si>
  <si>
    <t>09580</t>
  </si>
  <si>
    <t>985208</t>
  </si>
  <si>
    <t>09896</t>
  </si>
  <si>
    <t>147212</t>
  </si>
  <si>
    <t>03.5</t>
  </si>
  <si>
    <t>08393</t>
  </si>
  <si>
    <t>778231</t>
  </si>
  <si>
    <t>10634</t>
  </si>
  <si>
    <t>282020</t>
  </si>
  <si>
    <t>99.7</t>
  </si>
  <si>
    <t>202907</t>
  </si>
  <si>
    <t>10558</t>
  </si>
  <si>
    <t>711173</t>
  </si>
  <si>
    <t>08765</t>
  </si>
  <si>
    <t>290089</t>
  </si>
  <si>
    <t>11.10</t>
  </si>
  <si>
    <t>06424</t>
  </si>
  <si>
    <t>770294</t>
  </si>
  <si>
    <t>10582</t>
  </si>
  <si>
    <t>593354</t>
  </si>
  <si>
    <t>10562</t>
  </si>
  <si>
    <t>689016</t>
  </si>
  <si>
    <t>15.12</t>
  </si>
  <si>
    <t>03711</t>
  </si>
  <si>
    <t>783438</t>
  </si>
  <si>
    <t>10570</t>
  </si>
  <si>
    <t>211146</t>
  </si>
  <si>
    <t>10498</t>
  </si>
  <si>
    <t>006307</t>
  </si>
  <si>
    <t>10497</t>
  </si>
  <si>
    <t>180302</t>
  </si>
  <si>
    <t>10554</t>
  </si>
  <si>
    <t>101090</t>
  </si>
  <si>
    <t>10577</t>
  </si>
  <si>
    <t>362312</t>
  </si>
  <si>
    <t>10573</t>
  </si>
  <si>
    <t>103004</t>
  </si>
  <si>
    <t>20251212</t>
  </si>
  <si>
    <t>02927</t>
  </si>
  <si>
    <t>15508</t>
  </si>
  <si>
    <t>06578</t>
  </si>
  <si>
    <t>070082</t>
  </si>
  <si>
    <t>06.1</t>
  </si>
  <si>
    <t>12366</t>
  </si>
  <si>
    <t>391242</t>
  </si>
  <si>
    <t>18.5</t>
  </si>
  <si>
    <t>12272</t>
  </si>
  <si>
    <t>052002</t>
  </si>
  <si>
    <t>12.1</t>
  </si>
  <si>
    <t>11411</t>
  </si>
  <si>
    <t>263072</t>
  </si>
  <si>
    <t>13.8</t>
  </si>
  <si>
    <t>12239</t>
  </si>
  <si>
    <t>639014</t>
  </si>
  <si>
    <t>08536</t>
  </si>
  <si>
    <t>083274</t>
  </si>
  <si>
    <t>12261</t>
  </si>
  <si>
    <t>580066</t>
  </si>
  <si>
    <t>03437</t>
  </si>
  <si>
    <t>178182</t>
  </si>
  <si>
    <t>04.3</t>
  </si>
  <si>
    <t>08533</t>
  </si>
  <si>
    <t>604229</t>
  </si>
  <si>
    <t>20251213</t>
  </si>
  <si>
    <t>06176</t>
  </si>
  <si>
    <t>295338</t>
  </si>
  <si>
    <t>12233</t>
  </si>
  <si>
    <t>643138</t>
  </si>
  <si>
    <t>12350</t>
  </si>
  <si>
    <t>218079</t>
  </si>
  <si>
    <t>02561</t>
  </si>
  <si>
    <t>081010</t>
  </si>
  <si>
    <t>11324</t>
  </si>
  <si>
    <t>887295</t>
  </si>
  <si>
    <t>08845</t>
  </si>
  <si>
    <t>712050</t>
  </si>
  <si>
    <t>02935</t>
  </si>
  <si>
    <t>788379</t>
  </si>
  <si>
    <t>10476</t>
  </si>
  <si>
    <t>019370</t>
  </si>
  <si>
    <t>10508</t>
  </si>
  <si>
    <t>748442</t>
  </si>
  <si>
    <t>03522</t>
  </si>
  <si>
    <t>238154</t>
  </si>
  <si>
    <t>12351</t>
  </si>
  <si>
    <t>467234</t>
  </si>
  <si>
    <t>15.6</t>
  </si>
  <si>
    <t>03760</t>
  </si>
  <si>
    <t>711168</t>
  </si>
  <si>
    <t>13.4</t>
  </si>
  <si>
    <t>10646</t>
  </si>
  <si>
    <t>048238</t>
  </si>
  <si>
    <t>09386</t>
  </si>
  <si>
    <t>373017</t>
  </si>
  <si>
    <t>08.12</t>
  </si>
  <si>
    <t>11929</t>
  </si>
  <si>
    <t>041206</t>
  </si>
  <si>
    <t>10652</t>
  </si>
  <si>
    <t>068334</t>
  </si>
  <si>
    <t>10631</t>
  </si>
  <si>
    <t>829424</t>
  </si>
  <si>
    <t>10552</t>
  </si>
  <si>
    <t>435153</t>
  </si>
  <si>
    <t>08797</t>
  </si>
  <si>
    <t>153206</t>
  </si>
  <si>
    <t>11608</t>
  </si>
  <si>
    <t>435464</t>
  </si>
  <si>
    <t>09792</t>
  </si>
  <si>
    <t>672267</t>
  </si>
  <si>
    <t>10642</t>
  </si>
  <si>
    <t>240351</t>
  </si>
  <si>
    <t>10584</t>
  </si>
  <si>
    <t>209128</t>
  </si>
  <si>
    <t>12020</t>
  </si>
  <si>
    <t>017121</t>
  </si>
  <si>
    <t>20251220</t>
  </si>
  <si>
    <t>03753</t>
  </si>
  <si>
    <t>788418</t>
  </si>
  <si>
    <t>03674</t>
  </si>
  <si>
    <t>019209</t>
  </si>
  <si>
    <t>10500</t>
  </si>
  <si>
    <t>17562</t>
  </si>
  <si>
    <t>04.10</t>
  </si>
  <si>
    <t>03925</t>
  </si>
  <si>
    <t>019462</t>
  </si>
  <si>
    <t>03493</t>
  </si>
  <si>
    <t>788031</t>
  </si>
  <si>
    <t>10551</t>
  </si>
  <si>
    <t>646447</t>
  </si>
  <si>
    <t>07445</t>
  </si>
  <si>
    <t>278329</t>
  </si>
  <si>
    <t>07948</t>
  </si>
  <si>
    <t>218466</t>
  </si>
  <si>
    <t>09623</t>
  </si>
  <si>
    <t>199496</t>
  </si>
  <si>
    <t>18.4</t>
  </si>
  <si>
    <t>10496</t>
  </si>
  <si>
    <t>948275</t>
  </si>
  <si>
    <t>07.9</t>
  </si>
  <si>
    <t>10029</t>
  </si>
  <si>
    <t>829159</t>
  </si>
  <si>
    <t>10568</t>
  </si>
  <si>
    <t>154251</t>
  </si>
  <si>
    <t>KP</t>
  </si>
  <si>
    <t>10649</t>
  </si>
  <si>
    <t>105233</t>
  </si>
  <si>
    <t>14.5</t>
  </si>
  <si>
    <t>11312</t>
  </si>
  <si>
    <t>463450</t>
  </si>
  <si>
    <t>05696</t>
  </si>
  <si>
    <t>163170</t>
  </si>
  <si>
    <t>12002</t>
  </si>
  <si>
    <t>754169</t>
  </si>
  <si>
    <t>96.11</t>
  </si>
  <si>
    <t>17.2</t>
  </si>
  <si>
    <t>202611</t>
  </si>
  <si>
    <t>07952</t>
  </si>
  <si>
    <t>233352</t>
  </si>
  <si>
    <t>202904</t>
  </si>
  <si>
    <t>09801</t>
  </si>
  <si>
    <t>126228</t>
  </si>
  <si>
    <t>03.3</t>
  </si>
  <si>
    <t>20251223</t>
  </si>
  <si>
    <t>04911</t>
  </si>
  <si>
    <t>185258</t>
  </si>
  <si>
    <t>10641</t>
  </si>
  <si>
    <t>456445</t>
  </si>
  <si>
    <t>10480</t>
  </si>
  <si>
    <t>174393</t>
  </si>
  <si>
    <t>0654</t>
  </si>
  <si>
    <t>813150</t>
  </si>
  <si>
    <t>06.9</t>
  </si>
  <si>
    <t>12265</t>
  </si>
  <si>
    <t>448011</t>
  </si>
  <si>
    <t>10494</t>
  </si>
  <si>
    <t>217293</t>
  </si>
  <si>
    <t>15.1</t>
  </si>
  <si>
    <t>11600</t>
  </si>
  <si>
    <t>899172</t>
  </si>
  <si>
    <t>10635</t>
  </si>
  <si>
    <t>887086</t>
  </si>
  <si>
    <t>11332</t>
  </si>
  <si>
    <t>459272</t>
  </si>
  <si>
    <t>07691</t>
  </si>
  <si>
    <t>675241</t>
  </si>
  <si>
    <t>08895</t>
  </si>
  <si>
    <t>783389</t>
  </si>
  <si>
    <t>10553</t>
  </si>
  <si>
    <t>39509</t>
  </si>
  <si>
    <t>12138</t>
  </si>
  <si>
    <t>865398</t>
  </si>
  <si>
    <t>03110</t>
  </si>
  <si>
    <t>486383</t>
  </si>
  <si>
    <t>10650</t>
  </si>
  <si>
    <t>21190</t>
  </si>
  <si>
    <t>09845</t>
  </si>
  <si>
    <t>30097</t>
  </si>
  <si>
    <t>12126</t>
  </si>
  <si>
    <t>135061</t>
  </si>
  <si>
    <t>07653</t>
  </si>
  <si>
    <t>056143</t>
  </si>
  <si>
    <t>06.3</t>
  </si>
  <si>
    <t>10639</t>
  </si>
  <si>
    <t>294225</t>
  </si>
  <si>
    <t>12016</t>
  </si>
  <si>
    <t>019110</t>
  </si>
  <si>
    <t>08358</t>
  </si>
  <si>
    <t>256007</t>
  </si>
  <si>
    <t>00.9</t>
  </si>
  <si>
    <t>20251224</t>
  </si>
  <si>
    <t>10283</t>
  </si>
  <si>
    <t>751484</t>
  </si>
  <si>
    <t>01.2</t>
  </si>
  <si>
    <t>10168</t>
  </si>
  <si>
    <t>514334</t>
  </si>
  <si>
    <t>06493</t>
  </si>
  <si>
    <t>161030</t>
  </si>
  <si>
    <t>12.6</t>
  </si>
  <si>
    <t>10586</t>
  </si>
  <si>
    <t>799992</t>
  </si>
  <si>
    <t>20251226</t>
  </si>
  <si>
    <t>04737</t>
  </si>
  <si>
    <t>55538</t>
  </si>
  <si>
    <t>08745</t>
  </si>
  <si>
    <t>005374</t>
  </si>
  <si>
    <t>99.2</t>
  </si>
  <si>
    <t>08872</t>
  </si>
  <si>
    <t>124110</t>
  </si>
  <si>
    <t>09.7</t>
  </si>
  <si>
    <t>09336</t>
  </si>
  <si>
    <t>061033</t>
  </si>
  <si>
    <t>12438</t>
  </si>
  <si>
    <t>219199</t>
  </si>
  <si>
    <t>20251231</t>
  </si>
  <si>
    <t>09489</t>
  </si>
  <si>
    <t>527124</t>
  </si>
  <si>
    <t>10567</t>
  </si>
  <si>
    <t>649450</t>
  </si>
  <si>
    <t>10651</t>
  </si>
  <si>
    <t>049261</t>
  </si>
  <si>
    <t>10347</t>
  </si>
  <si>
    <t>387013</t>
  </si>
  <si>
    <t>10718</t>
  </si>
  <si>
    <t>457035</t>
  </si>
  <si>
    <t>10485</t>
  </si>
  <si>
    <t>100105</t>
  </si>
  <si>
    <t>07842</t>
  </si>
  <si>
    <t>253014</t>
  </si>
  <si>
    <t>10628</t>
  </si>
  <si>
    <t>652217</t>
  </si>
  <si>
    <t>07877</t>
  </si>
  <si>
    <t>403137</t>
  </si>
  <si>
    <t>10643</t>
  </si>
  <si>
    <t>416441</t>
  </si>
  <si>
    <t>17.12</t>
  </si>
  <si>
    <t>12003</t>
  </si>
  <si>
    <t>104123</t>
  </si>
  <si>
    <t>10657</t>
  </si>
  <si>
    <t>756242</t>
  </si>
  <si>
    <t>11063</t>
  </si>
  <si>
    <t>551150</t>
  </si>
  <si>
    <t>11.7</t>
  </si>
  <si>
    <t>无缝气瓶定期检验、评定综合记录表</t>
  </si>
  <si>
    <t xml:space="preserve">                             </t>
  </si>
  <si>
    <t>送检单位</t>
  </si>
  <si>
    <t>送 检
日 期</t>
  </si>
  <si>
    <t>下次检
验日期</t>
  </si>
  <si>
    <t>备注</t>
  </si>
  <si>
    <t>气 瓶
编 号</t>
  </si>
  <si>
    <r>
      <rPr>
        <sz val="11"/>
        <rFont val="宋体"/>
        <charset val="134"/>
      </rPr>
      <t>β</t>
    </r>
    <r>
      <rPr>
        <vertAlign val="subscript"/>
        <sz val="11"/>
        <rFont val="宋体"/>
        <charset val="134"/>
      </rPr>
      <t xml:space="preserve">B
</t>
    </r>
    <r>
      <rPr>
        <sz val="11"/>
        <rFont val="宋体"/>
        <charset val="134"/>
      </rPr>
      <t>×
Pn
值*1000</t>
    </r>
  </si>
  <si>
    <t>氮</t>
  </si>
  <si>
    <t>04118</t>
  </si>
  <si>
    <t>290148</t>
  </si>
  <si>
    <t>5.7</t>
  </si>
  <si>
    <t>05310</t>
  </si>
  <si>
    <t>751477</t>
  </si>
  <si>
    <t>5.0</t>
  </si>
  <si>
    <t>03897</t>
  </si>
  <si>
    <t>244431</t>
  </si>
  <si>
    <t>02.6</t>
  </si>
  <si>
    <t>05469</t>
  </si>
  <si>
    <t>251182</t>
  </si>
  <si>
    <t>03375</t>
  </si>
  <si>
    <t>487253</t>
  </si>
  <si>
    <t>05471</t>
  </si>
  <si>
    <t>113282</t>
  </si>
  <si>
    <t>01968</t>
  </si>
  <si>
    <t>791187</t>
  </si>
  <si>
    <t>04505</t>
  </si>
  <si>
    <t>510126</t>
  </si>
  <si>
    <t>01.9</t>
  </si>
  <si>
    <t>05370</t>
  </si>
  <si>
    <t>544105</t>
  </si>
  <si>
    <t>10.10</t>
  </si>
  <si>
    <t>06261</t>
  </si>
  <si>
    <t>075476</t>
  </si>
  <si>
    <t>202706</t>
  </si>
  <si>
    <t>01956</t>
  </si>
  <si>
    <t>045037</t>
  </si>
  <si>
    <t>05375</t>
  </si>
  <si>
    <t>162470</t>
  </si>
  <si>
    <t>05470</t>
  </si>
  <si>
    <t>180349</t>
  </si>
  <si>
    <t>06260</t>
  </si>
  <si>
    <t>445229</t>
  </si>
  <si>
    <t>02576</t>
  </si>
  <si>
    <t>479250</t>
  </si>
  <si>
    <t>03777</t>
  </si>
  <si>
    <t>050450</t>
  </si>
  <si>
    <t>05526</t>
  </si>
  <si>
    <t>178411</t>
  </si>
  <si>
    <t>37</t>
  </si>
  <si>
    <t>03042</t>
  </si>
  <si>
    <t>062295</t>
  </si>
  <si>
    <t>02347</t>
  </si>
  <si>
    <t>339260</t>
  </si>
  <si>
    <t>02420</t>
  </si>
  <si>
    <t>02059</t>
  </si>
  <si>
    <t>06263</t>
  </si>
  <si>
    <t>276015</t>
  </si>
  <si>
    <t>05351</t>
  </si>
  <si>
    <t>101116</t>
  </si>
  <si>
    <t>05391</t>
  </si>
  <si>
    <t>80258</t>
  </si>
  <si>
    <t>10.11</t>
  </si>
  <si>
    <t>04123</t>
  </si>
  <si>
    <t>512431</t>
  </si>
  <si>
    <t>05365</t>
  </si>
  <si>
    <t>411258</t>
  </si>
  <si>
    <t>14.3</t>
  </si>
  <si>
    <t>05328</t>
  </si>
  <si>
    <t>406009</t>
  </si>
  <si>
    <t>02123</t>
  </si>
  <si>
    <t>207316</t>
  </si>
  <si>
    <t>03601</t>
  </si>
  <si>
    <t>251162</t>
  </si>
  <si>
    <t>203875</t>
  </si>
  <si>
    <t>200141</t>
  </si>
  <si>
    <t>01.4</t>
  </si>
  <si>
    <t>05335</t>
  </si>
  <si>
    <t>020497</t>
  </si>
  <si>
    <t>02121</t>
  </si>
  <si>
    <t>457102</t>
  </si>
  <si>
    <t>02598</t>
  </si>
  <si>
    <t>559060</t>
  </si>
  <si>
    <t>03.9</t>
  </si>
  <si>
    <t>20.2</t>
  </si>
  <si>
    <t>03455</t>
  </si>
  <si>
    <t>914232</t>
  </si>
  <si>
    <t>04.12</t>
  </si>
  <si>
    <t>05376</t>
  </si>
  <si>
    <t>223120</t>
  </si>
  <si>
    <t>06.11</t>
  </si>
  <si>
    <t>05752</t>
  </si>
  <si>
    <t>136019</t>
  </si>
  <si>
    <t>02483</t>
  </si>
  <si>
    <t>922478</t>
  </si>
  <si>
    <t>05374</t>
  </si>
  <si>
    <t>163267</t>
  </si>
  <si>
    <t>203470</t>
  </si>
  <si>
    <t>229455</t>
  </si>
  <si>
    <t>03.4</t>
  </si>
  <si>
    <t>03946</t>
  </si>
  <si>
    <t>282245</t>
  </si>
  <si>
    <t>98.11</t>
  </si>
  <si>
    <t>17.9</t>
  </si>
  <si>
    <t>202811</t>
  </si>
  <si>
    <t>203032</t>
  </si>
  <si>
    <t>751335</t>
  </si>
  <si>
    <t>03072</t>
  </si>
  <si>
    <t>483055</t>
  </si>
  <si>
    <t>06266</t>
  </si>
  <si>
    <t>252070</t>
  </si>
  <si>
    <t>06262</t>
  </si>
  <si>
    <t>829023</t>
  </si>
  <si>
    <t>17.7</t>
  </si>
  <si>
    <t>05401</t>
  </si>
  <si>
    <t>238230</t>
  </si>
  <si>
    <t>05232</t>
  </si>
  <si>
    <t>800145</t>
  </si>
  <si>
    <t>05394</t>
  </si>
  <si>
    <t>064563</t>
  </si>
  <si>
    <t>97.4</t>
  </si>
  <si>
    <t>202704</t>
  </si>
  <si>
    <t>05388</t>
  </si>
  <si>
    <t>673228</t>
  </si>
  <si>
    <t>02462</t>
  </si>
  <si>
    <t>1027197</t>
  </si>
  <si>
    <t>06.10</t>
  </si>
  <si>
    <t>05465</t>
  </si>
  <si>
    <t>034926</t>
  </si>
  <si>
    <t xml:space="preserve">                                 无缝气瓶定期检验、评定综合记录表              </t>
  </si>
  <si>
    <t>送 检
日 期</t>
  </si>
  <si>
    <t>公称工作压力（MPa）</t>
  </si>
  <si>
    <r>
      <rPr>
        <sz val="10"/>
        <rFont val="宋体"/>
        <charset val="134"/>
      </rPr>
      <t>β</t>
    </r>
    <r>
      <rPr>
        <vertAlign val="subscript"/>
        <sz val="10"/>
        <rFont val="宋体"/>
        <charset val="134"/>
      </rPr>
      <t xml:space="preserve">B
</t>
    </r>
    <r>
      <rPr>
        <sz val="10"/>
        <rFont val="宋体"/>
        <charset val="134"/>
      </rPr>
      <t>×
Pn
值*1000</t>
    </r>
  </si>
  <si>
    <t>二化</t>
  </si>
  <si>
    <t>14640</t>
  </si>
  <si>
    <t>029299</t>
  </si>
  <si>
    <t>11957</t>
  </si>
  <si>
    <t>638180</t>
  </si>
  <si>
    <t>16.10</t>
  </si>
  <si>
    <t>04484</t>
  </si>
  <si>
    <t>665325</t>
  </si>
  <si>
    <t>00815</t>
  </si>
  <si>
    <t>65433</t>
  </si>
  <si>
    <t>04294</t>
  </si>
  <si>
    <t>967051</t>
  </si>
  <si>
    <t>04796</t>
  </si>
  <si>
    <t>635386</t>
  </si>
  <si>
    <t>13234</t>
  </si>
  <si>
    <t>665382</t>
  </si>
  <si>
    <t>14779</t>
  </si>
  <si>
    <t>635501</t>
  </si>
  <si>
    <t>05434</t>
  </si>
  <si>
    <t>945254</t>
  </si>
  <si>
    <t>05059</t>
  </si>
  <si>
    <t>823437</t>
  </si>
  <si>
    <t>05640</t>
  </si>
  <si>
    <t>846093</t>
  </si>
  <si>
    <t>05195</t>
  </si>
  <si>
    <t>115254</t>
  </si>
  <si>
    <t>07.12</t>
  </si>
  <si>
    <t>06300</t>
  </si>
  <si>
    <t>198170</t>
  </si>
  <si>
    <t>05338</t>
  </si>
  <si>
    <t>665092</t>
  </si>
  <si>
    <t>05654</t>
  </si>
  <si>
    <t>665122</t>
  </si>
  <si>
    <t>12773</t>
  </si>
  <si>
    <t>665225</t>
  </si>
  <si>
    <t>12996</t>
  </si>
  <si>
    <t>139057</t>
  </si>
  <si>
    <t>05751</t>
  </si>
  <si>
    <t>139857</t>
  </si>
  <si>
    <t>06670</t>
  </si>
  <si>
    <t>783278</t>
  </si>
  <si>
    <t>04633</t>
  </si>
  <si>
    <t>790247</t>
  </si>
  <si>
    <t>12841</t>
  </si>
  <si>
    <t>665050</t>
  </si>
  <si>
    <t>12778</t>
  </si>
  <si>
    <t>395306</t>
  </si>
  <si>
    <t>05988</t>
  </si>
  <si>
    <t>638251</t>
  </si>
  <si>
    <t>05006</t>
  </si>
  <si>
    <t>196416</t>
  </si>
  <si>
    <t>06030</t>
  </si>
  <si>
    <t>654534</t>
  </si>
  <si>
    <t>14361</t>
  </si>
  <si>
    <t>250080</t>
  </si>
  <si>
    <t>14718</t>
  </si>
  <si>
    <t>210035</t>
  </si>
  <si>
    <t>14630</t>
  </si>
  <si>
    <t>635014</t>
  </si>
  <si>
    <t>14638</t>
  </si>
  <si>
    <t>103136</t>
  </si>
  <si>
    <t>14804</t>
  </si>
  <si>
    <t>313080</t>
  </si>
  <si>
    <t>14800</t>
  </si>
  <si>
    <t>506203</t>
  </si>
  <si>
    <t>14456</t>
  </si>
  <si>
    <t>027212</t>
  </si>
  <si>
    <t>14540</t>
  </si>
  <si>
    <t>646168</t>
  </si>
  <si>
    <t>05.7</t>
  </si>
  <si>
    <t>14542</t>
  </si>
  <si>
    <t>945093</t>
  </si>
  <si>
    <t>14523</t>
  </si>
  <si>
    <t>070216</t>
  </si>
  <si>
    <t>14371</t>
  </si>
  <si>
    <t>25233</t>
  </si>
  <si>
    <t>07.2</t>
  </si>
  <si>
    <t>14464</t>
  </si>
  <si>
    <t>015287</t>
  </si>
  <si>
    <t>21.3</t>
  </si>
  <si>
    <t>14722</t>
  </si>
  <si>
    <t>649199</t>
  </si>
  <si>
    <t>99.5</t>
  </si>
  <si>
    <t>14541</t>
  </si>
  <si>
    <t>73313</t>
  </si>
  <si>
    <t>12.9</t>
  </si>
  <si>
    <t>14514</t>
  </si>
  <si>
    <t>030008</t>
  </si>
  <si>
    <t>14633</t>
  </si>
  <si>
    <t>140022</t>
  </si>
  <si>
    <t>14711</t>
  </si>
  <si>
    <t>558019</t>
  </si>
  <si>
    <t>14461</t>
  </si>
  <si>
    <t>224298</t>
  </si>
  <si>
    <t>14705</t>
  </si>
  <si>
    <t>950196</t>
  </si>
  <si>
    <t>14701</t>
  </si>
  <si>
    <t>311411</t>
  </si>
  <si>
    <t>01.7</t>
  </si>
  <si>
    <t>14803</t>
  </si>
  <si>
    <t>108043</t>
  </si>
  <si>
    <t>04.5</t>
  </si>
  <si>
    <t>14707</t>
  </si>
  <si>
    <t>094121</t>
  </si>
  <si>
    <t>10033</t>
  </si>
  <si>
    <t>665102</t>
  </si>
  <si>
    <t>635017</t>
  </si>
  <si>
    <t>06096</t>
  </si>
  <si>
    <t>790249</t>
  </si>
  <si>
    <t>05551</t>
  </si>
  <si>
    <t>638106</t>
  </si>
  <si>
    <t>06111</t>
  </si>
  <si>
    <t>635069</t>
  </si>
  <si>
    <t>05030</t>
  </si>
  <si>
    <t>783395</t>
  </si>
  <si>
    <t>04866</t>
  </si>
  <si>
    <t>635379</t>
  </si>
  <si>
    <t>05948</t>
  </si>
  <si>
    <t>838271</t>
  </si>
  <si>
    <t>05954</t>
  </si>
  <si>
    <t>763434</t>
  </si>
  <si>
    <t>05431</t>
  </si>
  <si>
    <t>576203</t>
  </si>
  <si>
    <t>14651</t>
  </si>
  <si>
    <t>252157</t>
  </si>
  <si>
    <t>14390</t>
  </si>
  <si>
    <t>527185</t>
  </si>
  <si>
    <t>147256</t>
  </si>
  <si>
    <t>46424</t>
  </si>
  <si>
    <t>14528</t>
  </si>
  <si>
    <t>074072</t>
  </si>
  <si>
    <t>14441</t>
  </si>
  <si>
    <t>646214</t>
  </si>
  <si>
    <t>14659</t>
  </si>
  <si>
    <t>379131</t>
  </si>
  <si>
    <t>14445</t>
  </si>
  <si>
    <t>230465</t>
  </si>
  <si>
    <t>04713</t>
  </si>
  <si>
    <t>967469</t>
  </si>
  <si>
    <t>04964</t>
  </si>
  <si>
    <t>967023</t>
  </si>
  <si>
    <t>04768</t>
  </si>
  <si>
    <t>665268</t>
  </si>
  <si>
    <t>10295</t>
  </si>
  <si>
    <t>665003</t>
  </si>
  <si>
    <t>25065</t>
  </si>
  <si>
    <t>068209</t>
  </si>
  <si>
    <t>04758</t>
  </si>
  <si>
    <t>635375</t>
  </si>
  <si>
    <t>11017</t>
  </si>
  <si>
    <t>154399</t>
  </si>
  <si>
    <t>14789</t>
  </si>
  <si>
    <t>794105</t>
  </si>
  <si>
    <t>12293</t>
  </si>
  <si>
    <t>308324</t>
  </si>
  <si>
    <t>945054</t>
  </si>
  <si>
    <t>10093</t>
  </si>
  <si>
    <t>252261</t>
  </si>
  <si>
    <t>14382</t>
  </si>
  <si>
    <t>967263</t>
  </si>
  <si>
    <t>06033</t>
  </si>
  <si>
    <t>139259</t>
  </si>
  <si>
    <t>04638</t>
  </si>
  <si>
    <t>137488</t>
  </si>
  <si>
    <t>11803</t>
  </si>
  <si>
    <t>783263</t>
  </si>
  <si>
    <t>05495</t>
  </si>
  <si>
    <t>383205</t>
  </si>
  <si>
    <t>02139</t>
  </si>
  <si>
    <t>638153</t>
  </si>
  <si>
    <t>04812</t>
  </si>
  <si>
    <t>665166</t>
  </si>
  <si>
    <t>05054</t>
  </si>
  <si>
    <t>783328</t>
  </si>
  <si>
    <t>05512</t>
  </si>
  <si>
    <t>783372</t>
  </si>
  <si>
    <t>14850</t>
  </si>
  <si>
    <t>25215</t>
  </si>
  <si>
    <t>04892</t>
  </si>
  <si>
    <t>665402</t>
  </si>
  <si>
    <t>11859</t>
  </si>
  <si>
    <t>783358</t>
  </si>
  <si>
    <t>109292</t>
  </si>
  <si>
    <t>697075</t>
  </si>
  <si>
    <t>14628</t>
  </si>
  <si>
    <t>783093</t>
  </si>
  <si>
    <t>12823</t>
  </si>
  <si>
    <t>641173</t>
  </si>
  <si>
    <t>02024</t>
  </si>
  <si>
    <t>783309</t>
  </si>
  <si>
    <t>04666</t>
  </si>
  <si>
    <t>258203</t>
  </si>
  <si>
    <t>10557</t>
  </si>
  <si>
    <t>783008</t>
  </si>
  <si>
    <t>12053</t>
  </si>
  <si>
    <t>473038</t>
  </si>
  <si>
    <t>13123</t>
  </si>
  <si>
    <t>068156</t>
  </si>
  <si>
    <t>14524</t>
  </si>
  <si>
    <t>396214</t>
  </si>
  <si>
    <t>01.12</t>
  </si>
  <si>
    <t>14519</t>
  </si>
  <si>
    <t>976268</t>
  </si>
  <si>
    <t>087831</t>
  </si>
  <si>
    <t>576333</t>
  </si>
  <si>
    <t>09958</t>
  </si>
  <si>
    <t>379209</t>
  </si>
  <si>
    <t>05702</t>
  </si>
  <si>
    <t>638229</t>
  </si>
  <si>
    <t>11467</t>
  </si>
  <si>
    <t>665250</t>
  </si>
  <si>
    <t>665373</t>
  </si>
  <si>
    <t>05676</t>
  </si>
  <si>
    <t>783400</t>
  </si>
  <si>
    <t>10739</t>
  </si>
  <si>
    <t>654147</t>
  </si>
  <si>
    <t>14434</t>
  </si>
  <si>
    <t>790437</t>
  </si>
  <si>
    <t>14715</t>
  </si>
  <si>
    <t>790173</t>
  </si>
  <si>
    <t>05214</t>
  </si>
  <si>
    <t>071401</t>
  </si>
  <si>
    <t>13.01</t>
  </si>
  <si>
    <t>05449</t>
  </si>
  <si>
    <t>783216</t>
  </si>
  <si>
    <t>05623</t>
  </si>
  <si>
    <t>131296</t>
  </si>
  <si>
    <t>05719</t>
  </si>
  <si>
    <t>665108</t>
  </si>
  <si>
    <t>10196</t>
  </si>
  <si>
    <t>638287</t>
  </si>
  <si>
    <t>02529</t>
  </si>
  <si>
    <t>783176</t>
  </si>
  <si>
    <t>05854</t>
  </si>
  <si>
    <t>721456</t>
  </si>
  <si>
    <t>05540</t>
  </si>
  <si>
    <t>665364</t>
  </si>
  <si>
    <t>06052</t>
  </si>
  <si>
    <t>721467</t>
  </si>
  <si>
    <t>14709</t>
  </si>
  <si>
    <t>783124</t>
  </si>
  <si>
    <t>635087</t>
  </si>
  <si>
    <t>01463</t>
  </si>
  <si>
    <t>665018</t>
  </si>
  <si>
    <t>14719</t>
  </si>
  <si>
    <t>783194</t>
  </si>
  <si>
    <t>14642</t>
  </si>
  <si>
    <t>036260</t>
  </si>
  <si>
    <t>102717</t>
  </si>
  <si>
    <t>102113</t>
  </si>
  <si>
    <t>14455</t>
  </si>
  <si>
    <t>758302</t>
  </si>
  <si>
    <t>16023</t>
  </si>
  <si>
    <t>454112</t>
  </si>
  <si>
    <t>15478</t>
  </si>
  <si>
    <t>203741</t>
  </si>
  <si>
    <t>15468</t>
  </si>
  <si>
    <t>252035</t>
  </si>
  <si>
    <t>16069</t>
  </si>
  <si>
    <t>364335</t>
  </si>
  <si>
    <t>16148</t>
  </si>
  <si>
    <t>742458</t>
  </si>
  <si>
    <t>15128</t>
  </si>
  <si>
    <t>071139</t>
  </si>
  <si>
    <t>16081</t>
  </si>
  <si>
    <t>509066</t>
  </si>
  <si>
    <t>15394</t>
  </si>
  <si>
    <t>838492</t>
  </si>
  <si>
    <t>16067</t>
  </si>
  <si>
    <t>984231</t>
  </si>
  <si>
    <t>15.8</t>
  </si>
  <si>
    <t>15464</t>
  </si>
  <si>
    <t>742174</t>
  </si>
  <si>
    <t>15390</t>
  </si>
  <si>
    <t>998314</t>
  </si>
  <si>
    <t>16093</t>
  </si>
  <si>
    <t>858360</t>
  </si>
  <si>
    <t>16065</t>
  </si>
  <si>
    <t>921369</t>
  </si>
  <si>
    <t>15130</t>
  </si>
  <si>
    <t>921478</t>
  </si>
  <si>
    <t>16087</t>
  </si>
  <si>
    <t>196376</t>
  </si>
  <si>
    <t>16177</t>
  </si>
  <si>
    <t>376358</t>
  </si>
  <si>
    <t>783041</t>
  </si>
  <si>
    <t>15488</t>
  </si>
  <si>
    <t>268495</t>
  </si>
  <si>
    <t>CX</t>
  </si>
  <si>
    <t>15480</t>
  </si>
  <si>
    <t>906462</t>
  </si>
  <si>
    <t>15126</t>
  </si>
  <si>
    <t>040302</t>
  </si>
  <si>
    <t>16003</t>
  </si>
  <si>
    <t>594176</t>
  </si>
  <si>
    <t>15121</t>
  </si>
  <si>
    <t>304180</t>
  </si>
  <si>
    <t>15344</t>
  </si>
  <si>
    <t>647177</t>
  </si>
  <si>
    <t>15386</t>
  </si>
  <si>
    <t>742360</t>
  </si>
  <si>
    <t>02761</t>
  </si>
  <si>
    <t>967429</t>
  </si>
  <si>
    <t>16168</t>
  </si>
  <si>
    <t>209228</t>
  </si>
  <si>
    <t>15145</t>
  </si>
  <si>
    <t>697063</t>
  </si>
  <si>
    <t>16083</t>
  </si>
  <si>
    <t>918002</t>
  </si>
  <si>
    <t>15489</t>
  </si>
  <si>
    <t>806460</t>
  </si>
  <si>
    <t>16149</t>
  </si>
  <si>
    <t>838312</t>
  </si>
  <si>
    <t>15467</t>
  </si>
  <si>
    <t>976102</t>
  </si>
  <si>
    <t>16097</t>
  </si>
  <si>
    <t>16151</t>
  </si>
  <si>
    <t>13246</t>
  </si>
  <si>
    <t>03.1</t>
  </si>
  <si>
    <t>16166</t>
  </si>
  <si>
    <t>146171</t>
  </si>
  <si>
    <t>15141</t>
  </si>
  <si>
    <t>364147</t>
  </si>
  <si>
    <t>16094</t>
  </si>
  <si>
    <t>802112</t>
  </si>
  <si>
    <t>15892</t>
  </si>
  <si>
    <t>921150</t>
  </si>
  <si>
    <t>16153</t>
  </si>
  <si>
    <t>921321</t>
  </si>
  <si>
    <t>16070</t>
  </si>
  <si>
    <t>838348</t>
  </si>
  <si>
    <t>16095</t>
  </si>
  <si>
    <t>806277</t>
  </si>
  <si>
    <t>16150</t>
  </si>
  <si>
    <t>432186</t>
  </si>
  <si>
    <t>15463</t>
  </si>
  <si>
    <t>139275</t>
  </si>
  <si>
    <t>15406</t>
  </si>
  <si>
    <t>364088</t>
  </si>
  <si>
    <t>15477</t>
  </si>
  <si>
    <t>379076</t>
  </si>
  <si>
    <t>15410</t>
  </si>
  <si>
    <t>113400</t>
  </si>
  <si>
    <t>16098</t>
  </si>
  <si>
    <t>838111</t>
  </si>
  <si>
    <t>15900</t>
  </si>
  <si>
    <t>203499</t>
  </si>
  <si>
    <t>15324</t>
  </si>
  <si>
    <t>697082</t>
  </si>
  <si>
    <t>15313</t>
  </si>
  <si>
    <t>838040</t>
  </si>
  <si>
    <t>15492</t>
  </si>
  <si>
    <t>858224</t>
  </si>
  <si>
    <t>09209</t>
  </si>
  <si>
    <t>412419</t>
  </si>
  <si>
    <t>06661</t>
  </si>
  <si>
    <t>412142</t>
  </si>
  <si>
    <t>09921</t>
  </si>
  <si>
    <t>412302</t>
  </si>
  <si>
    <t>10433</t>
  </si>
  <si>
    <t>405044</t>
  </si>
  <si>
    <t>12006</t>
  </si>
  <si>
    <t>783121</t>
  </si>
  <si>
    <t>05964</t>
  </si>
  <si>
    <t>801359</t>
  </si>
  <si>
    <t>09982</t>
  </si>
  <si>
    <t>412470</t>
  </si>
  <si>
    <t>11054</t>
  </si>
  <si>
    <t>127453</t>
  </si>
  <si>
    <t>07866</t>
  </si>
  <si>
    <t>412021</t>
  </si>
  <si>
    <t>06982</t>
  </si>
  <si>
    <t>412441</t>
  </si>
  <si>
    <t>15570</t>
  </si>
  <si>
    <t>412179</t>
  </si>
  <si>
    <t>07763</t>
  </si>
  <si>
    <t>412108</t>
  </si>
  <si>
    <t>16103</t>
  </si>
  <si>
    <t>118046</t>
  </si>
  <si>
    <t>15482</t>
  </si>
  <si>
    <t>412498</t>
  </si>
  <si>
    <t>16099</t>
  </si>
  <si>
    <t>204047</t>
  </si>
  <si>
    <t>05066</t>
  </si>
  <si>
    <t>204130</t>
  </si>
  <si>
    <t>129019</t>
  </si>
  <si>
    <t>15402</t>
  </si>
  <si>
    <t>558088</t>
  </si>
  <si>
    <t>05855</t>
  </si>
  <si>
    <t>945143</t>
  </si>
  <si>
    <t>15470</t>
  </si>
  <si>
    <t>665216</t>
  </si>
  <si>
    <t>04844</t>
  </si>
  <si>
    <t>665017</t>
  </si>
  <si>
    <t>16179</t>
  </si>
  <si>
    <t>842405</t>
  </si>
  <si>
    <t>15473</t>
  </si>
  <si>
    <t>865187</t>
  </si>
  <si>
    <t>15880</t>
  </si>
  <si>
    <t>654148</t>
  </si>
  <si>
    <t>11159</t>
  </si>
  <si>
    <t>783215</t>
  </si>
  <si>
    <t>06267</t>
  </si>
  <si>
    <t>412461</t>
  </si>
  <si>
    <t>09288</t>
  </si>
  <si>
    <t>213468</t>
  </si>
  <si>
    <t>07094</t>
  </si>
  <si>
    <t>412046</t>
  </si>
  <si>
    <t>09256</t>
  </si>
  <si>
    <t>906011</t>
  </si>
  <si>
    <t>16071</t>
  </si>
  <si>
    <t>562143</t>
  </si>
  <si>
    <t>08961</t>
  </si>
  <si>
    <t>412122</t>
  </si>
  <si>
    <t>04947</t>
  </si>
  <si>
    <t>697043</t>
  </si>
  <si>
    <t>04942</t>
  </si>
  <si>
    <t>665344</t>
  </si>
  <si>
    <t>11742</t>
  </si>
  <si>
    <t>002097</t>
  </si>
  <si>
    <t>05293</t>
  </si>
  <si>
    <t>697070</t>
  </si>
  <si>
    <t>15476</t>
  </si>
  <si>
    <t>742136</t>
  </si>
  <si>
    <t>16145</t>
  </si>
  <si>
    <t>838029</t>
  </si>
  <si>
    <t>15129</t>
  </si>
  <si>
    <t>252252</t>
  </si>
  <si>
    <t>15567</t>
  </si>
  <si>
    <t>921095</t>
  </si>
  <si>
    <t>16157</t>
  </si>
  <si>
    <t>512003</t>
  </si>
  <si>
    <t>17.3</t>
  </si>
  <si>
    <t>15259</t>
  </si>
  <si>
    <t>251108</t>
  </si>
  <si>
    <t>15563</t>
  </si>
  <si>
    <t>838324</t>
  </si>
  <si>
    <t>15472</t>
  </si>
  <si>
    <t>293773</t>
  </si>
  <si>
    <t>16162</t>
  </si>
  <si>
    <t>846019</t>
  </si>
  <si>
    <t>15484</t>
  </si>
  <si>
    <t>742485</t>
  </si>
  <si>
    <t>15137</t>
  </si>
  <si>
    <t>376163</t>
  </si>
  <si>
    <t>15320</t>
  </si>
  <si>
    <t>712154</t>
  </si>
  <si>
    <t>15238</t>
  </si>
  <si>
    <t>742133</t>
  </si>
  <si>
    <t>16077</t>
  </si>
  <si>
    <t>139070</t>
  </si>
  <si>
    <t>15155</t>
  </si>
  <si>
    <t>838445</t>
  </si>
  <si>
    <t>06491</t>
  </si>
  <si>
    <t>638085</t>
  </si>
  <si>
    <t>09825</t>
  </si>
  <si>
    <t>783209</t>
  </si>
  <si>
    <t>08910</t>
  </si>
  <si>
    <t>509422</t>
  </si>
  <si>
    <t>04916</t>
  </si>
  <si>
    <t>665123</t>
  </si>
  <si>
    <t>12772</t>
  </si>
  <si>
    <t>665116</t>
  </si>
  <si>
    <t>16074</t>
  </si>
  <si>
    <t>635465</t>
  </si>
  <si>
    <t>11141</t>
  </si>
  <si>
    <t>783398</t>
  </si>
  <si>
    <t>05643</t>
  </si>
  <si>
    <t>638210</t>
  </si>
  <si>
    <t>16165</t>
  </si>
  <si>
    <t>629343</t>
  </si>
  <si>
    <t>16075</t>
  </si>
  <si>
    <t>315423</t>
  </si>
  <si>
    <t>15337</t>
  </si>
  <si>
    <t>159099</t>
  </si>
  <si>
    <t>15403</t>
  </si>
  <si>
    <t>412029</t>
  </si>
  <si>
    <t>09196</t>
  </si>
  <si>
    <t>412030</t>
  </si>
  <si>
    <t>09207</t>
  </si>
  <si>
    <t>360479</t>
  </si>
  <si>
    <t>08.11</t>
  </si>
  <si>
    <t>15895</t>
  </si>
  <si>
    <t>896354</t>
  </si>
  <si>
    <t>15896</t>
  </si>
  <si>
    <t>676219</t>
  </si>
  <si>
    <t>07312</t>
  </si>
  <si>
    <t>590053</t>
  </si>
  <si>
    <t>15486</t>
  </si>
  <si>
    <t>070380</t>
  </si>
  <si>
    <t>15341</t>
  </si>
  <si>
    <t>198479</t>
  </si>
  <si>
    <t>16152</t>
  </si>
  <si>
    <t>816452</t>
  </si>
  <si>
    <t>15321</t>
  </si>
  <si>
    <t>800286</t>
  </si>
  <si>
    <t>05565</t>
  </si>
  <si>
    <t>252088</t>
  </si>
  <si>
    <t>15267</t>
  </si>
  <si>
    <t>364097</t>
  </si>
  <si>
    <t>16156</t>
  </si>
  <si>
    <t>170122</t>
  </si>
  <si>
    <t>15882</t>
  </si>
  <si>
    <t>921425</t>
  </si>
  <si>
    <t>16143</t>
  </si>
  <si>
    <t>008041</t>
  </si>
  <si>
    <t>15317</t>
  </si>
  <si>
    <t>501482</t>
  </si>
  <si>
    <t>15487</t>
  </si>
  <si>
    <t>631342</t>
  </si>
  <si>
    <t>15415</t>
  </si>
  <si>
    <t>355466</t>
  </si>
  <si>
    <t>16142</t>
  </si>
  <si>
    <t>203764</t>
  </si>
  <si>
    <t>16089</t>
  </si>
  <si>
    <t>921205</t>
  </si>
  <si>
    <t>15133</t>
  </si>
  <si>
    <t>364079</t>
  </si>
  <si>
    <t>16176</t>
  </si>
  <si>
    <t>436382</t>
  </si>
  <si>
    <t>15395</t>
  </si>
  <si>
    <t>134900</t>
  </si>
  <si>
    <t>15118</t>
  </si>
  <si>
    <t>806080</t>
  </si>
  <si>
    <t>15417</t>
  </si>
  <si>
    <t>921255</t>
  </si>
  <si>
    <t>15413</t>
  </si>
  <si>
    <t>364182</t>
  </si>
  <si>
    <t>13090</t>
  </si>
  <si>
    <t>025154</t>
  </si>
  <si>
    <t>13480</t>
  </si>
  <si>
    <t>783266</t>
  </si>
  <si>
    <t xml:space="preserve">                                   无缝气瓶定期检验、评定综合记录表                                                                                           </t>
  </si>
  <si>
    <t>混</t>
  </si>
  <si>
    <t>01115</t>
  </si>
  <si>
    <t>039107</t>
  </si>
  <si>
    <t>145.9</t>
  </si>
  <si>
    <t>00853</t>
  </si>
  <si>
    <t>220058</t>
  </si>
  <si>
    <t>135.5</t>
  </si>
  <si>
    <t>01121</t>
  </si>
  <si>
    <t>274034</t>
  </si>
  <si>
    <t>149.4</t>
  </si>
  <si>
    <t>00107</t>
  </si>
  <si>
    <t>887208</t>
  </si>
  <si>
    <t>141.7</t>
  </si>
  <si>
    <t>P</t>
  </si>
  <si>
    <t>温度</t>
  </si>
  <si>
    <t>B</t>
  </si>
  <si>
    <t>B=（K*100000-6.8P）*0.0000001</t>
  </si>
  <si>
    <t>P*B</t>
  </si>
  <si>
    <t>体积</t>
  </si>
  <si>
    <t>标准瓶(KG)</t>
  </si>
  <si>
    <t>氦</t>
  </si>
  <si>
    <t>00407</t>
  </si>
  <si>
    <t>016322</t>
  </si>
  <si>
    <t>01046</t>
  </si>
  <si>
    <t>100445</t>
  </si>
  <si>
    <t>87.0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</si>
</sst>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0_);[Red]\(0\)"/>
    <numFmt numFmtId="180" formatCode="#,##0.00_ "/>
    <numFmt numFmtId="181" formatCode="#,##0.0_ "/>
    <numFmt numFmtId="182" formatCode="0.0"/>
  </numFmts>
  <fonts count="50"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9"/>
      <color theme="1"/>
      <name val="宋体"/>
      <charset val="134"/>
    </font>
    <font>
      <sz val="9"/>
      <name val="楷体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Arial"/>
      <charset val="134"/>
    </font>
    <font>
      <sz val="11"/>
      <color indexed="58"/>
      <name val="宋体"/>
      <charset val="134"/>
    </font>
    <font>
      <sz val="11"/>
      <name val="楷体_GB2312"/>
      <charset val="134"/>
    </font>
    <font>
      <b/>
      <sz val="12"/>
      <name val="宋体"/>
      <charset val="134"/>
    </font>
    <font>
      <sz val="12"/>
      <color indexed="5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name val="Arial"/>
      <charset val="134"/>
    </font>
    <font>
      <sz val="11"/>
      <color rgb="FFFFC000"/>
      <name val="宋体"/>
      <charset val="134"/>
    </font>
    <font>
      <b/>
      <sz val="16"/>
      <color theme="1"/>
      <name val="宋体"/>
      <charset val="134"/>
    </font>
    <font>
      <b/>
      <sz val="16"/>
      <name val="楷体_GB2312"/>
      <charset val="134"/>
    </font>
    <font>
      <b/>
      <sz val="11"/>
      <color theme="1"/>
      <name val="宋体"/>
      <charset val="134"/>
    </font>
    <font>
      <sz val="18"/>
      <name val="宋体"/>
      <charset val="134"/>
    </font>
    <font>
      <sz val="10"/>
      <color theme="7" tint="0.799981688894314"/>
      <name val="宋体"/>
      <charset val="134"/>
    </font>
    <font>
      <b/>
      <sz val="18"/>
      <name val="宋体"/>
      <charset val="134"/>
    </font>
    <font>
      <sz val="11"/>
      <color theme="7" tint="0.799981688894314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9"/>
      <name val="宋体"/>
      <charset val="134"/>
    </font>
    <font>
      <vertAlign val="subscript"/>
      <sz val="10"/>
      <name val="宋体"/>
      <charset val="134"/>
    </font>
    <font>
      <vertAlign val="subscript"/>
      <sz val="11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12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37" fillId="14" borderId="13" applyNumberFormat="0" applyAlignment="0" applyProtection="0">
      <alignment vertical="center"/>
    </xf>
    <xf numFmtId="0" fontId="38" fillId="14" borderId="12" applyNumberFormat="0" applyAlignment="0" applyProtection="0">
      <alignment vertical="center"/>
    </xf>
    <xf numFmtId="0" fontId="39" fillId="15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</cellStyleXfs>
  <cellXfs count="55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Alignment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Fill="1" applyAlignment="1"/>
    <xf numFmtId="0" fontId="1" fillId="2" borderId="0" xfId="0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textRotation="255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textRotation="255" wrapText="1"/>
    </xf>
    <xf numFmtId="0" fontId="1" fillId="2" borderId="3" xfId="0" applyFont="1" applyFill="1" applyBorder="1" applyAlignment="1">
      <alignment vertical="center" textRotation="255" wrapText="1"/>
    </xf>
    <xf numFmtId="11" fontId="5" fillId="2" borderId="2" xfId="0" applyNumberFormat="1" applyFont="1" applyFill="1" applyBorder="1" applyAlignment="1">
      <alignment horizontal="center" vertical="center" textRotation="255"/>
    </xf>
    <xf numFmtId="49" fontId="1" fillId="2" borderId="2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76" fontId="1" fillId="3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textRotation="255"/>
    </xf>
    <xf numFmtId="0" fontId="1" fillId="2" borderId="4" xfId="0" applyFont="1" applyFill="1" applyBorder="1" applyAlignment="1">
      <alignment vertical="center" textRotation="255" wrapText="1"/>
    </xf>
    <xf numFmtId="0" fontId="1" fillId="2" borderId="0" xfId="0" applyFont="1" applyFill="1"/>
    <xf numFmtId="0" fontId="1" fillId="2" borderId="2" xfId="0" applyFont="1" applyFill="1" applyBorder="1" applyAlignment="1">
      <alignment vertical="center" textRotation="255"/>
    </xf>
    <xf numFmtId="0" fontId="1" fillId="3" borderId="5" xfId="0" applyFont="1" applyFill="1" applyBorder="1" applyAlignment="1">
      <alignment horizontal="center" vertical="center" wrapText="1"/>
    </xf>
    <xf numFmtId="176" fontId="1" fillId="3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textRotation="255" wrapText="1"/>
    </xf>
    <xf numFmtId="0" fontId="6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center"/>
    </xf>
    <xf numFmtId="0" fontId="8" fillId="0" borderId="2" xfId="0" applyFont="1" applyFill="1" applyBorder="1"/>
    <xf numFmtId="176" fontId="6" fillId="0" borderId="2" xfId="0" applyNumberFormat="1" applyFont="1" applyFill="1" applyBorder="1" applyAlignment="1">
      <alignment horizontal="center"/>
    </xf>
    <xf numFmtId="178" fontId="6" fillId="0" borderId="2" xfId="0" applyNumberFormat="1" applyFont="1" applyFill="1" applyBorder="1" applyAlignment="1">
      <alignment horizontal="center"/>
    </xf>
    <xf numFmtId="176" fontId="6" fillId="0" borderId="2" xfId="0" applyNumberFormat="1" applyFont="1" applyFill="1" applyBorder="1"/>
    <xf numFmtId="176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/>
    <xf numFmtId="176" fontId="9" fillId="0" borderId="2" xfId="0" applyNumberFormat="1" applyFont="1" applyFill="1" applyBorder="1"/>
    <xf numFmtId="0" fontId="6" fillId="5" borderId="2" xfId="0" applyFont="1" applyFill="1" applyBorder="1"/>
    <xf numFmtId="179" fontId="10" fillId="2" borderId="2" xfId="0" applyNumberFormat="1" applyFont="1" applyFill="1" applyBorder="1"/>
    <xf numFmtId="0" fontId="6" fillId="2" borderId="2" xfId="0" applyFont="1" applyFill="1" applyBorder="1"/>
    <xf numFmtId="2" fontId="6" fillId="0" borderId="0" xfId="0" applyNumberFormat="1" applyFont="1" applyFill="1" applyBorder="1"/>
    <xf numFmtId="0" fontId="0" fillId="0" borderId="0" xfId="0" applyAlignment="1">
      <alignment horizontal="right"/>
    </xf>
    <xf numFmtId="176" fontId="0" fillId="0" borderId="0" xfId="0" applyNumberFormat="1" applyAlignment="1">
      <alignment horizontal="right"/>
    </xf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0" fillId="4" borderId="0" xfId="0" applyFont="1" applyFill="1" applyAlignment="1">
      <alignment horizontal="center"/>
    </xf>
    <xf numFmtId="180" fontId="0" fillId="6" borderId="0" xfId="0" applyNumberFormat="1" applyFont="1" applyFill="1" applyAlignment="1">
      <alignment horizontal="center"/>
    </xf>
    <xf numFmtId="176" fontId="0" fillId="4" borderId="0" xfId="0" applyNumberFormat="1" applyFont="1" applyFill="1" applyAlignment="1">
      <alignment horizontal="center"/>
    </xf>
    <xf numFmtId="181" fontId="0" fillId="6" borderId="0" xfId="0" applyNumberFormat="1" applyFont="1" applyFill="1" applyAlignment="1">
      <alignment horizontal="center"/>
    </xf>
    <xf numFmtId="180" fontId="0" fillId="6" borderId="0" xfId="0" applyNumberFormat="1" applyFont="1" applyFill="1"/>
    <xf numFmtId="0" fontId="0" fillId="4" borderId="0" xfId="0" applyFont="1" applyFill="1"/>
    <xf numFmtId="49" fontId="0" fillId="4" borderId="0" xfId="0" applyNumberFormat="1" applyFont="1" applyFill="1"/>
    <xf numFmtId="180" fontId="0" fillId="0" borderId="0" xfId="0" applyNumberFormat="1" applyFont="1" applyFill="1"/>
    <xf numFmtId="0" fontId="0" fillId="0" borderId="0" xfId="0" applyFont="1" applyFill="1" applyAlignment="1">
      <alignment horizontal="center"/>
    </xf>
    <xf numFmtId="179" fontId="0" fillId="0" borderId="0" xfId="0" applyNumberFormat="1" applyFont="1" applyFill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180" fontId="2" fillId="6" borderId="0" xfId="0" applyNumberFormat="1" applyFont="1" applyFill="1" applyAlignment="1">
      <alignment horizontal="left" vertical="center"/>
    </xf>
    <xf numFmtId="181" fontId="2" fillId="6" borderId="0" xfId="0" applyNumberFormat="1" applyFont="1" applyFill="1" applyAlignment="1">
      <alignment horizontal="left" vertical="center"/>
    </xf>
    <xf numFmtId="49" fontId="2" fillId="4" borderId="0" xfId="0" applyNumberFormat="1" applyFont="1" applyFill="1" applyAlignment="1">
      <alignment horizontal="left" vertical="center"/>
    </xf>
    <xf numFmtId="180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79" fontId="2" fillId="0" borderId="0" xfId="0" applyNumberFormat="1" applyFont="1" applyFill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0" fillId="7" borderId="0" xfId="0" applyFont="1" applyFill="1" applyAlignment="1">
      <alignment horizontal="center" vertical="center"/>
    </xf>
    <xf numFmtId="49" fontId="0" fillId="7" borderId="0" xfId="0" applyNumberFormat="1" applyFont="1" applyFill="1" applyAlignment="1">
      <alignment horizontal="left" vertical="center"/>
    </xf>
    <xf numFmtId="49" fontId="0" fillId="7" borderId="0" xfId="0" applyNumberFormat="1" applyFont="1" applyFill="1" applyAlignment="1">
      <alignment horizontal="center" vertical="center"/>
    </xf>
    <xf numFmtId="49" fontId="0" fillId="7" borderId="6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81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9" fontId="0" fillId="7" borderId="0" xfId="0" applyNumberFormat="1" applyFont="1" applyFill="1" applyAlignment="1">
      <alignment horizontal="center" vertical="center"/>
    </xf>
    <xf numFmtId="0" fontId="6" fillId="7" borderId="2" xfId="0" applyFont="1" applyFill="1" applyBorder="1" applyAlignment="1">
      <alignment horizontal="center" vertical="center" textRotation="255"/>
    </xf>
    <xf numFmtId="0" fontId="6" fillId="7" borderId="2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49" fontId="6" fillId="7" borderId="2" xfId="0" applyNumberFormat="1" applyFont="1" applyFill="1" applyBorder="1" applyAlignment="1">
      <alignment horizontal="left" vertical="center"/>
    </xf>
    <xf numFmtId="49" fontId="6" fillId="7" borderId="2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81" fontId="6" fillId="0" borderId="2" xfId="0" applyNumberFormat="1" applyFont="1" applyFill="1" applyBorder="1" applyAlignment="1">
      <alignment horizontal="center" vertical="center" wrapText="1"/>
    </xf>
    <xf numFmtId="49" fontId="6" fillId="7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255"/>
    </xf>
    <xf numFmtId="179" fontId="6" fillId="7" borderId="2" xfId="0" applyNumberFormat="1" applyFont="1" applyFill="1" applyBorder="1" applyAlignment="1">
      <alignment horizontal="center" vertical="center" textRotation="255"/>
    </xf>
    <xf numFmtId="49" fontId="6" fillId="7" borderId="2" xfId="0" applyNumberFormat="1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textRotation="255"/>
    </xf>
    <xf numFmtId="0" fontId="6" fillId="7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180" fontId="0" fillId="6" borderId="2" xfId="0" applyNumberFormat="1" applyFont="1" applyFill="1" applyBorder="1" applyAlignment="1">
      <alignment horizontal="center" vertical="center"/>
    </xf>
    <xf numFmtId="181" fontId="0" fillId="6" borderId="2" xfId="0" applyNumberFormat="1" applyFont="1" applyFill="1" applyBorder="1" applyAlignment="1">
      <alignment horizontal="center" vertical="center"/>
    </xf>
    <xf numFmtId="49" fontId="0" fillId="4" borderId="2" xfId="0" applyNumberFormat="1" applyFont="1" applyFill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/>
    <xf numFmtId="0" fontId="0" fillId="4" borderId="2" xfId="0" applyFont="1" applyFill="1" applyBorder="1" applyAlignment="1">
      <alignment horizontal="center"/>
    </xf>
    <xf numFmtId="180" fontId="0" fillId="6" borderId="2" xfId="0" applyNumberFormat="1" applyFont="1" applyFill="1" applyBorder="1" applyAlignment="1">
      <alignment horizontal="center"/>
    </xf>
    <xf numFmtId="178" fontId="0" fillId="4" borderId="2" xfId="0" applyNumberFormat="1" applyFont="1" applyFill="1" applyBorder="1" applyAlignment="1">
      <alignment horizontal="center"/>
    </xf>
    <xf numFmtId="181" fontId="0" fillId="6" borderId="2" xfId="0" applyNumberFormat="1" applyFont="1" applyFill="1" applyBorder="1" applyAlignment="1">
      <alignment horizontal="center"/>
    </xf>
    <xf numFmtId="180" fontId="0" fillId="6" borderId="2" xfId="0" applyNumberFormat="1" applyFont="1" applyFill="1" applyBorder="1"/>
    <xf numFmtId="0" fontId="0" fillId="4" borderId="2" xfId="0" applyFont="1" applyFill="1" applyBorder="1"/>
    <xf numFmtId="49" fontId="0" fillId="4" borderId="2" xfId="0" applyNumberFormat="1" applyFont="1" applyFill="1" applyBorder="1"/>
    <xf numFmtId="180" fontId="0" fillId="0" borderId="2" xfId="0" applyNumberFormat="1" applyFont="1" applyFill="1" applyBorder="1"/>
    <xf numFmtId="0" fontId="12" fillId="0" borderId="2" xfId="0" applyFont="1" applyFill="1" applyBorder="1"/>
    <xf numFmtId="49" fontId="0" fillId="0" borderId="2" xfId="0" applyNumberFormat="1" applyFont="1" applyBorder="1" applyAlignment="1">
      <alignment horizontal="left"/>
    </xf>
    <xf numFmtId="49" fontId="0" fillId="0" borderId="2" xfId="0" applyNumberFormat="1" applyFont="1" applyBorder="1" applyAlignment="1">
      <alignment horizontal="center"/>
    </xf>
    <xf numFmtId="180" fontId="0" fillId="0" borderId="0" xfId="0" applyNumberFormat="1" applyFont="1" applyFill="1" applyAlignment="1">
      <alignment horizontal="center"/>
    </xf>
    <xf numFmtId="176" fontId="0" fillId="0" borderId="0" xfId="0" applyNumberFormat="1" applyFont="1" applyFill="1" applyAlignment="1">
      <alignment horizontal="center"/>
    </xf>
    <xf numFmtId="181" fontId="0" fillId="0" borderId="0" xfId="0" applyNumberFormat="1" applyFont="1" applyFill="1" applyAlignment="1">
      <alignment horizontal="center"/>
    </xf>
    <xf numFmtId="180" fontId="0" fillId="0" borderId="0" xfId="0" applyNumberFormat="1" applyFont="1" applyFill="1"/>
    <xf numFmtId="0" fontId="0" fillId="0" borderId="0" xfId="0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0" xfId="0" applyFont="1" applyFill="1"/>
    <xf numFmtId="0" fontId="13" fillId="0" borderId="0" xfId="0" applyFont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4" borderId="0" xfId="0" applyNumberFormat="1" applyFont="1" applyFill="1" applyAlignment="1">
      <alignment horizontal="center" vertical="center"/>
    </xf>
    <xf numFmtId="49" fontId="6" fillId="4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13" fillId="4" borderId="0" xfId="0" applyFont="1" applyFill="1"/>
    <xf numFmtId="0" fontId="0" fillId="6" borderId="0" xfId="0" applyNumberFormat="1" applyFont="1" applyFill="1" applyAlignment="1">
      <alignment horizontal="center"/>
    </xf>
    <xf numFmtId="176" fontId="13" fillId="4" borderId="0" xfId="0" applyNumberFormat="1" applyFont="1" applyFill="1" applyAlignment="1">
      <alignment horizontal="center"/>
    </xf>
    <xf numFmtId="182" fontId="0" fillId="6" borderId="0" xfId="0" applyNumberFormat="1" applyFont="1" applyFill="1" applyAlignment="1">
      <alignment horizontal="center"/>
    </xf>
    <xf numFmtId="2" fontId="0" fillId="6" borderId="0" xfId="0" applyNumberFormat="1" applyFont="1" applyFill="1"/>
    <xf numFmtId="0" fontId="0" fillId="2" borderId="0" xfId="0" applyFont="1" applyFill="1"/>
    <xf numFmtId="0" fontId="13" fillId="0" borderId="0" xfId="0" applyFont="1" applyFill="1"/>
    <xf numFmtId="0" fontId="6" fillId="4" borderId="0" xfId="0" applyFont="1" applyFill="1"/>
    <xf numFmtId="0" fontId="0" fillId="8" borderId="0" xfId="0" applyFont="1" applyFill="1"/>
    <xf numFmtId="49" fontId="6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0" fillId="5" borderId="0" xfId="0" applyFont="1" applyFill="1"/>
    <xf numFmtId="0" fontId="14" fillId="5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49" fontId="15" fillId="4" borderId="0" xfId="0" applyNumberFormat="1" applyFont="1" applyFill="1" applyAlignment="1">
      <alignment horizontal="center" vertical="center"/>
    </xf>
    <xf numFmtId="49" fontId="15" fillId="4" borderId="0" xfId="0" applyNumberFormat="1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4" fillId="6" borderId="0" xfId="0" applyNumberFormat="1" applyFont="1" applyFill="1" applyAlignment="1">
      <alignment horizontal="left" vertical="center"/>
    </xf>
    <xf numFmtId="182" fontId="14" fillId="6" borderId="0" xfId="0" applyNumberFormat="1" applyFont="1" applyFill="1" applyAlignment="1">
      <alignment horizontal="left" vertical="center"/>
    </xf>
    <xf numFmtId="2" fontId="14" fillId="6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4" fillId="8" borderId="0" xfId="0" applyFont="1" applyFill="1" applyAlignment="1">
      <alignment horizontal="left" vertical="center"/>
    </xf>
    <xf numFmtId="49" fontId="15" fillId="0" borderId="0" xfId="0" applyNumberFormat="1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0" fillId="5" borderId="0" xfId="0" applyFill="1"/>
    <xf numFmtId="0" fontId="14" fillId="5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4" fillId="6" borderId="0" xfId="0" applyNumberFormat="1" applyFont="1" applyFill="1" applyAlignment="1">
      <alignment horizontal="center" vertical="center"/>
    </xf>
    <xf numFmtId="182" fontId="14" fillId="6" borderId="0" xfId="0" applyNumberFormat="1" applyFont="1" applyFill="1" applyAlignment="1">
      <alignment horizontal="center" vertical="center"/>
    </xf>
    <xf numFmtId="2" fontId="14" fillId="6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4" fillId="0" borderId="0" xfId="0" applyNumberFormat="1" applyFont="1" applyFill="1" applyAlignment="1">
      <alignment horizontal="left" vertical="center"/>
    </xf>
    <xf numFmtId="182" fontId="14" fillId="0" borderId="0" xfId="0" applyNumberFormat="1" applyFont="1" applyFill="1" applyAlignment="1">
      <alignment horizontal="left" vertical="center"/>
    </xf>
    <xf numFmtId="2" fontId="14" fillId="0" borderId="0" xfId="0" applyNumberFormat="1" applyFont="1" applyFill="1" applyAlignment="1">
      <alignment horizontal="left" vertical="center"/>
    </xf>
    <xf numFmtId="0" fontId="13" fillId="5" borderId="2" xfId="0" applyFont="1" applyFill="1" applyBorder="1" applyAlignment="1">
      <alignment horizontal="center" vertical="center" textRotation="255"/>
    </xf>
    <xf numFmtId="0" fontId="6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82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textRotation="255"/>
    </xf>
    <xf numFmtId="0" fontId="13" fillId="3" borderId="2" xfId="0" applyFont="1" applyFill="1" applyBorder="1" applyAlignment="1">
      <alignment horizontal="center" vertical="center" textRotation="255"/>
    </xf>
    <xf numFmtId="49" fontId="6" fillId="5" borderId="2" xfId="0" applyNumberFormat="1" applyFont="1" applyFill="1" applyBorder="1" applyAlignment="1">
      <alignment horizontal="center" vertical="center" textRotation="255"/>
    </xf>
    <xf numFmtId="49" fontId="6" fillId="5" borderId="2" xfId="0" applyNumberFormat="1" applyFont="1" applyFill="1" applyBorder="1" applyAlignment="1">
      <alignment horizontal="left" vertical="center" textRotation="255"/>
    </xf>
    <xf numFmtId="49" fontId="13" fillId="5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vertical="center" textRotation="255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13" fillId="6" borderId="2" xfId="0" applyNumberFormat="1" applyFont="1" applyFill="1" applyBorder="1" applyAlignment="1">
      <alignment horizontal="center" vertical="center"/>
    </xf>
    <xf numFmtId="182" fontId="13" fillId="6" borderId="2" xfId="0" applyNumberFormat="1" applyFont="1" applyFill="1" applyBorder="1" applyAlignment="1">
      <alignment horizontal="center" vertical="center"/>
    </xf>
    <xf numFmtId="2" fontId="13" fillId="6" borderId="2" xfId="0" applyNumberFormat="1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4" borderId="2" xfId="0" applyFont="1" applyFill="1" applyBorder="1"/>
    <xf numFmtId="0" fontId="13" fillId="6" borderId="2" xfId="0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182" fontId="13" fillId="6" borderId="2" xfId="0" applyNumberFormat="1" applyFont="1" applyFill="1" applyBorder="1" applyAlignment="1">
      <alignment horizontal="center"/>
    </xf>
    <xf numFmtId="2" fontId="13" fillId="6" borderId="2" xfId="0" applyNumberFormat="1" applyFont="1" applyFill="1" applyBorder="1"/>
    <xf numFmtId="0" fontId="13" fillId="0" borderId="2" xfId="0" applyFont="1" applyFill="1" applyBorder="1" applyAlignment="1">
      <alignment horizontal="center"/>
    </xf>
    <xf numFmtId="0" fontId="0" fillId="2" borderId="2" xfId="0" applyFont="1" applyFill="1" applyBorder="1"/>
    <xf numFmtId="0" fontId="13" fillId="0" borderId="2" xfId="0" applyFont="1" applyFill="1" applyBorder="1"/>
    <xf numFmtId="0" fontId="6" fillId="4" borderId="2" xfId="0" applyFont="1" applyFill="1" applyBorder="1"/>
    <xf numFmtId="0" fontId="13" fillId="8" borderId="2" xfId="0" applyFont="1" applyFill="1" applyBorder="1"/>
    <xf numFmtId="0" fontId="17" fillId="0" borderId="2" xfId="0" applyFont="1" applyFill="1" applyBorder="1"/>
    <xf numFmtId="178" fontId="13" fillId="2" borderId="2" xfId="0" applyNumberFormat="1" applyFont="1" applyFill="1" applyBorder="1" applyAlignment="1">
      <alignment horizontal="center"/>
    </xf>
    <xf numFmtId="178" fontId="13" fillId="4" borderId="2" xfId="0" applyNumberFormat="1" applyFont="1" applyFill="1" applyBorder="1" applyAlignment="1">
      <alignment horizontal="center"/>
    </xf>
    <xf numFmtId="0" fontId="6" fillId="9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10" borderId="0" xfId="0" applyFont="1" applyFill="1"/>
    <xf numFmtId="0" fontId="6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0" fontId="6" fillId="7" borderId="0" xfId="0" applyFont="1" applyFill="1" applyAlignment="1">
      <alignment horizontal="center"/>
    </xf>
    <xf numFmtId="0" fontId="6" fillId="7" borderId="0" xfId="0" applyFont="1" applyFill="1"/>
    <xf numFmtId="2" fontId="6" fillId="8" borderId="0" xfId="0" applyNumberFormat="1" applyFont="1" applyFill="1"/>
    <xf numFmtId="176" fontId="6" fillId="0" borderId="0" xfId="0" applyNumberFormat="1" applyFont="1" applyFill="1"/>
    <xf numFmtId="0" fontId="6" fillId="5" borderId="0" xfId="0" applyFont="1" applyFill="1"/>
    <xf numFmtId="0" fontId="6" fillId="2" borderId="0" xfId="0" applyFont="1" applyFill="1" applyAlignment="1">
      <alignment horizontal="center"/>
    </xf>
    <xf numFmtId="11" fontId="10" fillId="2" borderId="0" xfId="0" applyNumberFormat="1" applyFont="1" applyFill="1"/>
    <xf numFmtId="0" fontId="18" fillId="3" borderId="0" xfId="0" applyFont="1" applyFill="1"/>
    <xf numFmtId="0" fontId="6" fillId="3" borderId="0" xfId="0" applyFont="1" applyFill="1"/>
    <xf numFmtId="0" fontId="6" fillId="9" borderId="0" xfId="0" applyFont="1" applyFill="1"/>
    <xf numFmtId="0" fontId="2" fillId="2" borderId="2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2" fontId="2" fillId="8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1" fontId="20" fillId="2" borderId="0" xfId="0" applyNumberFormat="1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2" fontId="2" fillId="8" borderId="0" xfId="0" applyNumberFormat="1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11" fontId="20" fillId="2" borderId="0" xfId="0" applyNumberFormat="1" applyFont="1" applyFill="1" applyAlignment="1">
      <alignment horizontal="left" vertical="center"/>
    </xf>
    <xf numFmtId="0" fontId="21" fillId="2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2" fontId="6" fillId="8" borderId="0" xfId="0" applyNumberFormat="1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1" fontId="10" fillId="2" borderId="0" xfId="0" applyNumberFormat="1" applyFont="1" applyFill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textRotation="255"/>
    </xf>
    <xf numFmtId="49" fontId="6" fillId="2" borderId="2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8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textRotation="255" wrapText="1"/>
    </xf>
    <xf numFmtId="0" fontId="6" fillId="2" borderId="3" xfId="0" applyFont="1" applyFill="1" applyBorder="1" applyAlignment="1">
      <alignment vertical="center" textRotation="255" wrapText="1"/>
    </xf>
    <xf numFmtId="11" fontId="10" fillId="2" borderId="2" xfId="0" applyNumberFormat="1" applyFont="1" applyFill="1" applyBorder="1" applyAlignment="1">
      <alignment horizontal="center" vertical="center" textRotation="255"/>
    </xf>
    <xf numFmtId="49" fontId="6" fillId="2" borderId="2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vertical="center" textRotation="255" wrapText="1"/>
    </xf>
    <xf numFmtId="0" fontId="6" fillId="0" borderId="2" xfId="0" applyFont="1" applyFill="1" applyBorder="1"/>
    <xf numFmtId="0" fontId="6" fillId="7" borderId="2" xfId="0" applyFont="1" applyFill="1" applyBorder="1" applyAlignment="1">
      <alignment horizontal="center"/>
    </xf>
    <xf numFmtId="178" fontId="6" fillId="7" borderId="3" xfId="0" applyNumberFormat="1" applyFont="1" applyFill="1" applyBorder="1" applyAlignment="1">
      <alignment horizontal="center"/>
    </xf>
    <xf numFmtId="176" fontId="6" fillId="7" borderId="2" xfId="0" applyNumberFormat="1" applyFont="1" applyFill="1" applyBorder="1"/>
    <xf numFmtId="2" fontId="7" fillId="8" borderId="3" xfId="0" applyNumberFormat="1" applyFont="1" applyFill="1" applyBorder="1" applyAlignment="1"/>
    <xf numFmtId="0" fontId="7" fillId="10" borderId="1" xfId="0" applyFont="1" applyFill="1" applyBorder="1" applyAlignment="1">
      <alignment horizontal="center"/>
    </xf>
    <xf numFmtId="49" fontId="6" fillId="10" borderId="2" xfId="0" applyNumberFormat="1" applyFont="1" applyFill="1" applyBorder="1" applyAlignment="1">
      <alignment horizontal="left"/>
    </xf>
    <xf numFmtId="0" fontId="6" fillId="10" borderId="2" xfId="0" applyFont="1" applyFill="1" applyBorder="1" applyAlignment="1">
      <alignment horizontal="center"/>
    </xf>
    <xf numFmtId="49" fontId="6" fillId="10" borderId="2" xfId="0" applyNumberFormat="1" applyFont="1" applyFill="1" applyBorder="1" applyAlignment="1">
      <alignment horizontal="center" vertical="center"/>
    </xf>
    <xf numFmtId="49" fontId="6" fillId="10" borderId="2" xfId="0" applyNumberFormat="1" applyFont="1" applyFill="1" applyBorder="1" applyAlignment="1">
      <alignment horizontal="center"/>
    </xf>
    <xf numFmtId="0" fontId="6" fillId="10" borderId="2" xfId="0" applyFont="1" applyFill="1" applyBorder="1"/>
    <xf numFmtId="178" fontId="6" fillId="10" borderId="3" xfId="0" applyNumberFormat="1" applyFont="1" applyFill="1" applyBorder="1" applyAlignment="1">
      <alignment horizontal="center"/>
    </xf>
    <xf numFmtId="176" fontId="6" fillId="10" borderId="2" xfId="0" applyNumberFormat="1" applyFont="1" applyFill="1" applyBorder="1"/>
    <xf numFmtId="0" fontId="6" fillId="10" borderId="2" xfId="0" applyFont="1" applyFill="1" applyBorder="1" applyAlignment="1">
      <alignment horizontal="left"/>
    </xf>
    <xf numFmtId="2" fontId="7" fillId="10" borderId="3" xfId="0" applyNumberFormat="1" applyFont="1" applyFill="1" applyBorder="1" applyAlignment="1"/>
    <xf numFmtId="0" fontId="17" fillId="10" borderId="2" xfId="0" applyFont="1" applyFill="1" applyBorder="1"/>
    <xf numFmtId="49" fontId="6" fillId="10" borderId="2" xfId="0" applyNumberFormat="1" applyFont="1" applyFill="1" applyBorder="1" applyAlignment="1">
      <alignment horizontal="left" vertical="center"/>
    </xf>
    <xf numFmtId="11" fontId="10" fillId="10" borderId="0" xfId="0" applyNumberFormat="1" applyFont="1" applyFill="1"/>
    <xf numFmtId="0" fontId="18" fillId="10" borderId="0" xfId="0" applyFont="1" applyFill="1"/>
    <xf numFmtId="49" fontId="6" fillId="4" borderId="2" xfId="0" applyNumberFormat="1" applyFont="1" applyFill="1" applyBorder="1"/>
    <xf numFmtId="49" fontId="6" fillId="10" borderId="2" xfId="0" applyNumberFormat="1" applyFont="1" applyFill="1" applyBorder="1"/>
    <xf numFmtId="0" fontId="22" fillId="0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3" fillId="11" borderId="0" xfId="0" applyFont="1" applyFill="1"/>
    <xf numFmtId="0" fontId="0" fillId="10" borderId="0" xfId="0" applyFill="1"/>
    <xf numFmtId="0" fontId="13" fillId="0" borderId="0" xfId="0" applyFont="1" applyFill="1" applyAlignment="1">
      <alignment horizontal="center"/>
    </xf>
    <xf numFmtId="49" fontId="6" fillId="0" borderId="0" xfId="0" applyNumberFormat="1" applyFont="1" applyFill="1"/>
    <xf numFmtId="0" fontId="6" fillId="6" borderId="0" xfId="0" applyFont="1" applyFill="1" applyAlignment="1">
      <alignment horizontal="center"/>
    </xf>
    <xf numFmtId="181" fontId="6" fillId="6" borderId="0" xfId="0" applyNumberFormat="1" applyFont="1" applyFill="1" applyAlignment="1">
      <alignment horizontal="center"/>
    </xf>
    <xf numFmtId="180" fontId="6" fillId="6" borderId="0" xfId="0" applyNumberFormat="1" applyFont="1" applyFill="1"/>
    <xf numFmtId="49" fontId="6" fillId="0" borderId="0" xfId="0" applyNumberFormat="1" applyFont="1" applyFill="1" applyAlignment="1">
      <alignment vertical="center"/>
    </xf>
    <xf numFmtId="0" fontId="24" fillId="2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49" fontId="24" fillId="0" borderId="0" xfId="0" applyNumberFormat="1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49" fontId="24" fillId="0" borderId="0" xfId="0" applyNumberFormat="1" applyFont="1" applyFill="1" applyAlignment="1">
      <alignment horizontal="center" vertical="center"/>
    </xf>
    <xf numFmtId="0" fontId="24" fillId="6" borderId="0" xfId="0" applyFont="1" applyFill="1" applyAlignment="1">
      <alignment horizontal="left" vertical="center"/>
    </xf>
    <xf numFmtId="181" fontId="24" fillId="6" borderId="0" xfId="0" applyNumberFormat="1" applyFont="1" applyFill="1" applyAlignment="1">
      <alignment horizontal="left" vertical="center"/>
    </xf>
    <xf numFmtId="180" fontId="24" fillId="6" borderId="0" xfId="0" applyNumberFormat="1" applyFont="1" applyFill="1" applyAlignment="1">
      <alignment horizontal="left" vertical="center"/>
    </xf>
    <xf numFmtId="0" fontId="24" fillId="5" borderId="0" xfId="0" applyFont="1" applyFill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16" fillId="2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181" fontId="15" fillId="6" borderId="0" xfId="0" applyNumberFormat="1" applyFont="1" applyFill="1" applyAlignment="1">
      <alignment horizontal="left" vertical="center"/>
    </xf>
    <xf numFmtId="180" fontId="15" fillId="6" borderId="0" xfId="0" applyNumberFormat="1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2" borderId="0" xfId="0" applyFont="1" applyFill="1"/>
    <xf numFmtId="0" fontId="13" fillId="0" borderId="0" xfId="0" applyFont="1"/>
    <xf numFmtId="0" fontId="11" fillId="2" borderId="6" xfId="0" applyFont="1" applyFill="1" applyBorder="1" applyAlignment="1">
      <alignment horizontal="center" vertical="center"/>
    </xf>
    <xf numFmtId="49" fontId="15" fillId="2" borderId="6" xfId="0" applyNumberFormat="1" applyFont="1" applyFill="1" applyBorder="1" applyAlignment="1">
      <alignment vertical="center"/>
    </xf>
    <xf numFmtId="49" fontId="6" fillId="3" borderId="0" xfId="0" applyNumberFormat="1" applyFont="1" applyFill="1" applyAlignment="1">
      <alignment horizontal="center" vertical="center"/>
    </xf>
    <xf numFmtId="181" fontId="6" fillId="3" borderId="0" xfId="0" applyNumberFormat="1" applyFont="1" applyFill="1" applyAlignment="1">
      <alignment horizontal="center" vertical="center"/>
    </xf>
    <xf numFmtId="180" fontId="6" fillId="3" borderId="0" xfId="0" applyNumberFormat="1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 textRotation="255"/>
    </xf>
    <xf numFmtId="0" fontId="13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left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181" fontId="6" fillId="3" borderId="2" xfId="0" applyNumberFormat="1" applyFont="1" applyFill="1" applyBorder="1" applyAlignment="1">
      <alignment horizontal="center" vertical="center" wrapText="1"/>
    </xf>
    <xf numFmtId="180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 textRotation="255"/>
    </xf>
    <xf numFmtId="0" fontId="13" fillId="2" borderId="2" xfId="0" applyFont="1" applyFill="1" applyBorder="1" applyAlignment="1">
      <alignment horizontal="center" wrapText="1"/>
    </xf>
    <xf numFmtId="49" fontId="13" fillId="2" borderId="2" xfId="0" applyNumberFormat="1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textRotation="255"/>
    </xf>
    <xf numFmtId="0" fontId="23" fillId="2" borderId="2" xfId="0" applyFont="1" applyFill="1" applyBorder="1" applyAlignment="1">
      <alignment horizontal="center" vertical="center" textRotation="255"/>
    </xf>
    <xf numFmtId="0" fontId="23" fillId="0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textRotation="255"/>
    </xf>
    <xf numFmtId="49" fontId="23" fillId="0" borderId="2" xfId="0" applyNumberFormat="1" applyFont="1" applyFill="1" applyBorder="1" applyAlignment="1">
      <alignment horizontal="left" vertical="center"/>
    </xf>
    <xf numFmtId="49" fontId="23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49" fontId="25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textRotation="255"/>
    </xf>
    <xf numFmtId="0" fontId="25" fillId="0" borderId="2" xfId="0" applyFont="1" applyFill="1" applyBorder="1" applyAlignment="1">
      <alignment vertical="center" textRotation="255"/>
    </xf>
    <xf numFmtId="49" fontId="25" fillId="0" borderId="2" xfId="0" applyNumberFormat="1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49" fontId="25" fillId="3" borderId="2" xfId="0" applyNumberFormat="1" applyFont="1" applyFill="1" applyBorder="1" applyAlignment="1">
      <alignment horizontal="center" vertical="center" wrapText="1"/>
    </xf>
    <xf numFmtId="181" fontId="25" fillId="3" borderId="2" xfId="0" applyNumberFormat="1" applyFont="1" applyFill="1" applyBorder="1" applyAlignment="1">
      <alignment horizontal="center" vertical="center" wrapText="1"/>
    </xf>
    <xf numFmtId="180" fontId="25" fillId="3" borderId="2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textRotation="255"/>
    </xf>
    <xf numFmtId="0" fontId="25" fillId="11" borderId="2" xfId="0" applyFont="1" applyFill="1" applyBorder="1" applyAlignment="1">
      <alignment horizontal="center" vertical="center" textRotation="255"/>
    </xf>
    <xf numFmtId="49" fontId="23" fillId="0" borderId="2" xfId="0" applyNumberFormat="1" applyFont="1" applyFill="1" applyBorder="1" applyAlignment="1">
      <alignment horizontal="center" vertical="center" textRotation="255"/>
    </xf>
    <xf numFmtId="49" fontId="23" fillId="11" borderId="2" xfId="0" applyNumberFormat="1" applyFont="1" applyFill="1" applyBorder="1" applyAlignment="1">
      <alignment horizontal="center" vertical="center" textRotation="255"/>
    </xf>
    <xf numFmtId="0" fontId="23" fillId="11" borderId="2" xfId="0" applyFont="1" applyFill="1" applyBorder="1" applyAlignment="1">
      <alignment horizontal="center" vertical="center" wrapText="1"/>
    </xf>
    <xf numFmtId="0" fontId="23" fillId="2" borderId="0" xfId="0" applyFont="1" applyFill="1"/>
    <xf numFmtId="0" fontId="13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13" fillId="3" borderId="2" xfId="0" applyNumberFormat="1" applyFont="1" applyFill="1" applyBorder="1" applyAlignment="1">
      <alignment horizontal="center" vertical="center"/>
    </xf>
    <xf numFmtId="182" fontId="13" fillId="3" borderId="2" xfId="0" applyNumberFormat="1" applyFont="1" applyFill="1" applyBorder="1" applyAlignment="1">
      <alignment horizontal="center" vertical="center"/>
    </xf>
    <xf numFmtId="2" fontId="13" fillId="3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center"/>
    </xf>
    <xf numFmtId="0" fontId="6" fillId="0" borderId="3" xfId="0" applyNumberFormat="1" applyFont="1" applyFill="1" applyBorder="1"/>
    <xf numFmtId="0" fontId="6" fillId="6" borderId="3" xfId="0" applyFont="1" applyFill="1" applyBorder="1" applyAlignment="1">
      <alignment horizontal="center"/>
    </xf>
    <xf numFmtId="181" fontId="6" fillId="6" borderId="3" xfId="0" applyNumberFormat="1" applyFont="1" applyFill="1" applyBorder="1" applyAlignment="1">
      <alignment horizontal="center"/>
    </xf>
    <xf numFmtId="180" fontId="6" fillId="6" borderId="3" xfId="0" applyNumberFormat="1" applyFont="1" applyFill="1" applyBorder="1"/>
    <xf numFmtId="0" fontId="6" fillId="4" borderId="2" xfId="0" applyNumberFormat="1" applyFont="1" applyFill="1" applyBorder="1" applyAlignment="1">
      <alignment horizontal="center"/>
    </xf>
    <xf numFmtId="0" fontId="6" fillId="0" borderId="3" xfId="0" applyFont="1" applyFill="1" applyBorder="1"/>
    <xf numFmtId="178" fontId="6" fillId="0" borderId="3" xfId="0" applyNumberFormat="1" applyFont="1" applyFill="1" applyBorder="1"/>
    <xf numFmtId="176" fontId="7" fillId="6" borderId="3" xfId="0" applyNumberFormat="1" applyFont="1" applyFill="1" applyBorder="1" applyAlignment="1"/>
    <xf numFmtId="0" fontId="6" fillId="5" borderId="3" xfId="0" applyFont="1" applyFill="1" applyBorder="1"/>
    <xf numFmtId="0" fontId="0" fillId="0" borderId="2" xfId="0" applyFont="1" applyBorder="1"/>
    <xf numFmtId="0" fontId="0" fillId="10" borderId="3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49" fontId="6" fillId="10" borderId="3" xfId="0" applyNumberFormat="1" applyFont="1" applyFill="1" applyBorder="1" applyAlignment="1">
      <alignment horizontal="center" vertical="center"/>
    </xf>
    <xf numFmtId="49" fontId="6" fillId="10" borderId="3" xfId="0" applyNumberFormat="1" applyFont="1" applyFill="1" applyBorder="1" applyAlignment="1">
      <alignment horizontal="center"/>
    </xf>
    <xf numFmtId="0" fontId="6" fillId="10" borderId="3" xfId="0" applyNumberFormat="1" applyFont="1" applyFill="1" applyBorder="1" applyAlignment="1">
      <alignment horizontal="center"/>
    </xf>
    <xf numFmtId="0" fontId="6" fillId="10" borderId="3" xfId="0" applyNumberFormat="1" applyFont="1" applyFill="1" applyBorder="1"/>
    <xf numFmtId="181" fontId="6" fillId="10" borderId="3" xfId="0" applyNumberFormat="1" applyFont="1" applyFill="1" applyBorder="1" applyAlignment="1">
      <alignment horizontal="center"/>
    </xf>
    <xf numFmtId="180" fontId="6" fillId="10" borderId="3" xfId="0" applyNumberFormat="1" applyFont="1" applyFill="1" applyBorder="1"/>
    <xf numFmtId="0" fontId="6" fillId="10" borderId="2" xfId="0" applyNumberFormat="1" applyFont="1" applyFill="1" applyBorder="1" applyAlignment="1">
      <alignment horizontal="center"/>
    </xf>
    <xf numFmtId="0" fontId="6" fillId="10" borderId="3" xfId="0" applyFont="1" applyFill="1" applyBorder="1"/>
    <xf numFmtId="178" fontId="6" fillId="10" borderId="3" xfId="0" applyNumberFormat="1" applyFont="1" applyFill="1" applyBorder="1"/>
    <xf numFmtId="176" fontId="7" fillId="10" borderId="3" xfId="0" applyNumberFormat="1" applyFont="1" applyFill="1" applyBorder="1" applyAlignment="1"/>
    <xf numFmtId="0" fontId="0" fillId="10" borderId="0" xfId="0" applyFont="1" applyFill="1"/>
    <xf numFmtId="181" fontId="6" fillId="0" borderId="0" xfId="0" applyNumberFormat="1" applyFont="1" applyFill="1" applyAlignment="1">
      <alignment horizontal="center"/>
    </xf>
    <xf numFmtId="180" fontId="6" fillId="0" borderId="0" xfId="0" applyNumberFormat="1" applyFont="1" applyFill="1"/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49" fontId="7" fillId="4" borderId="0" xfId="0" applyNumberFormat="1" applyFont="1" applyFill="1" applyAlignment="1">
      <alignment horizontal="center"/>
    </xf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left" vertical="center"/>
    </xf>
    <xf numFmtId="49" fontId="7" fillId="4" borderId="0" xfId="0" applyNumberFormat="1" applyFont="1" applyFill="1" applyAlignment="1">
      <alignment horizontal="center" vertical="center"/>
    </xf>
    <xf numFmtId="0" fontId="6" fillId="6" borderId="0" xfId="0" applyNumberFormat="1" applyFont="1" applyFill="1" applyAlignment="1">
      <alignment horizontal="center"/>
    </xf>
    <xf numFmtId="178" fontId="6" fillId="6" borderId="0" xfId="0" applyNumberFormat="1" applyFont="1" applyFill="1" applyAlignment="1">
      <alignment horizontal="center"/>
    </xf>
    <xf numFmtId="178" fontId="6" fillId="4" borderId="0" xfId="0" applyNumberFormat="1" applyFont="1" applyFill="1" applyAlignment="1">
      <alignment horizontal="center" vertical="center"/>
    </xf>
    <xf numFmtId="2" fontId="6" fillId="7" borderId="0" xfId="0" applyNumberFormat="1" applyFont="1" applyFill="1" applyAlignment="1">
      <alignment horizontal="center"/>
    </xf>
    <xf numFmtId="176" fontId="6" fillId="4" borderId="0" xfId="0" applyNumberFormat="1" applyFont="1" applyFill="1"/>
    <xf numFmtId="49" fontId="6" fillId="2" borderId="0" xfId="0" applyNumberFormat="1" applyFont="1" applyFill="1"/>
    <xf numFmtId="49" fontId="6" fillId="2" borderId="0" xfId="0" applyNumberFormat="1" applyFont="1" applyFill="1" applyAlignment="1">
      <alignment horizontal="center"/>
    </xf>
    <xf numFmtId="49" fontId="6" fillId="5" borderId="0" xfId="0" applyNumberFormat="1" applyFont="1" applyFill="1" applyAlignment="1">
      <alignment horizontal="center" vertical="center"/>
    </xf>
    <xf numFmtId="49" fontId="6" fillId="4" borderId="0" xfId="0" applyNumberFormat="1" applyFont="1" applyFill="1" applyAlignment="1">
      <alignment vertical="center"/>
    </xf>
    <xf numFmtId="49" fontId="7" fillId="4" borderId="0" xfId="0" applyNumberFormat="1" applyFont="1" applyFill="1" applyAlignment="1">
      <alignment vertical="center"/>
    </xf>
    <xf numFmtId="49" fontId="26" fillId="4" borderId="0" xfId="0" applyNumberFormat="1" applyFont="1" applyFill="1" applyAlignment="1">
      <alignment vertical="center"/>
    </xf>
    <xf numFmtId="0" fontId="6" fillId="0" borderId="0" xfId="0" applyNumberFormat="1" applyFont="1" applyFill="1" applyAlignment="1"/>
    <xf numFmtId="49" fontId="6" fillId="0" borderId="0" xfId="0" applyNumberFormat="1" applyFont="1" applyFill="1" applyAlignment="1"/>
    <xf numFmtId="178" fontId="6" fillId="0" borderId="0" xfId="0" applyNumberFormat="1" applyFont="1" applyFill="1" applyAlignment="1"/>
    <xf numFmtId="0" fontId="6" fillId="5" borderId="5" xfId="0" applyFont="1" applyFill="1" applyBorder="1" applyAlignment="1">
      <alignment horizontal="center" vertical="center"/>
    </xf>
    <xf numFmtId="49" fontId="21" fillId="5" borderId="6" xfId="0" applyNumberFormat="1" applyFont="1" applyFill="1" applyBorder="1" applyAlignment="1">
      <alignment horizontal="center" vertical="center"/>
    </xf>
    <xf numFmtId="49" fontId="15" fillId="5" borderId="6" xfId="0" applyNumberFormat="1" applyFont="1" applyFill="1" applyBorder="1" applyAlignment="1">
      <alignment vertical="center"/>
    </xf>
    <xf numFmtId="49" fontId="6" fillId="5" borderId="0" xfId="0" applyNumberFormat="1" applyFont="1" applyFill="1" applyAlignment="1">
      <alignment horizontal="left" vertical="center"/>
    </xf>
    <xf numFmtId="49" fontId="7" fillId="5" borderId="0" xfId="0" applyNumberFormat="1" applyFont="1" applyFill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2" fontId="6" fillId="7" borderId="0" xfId="0" applyNumberFormat="1" applyFont="1" applyFill="1" applyAlignment="1">
      <alignment horizontal="center" vertical="center"/>
    </xf>
    <xf numFmtId="176" fontId="6" fillId="4" borderId="0" xfId="0" applyNumberFormat="1" applyFont="1" applyFill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textRotation="255"/>
    </xf>
    <xf numFmtId="49" fontId="1" fillId="5" borderId="2" xfId="0" applyNumberFormat="1" applyFont="1" applyFill="1" applyBorder="1" applyAlignment="1">
      <alignment horizontal="left" vertical="center"/>
    </xf>
    <xf numFmtId="49" fontId="1" fillId="5" borderId="2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8" fontId="1" fillId="5" borderId="2" xfId="0" applyNumberFormat="1" applyFont="1" applyFill="1" applyBorder="1" applyAlignment="1">
      <alignment horizontal="center" vertical="center" wrapText="1"/>
    </xf>
    <xf numFmtId="2" fontId="1" fillId="7" borderId="2" xfId="0" applyNumberFormat="1" applyFont="1" applyFill="1" applyBorder="1" applyAlignment="1">
      <alignment horizontal="center" vertical="center" wrapText="1"/>
    </xf>
    <xf numFmtId="176" fontId="1" fillId="5" borderId="2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textRotation="255"/>
    </xf>
    <xf numFmtId="49" fontId="1" fillId="5" borderId="2" xfId="0" applyNumberFormat="1" applyFont="1" applyFill="1" applyBorder="1" applyAlignment="1">
      <alignment horizontal="left" vertical="center" wrapText="1"/>
    </xf>
    <xf numFmtId="49" fontId="1" fillId="5" borderId="3" xfId="0" applyNumberFormat="1" applyFont="1" applyFill="1" applyBorder="1" applyAlignment="1">
      <alignment horizontal="center" vertical="center" wrapText="1"/>
    </xf>
    <xf numFmtId="2" fontId="1" fillId="5" borderId="2" xfId="0" applyNumberFormat="1" applyFont="1" applyFill="1" applyBorder="1" applyAlignment="1">
      <alignment horizontal="center" vertical="center" wrapText="1"/>
    </xf>
    <xf numFmtId="176" fontId="1" fillId="5" borderId="3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vertical="center" textRotation="255"/>
    </xf>
    <xf numFmtId="49" fontId="1" fillId="5" borderId="5" xfId="0" applyNumberFormat="1" applyFont="1" applyFill="1" applyBorder="1" applyAlignment="1">
      <alignment horizontal="center" vertical="center" wrapText="1"/>
    </xf>
    <xf numFmtId="176" fontId="1" fillId="5" borderId="5" xfId="0" applyNumberFormat="1" applyFont="1" applyFill="1" applyBorder="1" applyAlignment="1">
      <alignment horizontal="center" vertical="center"/>
    </xf>
    <xf numFmtId="0" fontId="6" fillId="5" borderId="0" xfId="0" applyFont="1" applyFill="1" applyBorder="1"/>
    <xf numFmtId="0" fontId="6" fillId="5" borderId="8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/>
    </xf>
    <xf numFmtId="0" fontId="6" fillId="6" borderId="2" xfId="0" applyNumberFormat="1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vertical="center"/>
    </xf>
    <xf numFmtId="178" fontId="6" fillId="4" borderId="2" xfId="0" applyNumberFormat="1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2" fontId="13" fillId="6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76" fontId="13" fillId="8" borderId="2" xfId="0" applyNumberFormat="1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49" fontId="7" fillId="4" borderId="2" xfId="0" applyNumberFormat="1" applyFont="1" applyFill="1" applyBorder="1" applyAlignment="1">
      <alignment horizontal="center"/>
    </xf>
    <xf numFmtId="49" fontId="7" fillId="10" borderId="2" xfId="0" applyNumberFormat="1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49" fontId="7" fillId="10" borderId="2" xfId="0" applyNumberFormat="1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/>
    </xf>
    <xf numFmtId="182" fontId="13" fillId="10" borderId="2" xfId="0" applyNumberFormat="1" applyFont="1" applyFill="1" applyBorder="1" applyAlignment="1">
      <alignment horizontal="center"/>
    </xf>
    <xf numFmtId="2" fontId="13" fillId="10" borderId="2" xfId="0" applyNumberFormat="1" applyFont="1" applyFill="1" applyBorder="1" applyAlignment="1">
      <alignment horizontal="center"/>
    </xf>
    <xf numFmtId="178" fontId="6" fillId="10" borderId="2" xfId="0" applyNumberFormat="1" applyFont="1" applyFill="1" applyBorder="1" applyAlignment="1">
      <alignment horizontal="center" vertical="center"/>
    </xf>
    <xf numFmtId="176" fontId="6" fillId="10" borderId="0" xfId="0" applyNumberFormat="1" applyFont="1" applyFill="1"/>
    <xf numFmtId="49" fontId="0" fillId="10" borderId="2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/>
    <xf numFmtId="49" fontId="7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/>
    </xf>
    <xf numFmtId="178" fontId="13" fillId="0" borderId="2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2AFC1A"/>
      <color rgb="009FD664"/>
      <color rgb="00C40AC6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IT252"/>
  <sheetViews>
    <sheetView showGridLines="0" tabSelected="1" workbookViewId="0">
      <pane xSplit="2" ySplit="5" topLeftCell="C6" activePane="bottomRight" state="frozen"/>
      <selection/>
      <selection pane="topRight"/>
      <selection pane="bottomLeft"/>
      <selection pane="bottomRight" activeCell="G247" sqref="G247"/>
    </sheetView>
  </sheetViews>
  <sheetFormatPr defaultColWidth="9" defaultRowHeight="13.5"/>
  <cols>
    <col min="1" max="1" width="4.25" style="467" customWidth="1"/>
    <col min="2" max="2" width="6.125" style="468" customWidth="1"/>
    <col min="3" max="3" width="9.25" style="469" customWidth="1"/>
    <col min="4" max="4" width="4.625" style="163" customWidth="1"/>
    <col min="5" max="5" width="7.625" style="470" customWidth="1"/>
    <col min="6" max="6" width="7.375" style="162" customWidth="1"/>
    <col min="7" max="7" width="6.25" style="471" customWidth="1"/>
    <col min="8" max="8" width="7.75" style="163" customWidth="1"/>
    <col min="9" max="9" width="6.5" style="163" customWidth="1"/>
    <col min="10" max="10" width="4.375" style="163" customWidth="1"/>
    <col min="11" max="11" width="7.15833333333333" style="163" customWidth="1"/>
    <col min="12" max="12" width="7.60833333333333" style="163" customWidth="1"/>
    <col min="13" max="25" width="5.125" style="469" hidden="1" customWidth="1"/>
    <col min="26" max="26" width="6.25" style="163" customWidth="1"/>
    <col min="27" max="27" width="4.5" style="472" customWidth="1"/>
    <col min="28" max="28" width="6.25" style="163" customWidth="1"/>
    <col min="29" max="29" width="5" style="473" customWidth="1"/>
    <col min="30" max="30" width="7.375" style="472" customWidth="1"/>
    <col min="31" max="31" width="4" style="175" customWidth="1"/>
    <col min="32" max="32" width="4.625" style="175" hidden="1" customWidth="1"/>
    <col min="33" max="33" width="4.375" style="175" hidden="1" customWidth="1"/>
    <col min="34" max="34" width="7.125" style="272" customWidth="1"/>
    <col min="35" max="35" width="6.84166666666667" style="474" customWidth="1"/>
    <col min="36" max="36" width="5.75" style="475" customWidth="1"/>
    <col min="37" max="37" width="0.108333333333333" style="476" customWidth="1"/>
    <col min="38" max="38" width="3.125" style="477" customWidth="1"/>
    <col min="39" max="42" width="3" style="477" customWidth="1"/>
    <col min="43" max="43" width="3.125" style="477" customWidth="1"/>
    <col min="44" max="44" width="6.51666666666667" style="478" customWidth="1"/>
    <col min="45" max="45" width="8.15" style="175" customWidth="1"/>
    <col min="46" max="46" width="10.875" style="272" customWidth="1"/>
    <col min="47" max="47" width="4.625" style="479" customWidth="1"/>
    <col min="48" max="48" width="4.25" style="69" customWidth="1"/>
    <col min="49" max="253" width="9" style="69" customWidth="1"/>
    <col min="254" max="16384" width="9" style="69"/>
  </cols>
  <sheetData>
    <row r="1" ht="30" customHeight="1" spans="1:254">
      <c r="F1" s="480"/>
      <c r="G1" s="481"/>
      <c r="H1" s="482"/>
      <c r="I1" s="482"/>
      <c r="J1" s="482"/>
      <c r="K1" s="482" t="s">
        <v>0</v>
      </c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  <c r="Z1" s="482"/>
      <c r="AA1" s="483"/>
      <c r="AB1" s="484"/>
      <c r="AC1" s="485"/>
      <c r="AD1" s="483"/>
    </row>
    <row r="2" s="466" customFormat="1" ht="19" customHeight="1" spans="1:254">
      <c r="A2" s="486"/>
      <c r="B2" s="487" t="s">
        <v>1</v>
      </c>
      <c r="C2" s="488"/>
      <c r="D2" s="479"/>
      <c r="E2" s="489"/>
      <c r="F2" s="479"/>
      <c r="G2" s="490"/>
      <c r="H2" s="491"/>
      <c r="I2" s="491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162"/>
      <c r="AA2" s="492"/>
      <c r="AB2" s="272"/>
      <c r="AC2" s="493"/>
      <c r="AD2" s="492"/>
      <c r="AE2" s="479"/>
      <c r="AF2" s="479"/>
      <c r="AG2" s="479"/>
      <c r="AH2" s="479"/>
      <c r="AI2" s="474"/>
      <c r="AJ2" s="494"/>
      <c r="AK2" s="495"/>
      <c r="AL2" s="479"/>
      <c r="AM2" s="479"/>
      <c r="AN2" s="479"/>
      <c r="AO2" s="479"/>
      <c r="AP2" s="479"/>
      <c r="AQ2" s="479"/>
      <c r="AR2" s="479"/>
      <c r="AS2" s="479"/>
      <c r="AT2" s="479"/>
      <c r="AU2" s="479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  <c r="HH2" s="278"/>
      <c r="HI2" s="278"/>
      <c r="HJ2" s="278"/>
      <c r="HK2" s="278"/>
      <c r="HL2" s="278"/>
      <c r="HM2" s="278"/>
      <c r="HN2" s="278"/>
      <c r="HO2" s="278"/>
      <c r="HP2" s="278"/>
      <c r="HQ2" s="278"/>
      <c r="HR2" s="278"/>
      <c r="HS2" s="278"/>
      <c r="HT2" s="278"/>
      <c r="HU2" s="278"/>
      <c r="HV2" s="278"/>
      <c r="HW2" s="278"/>
      <c r="HX2" s="278"/>
      <c r="HY2" s="278"/>
      <c r="HZ2" s="278"/>
      <c r="IA2" s="278"/>
      <c r="IB2" s="278"/>
      <c r="IC2" s="278"/>
      <c r="ID2" s="278"/>
      <c r="IE2" s="278"/>
      <c r="IF2" s="278"/>
      <c r="IG2" s="278"/>
      <c r="IH2" s="278"/>
      <c r="II2" s="278"/>
      <c r="IJ2" s="278"/>
      <c r="IK2" s="278"/>
      <c r="IL2" s="278"/>
      <c r="IM2" s="278"/>
      <c r="IN2" s="278"/>
      <c r="IO2" s="278"/>
      <c r="IP2" s="278"/>
      <c r="IQ2" s="278"/>
      <c r="IR2" s="278"/>
      <c r="IS2" s="278"/>
    </row>
    <row r="3" s="466" customFormat="1" ht="15" customHeight="1" spans="1:254">
      <c r="A3" s="47" t="s">
        <v>2</v>
      </c>
      <c r="B3" s="496" t="s">
        <v>3</v>
      </c>
      <c r="C3" s="497" t="s">
        <v>4</v>
      </c>
      <c r="D3" s="498" t="s">
        <v>5</v>
      </c>
      <c r="E3" s="499" t="s">
        <v>6</v>
      </c>
      <c r="F3" s="500"/>
      <c r="G3" s="501"/>
      <c r="H3" s="500"/>
      <c r="I3" s="500"/>
      <c r="J3" s="500"/>
      <c r="K3" s="500"/>
      <c r="L3" s="500"/>
      <c r="M3" s="500" t="s">
        <v>7</v>
      </c>
      <c r="N3" s="500"/>
      <c r="O3" s="500"/>
      <c r="P3" s="500" t="s">
        <v>8</v>
      </c>
      <c r="Q3" s="500"/>
      <c r="R3" s="500"/>
      <c r="S3" s="500"/>
      <c r="T3" s="500"/>
      <c r="U3" s="500"/>
      <c r="V3" s="500"/>
      <c r="W3" s="500"/>
      <c r="X3" s="500"/>
      <c r="Y3" s="498" t="s">
        <v>9</v>
      </c>
      <c r="Z3" s="502" t="s">
        <v>10</v>
      </c>
      <c r="AA3" s="503" t="s">
        <v>11</v>
      </c>
      <c r="AB3" s="504" t="s">
        <v>12</v>
      </c>
      <c r="AC3" s="505" t="s">
        <v>13</v>
      </c>
      <c r="AD3" s="503" t="s">
        <v>14</v>
      </c>
      <c r="AE3" s="497" t="s">
        <v>15</v>
      </c>
      <c r="AF3" s="497"/>
      <c r="AG3" s="497"/>
      <c r="AH3" s="497"/>
      <c r="AI3" s="506"/>
      <c r="AJ3" s="507"/>
      <c r="AK3" s="508"/>
      <c r="AL3" s="500" t="s">
        <v>16</v>
      </c>
      <c r="AM3" s="500"/>
      <c r="AN3" s="498" t="s">
        <v>17</v>
      </c>
      <c r="AO3" s="498" t="s">
        <v>18</v>
      </c>
      <c r="AP3" s="498" t="s">
        <v>19</v>
      </c>
      <c r="AQ3" s="509" t="s">
        <v>20</v>
      </c>
      <c r="AR3" s="498" t="s">
        <v>21</v>
      </c>
      <c r="AS3" s="498" t="s">
        <v>22</v>
      </c>
      <c r="AT3" s="498" t="s">
        <v>23</v>
      </c>
      <c r="AU3" s="497" t="s">
        <v>24</v>
      </c>
      <c r="AV3" s="278"/>
      <c r="AW3" s="278"/>
      <c r="AX3" s="278"/>
      <c r="AY3" s="278"/>
      <c r="AZ3" s="278"/>
      <c r="BA3" s="278"/>
      <c r="BB3" s="278"/>
      <c r="BC3" s="278"/>
      <c r="BD3" s="278"/>
      <c r="BE3" s="278"/>
      <c r="BF3" s="278"/>
      <c r="BG3" s="278"/>
      <c r="BH3" s="278"/>
      <c r="BI3" s="278"/>
      <c r="BJ3" s="278"/>
      <c r="BK3" s="278"/>
      <c r="BL3" s="278"/>
      <c r="BM3" s="278"/>
      <c r="BN3" s="278"/>
      <c r="BO3" s="278"/>
      <c r="BP3" s="278"/>
      <c r="BQ3" s="278"/>
      <c r="BR3" s="278"/>
      <c r="BS3" s="278"/>
      <c r="BT3" s="278"/>
      <c r="BU3" s="278"/>
      <c r="BV3" s="278"/>
      <c r="BW3" s="278"/>
      <c r="BX3" s="278"/>
      <c r="BY3" s="278"/>
      <c r="BZ3" s="278"/>
      <c r="CA3" s="278"/>
      <c r="CB3" s="278"/>
      <c r="CC3" s="278"/>
      <c r="CD3" s="278"/>
      <c r="CE3" s="278"/>
      <c r="CF3" s="278"/>
      <c r="CG3" s="278"/>
      <c r="CH3" s="278"/>
      <c r="CI3" s="278"/>
      <c r="CJ3" s="278"/>
      <c r="CK3" s="278"/>
      <c r="CL3" s="278"/>
      <c r="CM3" s="278"/>
      <c r="CN3" s="278"/>
      <c r="CO3" s="278"/>
      <c r="CP3" s="278"/>
      <c r="CQ3" s="278"/>
      <c r="CR3" s="278"/>
      <c r="CS3" s="278"/>
      <c r="CT3" s="278"/>
      <c r="CU3" s="278"/>
      <c r="CV3" s="278"/>
      <c r="CW3" s="278"/>
      <c r="CX3" s="278"/>
      <c r="CY3" s="278"/>
      <c r="CZ3" s="278"/>
      <c r="DA3" s="278"/>
      <c r="DB3" s="278"/>
      <c r="DC3" s="278"/>
      <c r="DD3" s="278"/>
      <c r="DE3" s="278"/>
      <c r="DF3" s="278"/>
      <c r="DG3" s="278"/>
      <c r="DH3" s="278"/>
      <c r="DI3" s="278"/>
      <c r="DJ3" s="278"/>
      <c r="DK3" s="278"/>
      <c r="DL3" s="278"/>
      <c r="DM3" s="278"/>
      <c r="DN3" s="278"/>
      <c r="DO3" s="278"/>
      <c r="DP3" s="278"/>
      <c r="DQ3" s="278"/>
      <c r="DR3" s="278"/>
      <c r="DS3" s="278"/>
      <c r="DT3" s="278"/>
      <c r="DU3" s="278"/>
      <c r="DV3" s="278"/>
      <c r="DW3" s="278"/>
      <c r="DX3" s="278"/>
      <c r="DY3" s="278"/>
      <c r="DZ3" s="278"/>
      <c r="EA3" s="278"/>
      <c r="EB3" s="278"/>
      <c r="EC3" s="278"/>
      <c r="ED3" s="278"/>
      <c r="EE3" s="278"/>
      <c r="EF3" s="278"/>
      <c r="EG3" s="278"/>
      <c r="EH3" s="278"/>
      <c r="EI3" s="278"/>
      <c r="EJ3" s="278"/>
      <c r="EK3" s="278"/>
      <c r="EL3" s="278"/>
      <c r="EM3" s="278"/>
      <c r="EN3" s="278"/>
      <c r="EO3" s="278"/>
      <c r="EP3" s="278"/>
      <c r="EQ3" s="278"/>
      <c r="ER3" s="278"/>
      <c r="ES3" s="278"/>
      <c r="ET3" s="278"/>
      <c r="EU3" s="278"/>
      <c r="EV3" s="278"/>
      <c r="EW3" s="278"/>
      <c r="EX3" s="278"/>
      <c r="EY3" s="278"/>
      <c r="EZ3" s="278"/>
      <c r="FA3" s="278"/>
      <c r="FB3" s="278"/>
      <c r="FC3" s="278"/>
      <c r="FD3" s="278"/>
      <c r="FE3" s="278"/>
      <c r="FF3" s="278"/>
      <c r="FG3" s="278"/>
      <c r="FH3" s="278"/>
      <c r="FI3" s="278"/>
      <c r="FJ3" s="278"/>
      <c r="FK3" s="278"/>
      <c r="FL3" s="278"/>
      <c r="FM3" s="278"/>
      <c r="FN3" s="278"/>
      <c r="FO3" s="278"/>
      <c r="FP3" s="278"/>
      <c r="FQ3" s="278"/>
      <c r="FR3" s="278"/>
      <c r="FS3" s="278"/>
      <c r="FT3" s="278"/>
      <c r="FU3" s="278"/>
      <c r="FV3" s="278"/>
      <c r="FW3" s="278"/>
      <c r="FX3" s="278"/>
      <c r="FY3" s="278"/>
      <c r="FZ3" s="278"/>
      <c r="GA3" s="278"/>
      <c r="GB3" s="278"/>
      <c r="GC3" s="278"/>
      <c r="GD3" s="278"/>
      <c r="GE3" s="278"/>
      <c r="GF3" s="278"/>
      <c r="GG3" s="278"/>
      <c r="GH3" s="278"/>
      <c r="GI3" s="278"/>
      <c r="GJ3" s="278"/>
      <c r="GK3" s="278"/>
      <c r="GL3" s="278"/>
      <c r="GM3" s="278"/>
      <c r="GN3" s="278"/>
      <c r="GO3" s="278"/>
      <c r="GP3" s="278"/>
      <c r="GQ3" s="278"/>
      <c r="GR3" s="278"/>
      <c r="GS3" s="278"/>
      <c r="GT3" s="278"/>
      <c r="GU3" s="278"/>
      <c r="GV3" s="278"/>
      <c r="GW3" s="278"/>
      <c r="GX3" s="278"/>
      <c r="GY3" s="278"/>
      <c r="GZ3" s="278"/>
      <c r="HA3" s="278"/>
      <c r="HB3" s="278"/>
      <c r="HC3" s="278"/>
      <c r="HD3" s="278"/>
      <c r="HE3" s="278"/>
      <c r="HF3" s="278"/>
      <c r="HG3" s="278"/>
      <c r="HH3" s="278"/>
      <c r="HI3" s="278"/>
      <c r="HJ3" s="278"/>
      <c r="HK3" s="278"/>
      <c r="HL3" s="278"/>
      <c r="HM3" s="278"/>
      <c r="HN3" s="278"/>
      <c r="HO3" s="278"/>
      <c r="HP3" s="278"/>
      <c r="HQ3" s="278"/>
      <c r="HR3" s="278"/>
      <c r="HS3" s="278"/>
      <c r="HT3" s="278"/>
      <c r="HU3" s="278"/>
      <c r="HV3" s="278"/>
      <c r="HW3" s="278"/>
      <c r="HX3" s="278"/>
      <c r="HY3" s="278"/>
      <c r="HZ3" s="278"/>
      <c r="IA3" s="278"/>
      <c r="IB3" s="278"/>
      <c r="IC3" s="278"/>
      <c r="ID3" s="278"/>
      <c r="IE3" s="278"/>
      <c r="IF3" s="278"/>
      <c r="IG3" s="278"/>
      <c r="IH3" s="278"/>
      <c r="II3" s="278"/>
      <c r="IJ3" s="278"/>
      <c r="IK3" s="278"/>
      <c r="IL3" s="278"/>
      <c r="IM3" s="278"/>
      <c r="IN3" s="278"/>
      <c r="IO3" s="278"/>
      <c r="IP3" s="278"/>
      <c r="IQ3" s="278"/>
      <c r="IR3" s="278"/>
      <c r="IS3" s="278"/>
    </row>
    <row r="4" s="466" customFormat="1" ht="25" customHeight="1" spans="1:254">
      <c r="A4" s="47"/>
      <c r="B4" s="496"/>
      <c r="C4" s="497"/>
      <c r="D4" s="498"/>
      <c r="E4" s="510" t="s">
        <v>25</v>
      </c>
      <c r="F4" s="497" t="s">
        <v>26</v>
      </c>
      <c r="G4" s="496" t="s">
        <v>27</v>
      </c>
      <c r="H4" s="497" t="s">
        <v>28</v>
      </c>
      <c r="I4" s="497" t="s">
        <v>29</v>
      </c>
      <c r="J4" s="497" t="s">
        <v>30</v>
      </c>
      <c r="K4" s="497" t="s">
        <v>31</v>
      </c>
      <c r="L4" s="497" t="s">
        <v>32</v>
      </c>
      <c r="M4" s="498" t="s">
        <v>33</v>
      </c>
      <c r="N4" s="498" t="s">
        <v>34</v>
      </c>
      <c r="O4" s="498" t="s">
        <v>35</v>
      </c>
      <c r="P4" s="498" t="s">
        <v>36</v>
      </c>
      <c r="Q4" s="498" t="s">
        <v>37</v>
      </c>
      <c r="R4" s="498" t="s">
        <v>38</v>
      </c>
      <c r="S4" s="498" t="s">
        <v>39</v>
      </c>
      <c r="T4" s="498" t="s">
        <v>40</v>
      </c>
      <c r="U4" s="500" t="s">
        <v>41</v>
      </c>
      <c r="V4" s="500"/>
      <c r="W4" s="500"/>
      <c r="X4" s="500" t="s">
        <v>42</v>
      </c>
      <c r="Y4" s="498"/>
      <c r="Z4" s="502"/>
      <c r="AA4" s="503"/>
      <c r="AB4" s="504"/>
      <c r="AC4" s="505"/>
      <c r="AD4" s="503"/>
      <c r="AE4" s="511" t="s">
        <v>43</v>
      </c>
      <c r="AF4" s="497" t="s">
        <v>44</v>
      </c>
      <c r="AG4" s="497" t="s">
        <v>45</v>
      </c>
      <c r="AH4" s="497" t="s">
        <v>46</v>
      </c>
      <c r="AI4" s="506" t="s">
        <v>47</v>
      </c>
      <c r="AJ4" s="512" t="s">
        <v>48</v>
      </c>
      <c r="AK4" s="513" t="s">
        <v>49</v>
      </c>
      <c r="AL4" s="498" t="s">
        <v>50</v>
      </c>
      <c r="AM4" s="498" t="s">
        <v>51</v>
      </c>
      <c r="AN4" s="498"/>
      <c r="AO4" s="498"/>
      <c r="AP4" s="498"/>
      <c r="AQ4" s="509"/>
      <c r="AR4" s="498"/>
      <c r="AS4" s="498"/>
      <c r="AT4" s="498"/>
      <c r="AU4" s="497"/>
      <c r="AV4" s="467"/>
      <c r="AW4" s="467"/>
      <c r="AX4" s="467"/>
      <c r="AY4" s="467"/>
      <c r="AZ4" s="467"/>
      <c r="BA4" s="467"/>
      <c r="BB4" s="467"/>
      <c r="BC4" s="467"/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  <c r="DJ4" s="467"/>
      <c r="DK4" s="467"/>
      <c r="DL4" s="467"/>
      <c r="DM4" s="467"/>
      <c r="DN4" s="467"/>
      <c r="DO4" s="467"/>
      <c r="DP4" s="467"/>
      <c r="DQ4" s="467"/>
      <c r="DR4" s="467"/>
      <c r="DS4" s="467"/>
      <c r="DT4" s="467"/>
      <c r="DU4" s="467"/>
      <c r="DV4" s="467"/>
      <c r="DW4" s="467"/>
      <c r="DX4" s="467"/>
      <c r="DY4" s="467"/>
      <c r="DZ4" s="467"/>
      <c r="EA4" s="467"/>
      <c r="EB4" s="467"/>
      <c r="EC4" s="467"/>
      <c r="ED4" s="467"/>
      <c r="EE4" s="467"/>
      <c r="EF4" s="467"/>
      <c r="EG4" s="467"/>
      <c r="EH4" s="467"/>
      <c r="EI4" s="467"/>
      <c r="EJ4" s="467"/>
      <c r="EK4" s="467"/>
      <c r="EL4" s="467"/>
      <c r="EM4" s="467"/>
      <c r="EN4" s="467"/>
      <c r="EO4" s="467"/>
      <c r="EP4" s="467"/>
      <c r="EQ4" s="467"/>
      <c r="ER4" s="467"/>
      <c r="ES4" s="467"/>
      <c r="ET4" s="467"/>
      <c r="EU4" s="467"/>
      <c r="EV4" s="467"/>
      <c r="EW4" s="467"/>
      <c r="EX4" s="467"/>
      <c r="EY4" s="467"/>
      <c r="EZ4" s="467"/>
      <c r="FA4" s="467"/>
      <c r="FB4" s="467"/>
      <c r="FC4" s="467"/>
      <c r="FD4" s="467"/>
      <c r="FE4" s="467"/>
      <c r="FF4" s="467"/>
      <c r="FG4" s="467"/>
      <c r="FH4" s="467"/>
      <c r="FI4" s="467"/>
      <c r="FJ4" s="467"/>
      <c r="FK4" s="467"/>
      <c r="FL4" s="467"/>
      <c r="FM4" s="467"/>
      <c r="FN4" s="467"/>
      <c r="FO4" s="467"/>
      <c r="FP4" s="467"/>
      <c r="FQ4" s="467"/>
      <c r="FR4" s="467"/>
      <c r="FS4" s="467"/>
      <c r="FT4" s="467"/>
      <c r="FU4" s="467"/>
      <c r="FV4" s="467"/>
      <c r="FW4" s="467"/>
      <c r="FX4" s="467"/>
      <c r="FY4" s="467"/>
      <c r="FZ4" s="467"/>
      <c r="GA4" s="467"/>
      <c r="GB4" s="467"/>
      <c r="GC4" s="467"/>
      <c r="GD4" s="467"/>
      <c r="GE4" s="467"/>
      <c r="GF4" s="467"/>
      <c r="GG4" s="467"/>
      <c r="GH4" s="467"/>
      <c r="GI4" s="467"/>
      <c r="GJ4" s="467"/>
      <c r="GK4" s="467"/>
      <c r="GL4" s="467"/>
      <c r="GM4" s="467"/>
      <c r="GN4" s="467"/>
      <c r="GO4" s="467"/>
      <c r="GP4" s="467"/>
      <c r="GQ4" s="467"/>
      <c r="GR4" s="467"/>
      <c r="GS4" s="467"/>
      <c r="GT4" s="467"/>
      <c r="GU4" s="467"/>
      <c r="GV4" s="467"/>
      <c r="GW4" s="467"/>
      <c r="GX4" s="467"/>
      <c r="GY4" s="467"/>
      <c r="GZ4" s="467"/>
      <c r="HA4" s="467"/>
      <c r="HB4" s="467"/>
      <c r="HC4" s="467"/>
      <c r="HD4" s="467"/>
      <c r="HE4" s="467"/>
      <c r="HF4" s="467"/>
      <c r="HG4" s="467"/>
      <c r="HH4" s="467"/>
      <c r="HI4" s="467"/>
      <c r="HJ4" s="467"/>
      <c r="HK4" s="467"/>
      <c r="HL4" s="467"/>
      <c r="HM4" s="467"/>
      <c r="HN4" s="467"/>
      <c r="HO4" s="467"/>
      <c r="HP4" s="467"/>
      <c r="HQ4" s="467"/>
      <c r="HR4" s="467"/>
      <c r="HS4" s="467"/>
      <c r="HT4" s="467"/>
      <c r="HU4" s="467"/>
      <c r="HV4" s="467"/>
      <c r="HW4" s="467"/>
      <c r="HX4" s="467"/>
      <c r="HY4" s="467"/>
      <c r="HZ4" s="467"/>
      <c r="IA4" s="467"/>
      <c r="IB4" s="467"/>
      <c r="IC4" s="467"/>
      <c r="ID4" s="467"/>
      <c r="IE4" s="467"/>
      <c r="IF4" s="467"/>
      <c r="IG4" s="467"/>
      <c r="IH4" s="467"/>
      <c r="II4" s="467"/>
      <c r="IJ4" s="467"/>
      <c r="IK4" s="467"/>
      <c r="IL4" s="467"/>
      <c r="IM4" s="467"/>
      <c r="IN4" s="467"/>
      <c r="IO4" s="467"/>
      <c r="IP4" s="467"/>
      <c r="IQ4" s="467"/>
      <c r="IR4" s="467"/>
      <c r="IS4" s="467"/>
      <c r="IT4" s="467"/>
    </row>
    <row r="5" s="278" customFormat="1" ht="23" customHeight="1" spans="1:254">
      <c r="A5" s="47"/>
      <c r="B5" s="496"/>
      <c r="C5" s="497"/>
      <c r="D5" s="498"/>
      <c r="E5" s="499"/>
      <c r="F5" s="500"/>
      <c r="G5" s="501"/>
      <c r="H5" s="497"/>
      <c r="I5" s="500"/>
      <c r="J5" s="500"/>
      <c r="K5" s="500"/>
      <c r="L5" s="500"/>
      <c r="M5" s="498"/>
      <c r="N5" s="498"/>
      <c r="O5" s="498"/>
      <c r="P5" s="498"/>
      <c r="Q5" s="498"/>
      <c r="R5" s="498"/>
      <c r="S5" s="498"/>
      <c r="T5" s="498"/>
      <c r="U5" s="514" t="s">
        <v>52</v>
      </c>
      <c r="V5" s="514" t="s">
        <v>53</v>
      </c>
      <c r="W5" s="514" t="s">
        <v>54</v>
      </c>
      <c r="X5" s="514" t="s">
        <v>55</v>
      </c>
      <c r="Y5" s="498"/>
      <c r="Z5" s="502"/>
      <c r="AA5" s="503"/>
      <c r="AB5" s="504"/>
      <c r="AC5" s="505"/>
      <c r="AD5" s="503"/>
      <c r="AE5" s="515"/>
      <c r="AF5" s="497"/>
      <c r="AG5" s="497"/>
      <c r="AH5" s="497"/>
      <c r="AI5" s="506"/>
      <c r="AJ5" s="512"/>
      <c r="AK5" s="516"/>
      <c r="AL5" s="498"/>
      <c r="AM5" s="498"/>
      <c r="AN5" s="498"/>
      <c r="AO5" s="498"/>
      <c r="AP5" s="498"/>
      <c r="AQ5" s="509"/>
      <c r="AR5" s="498"/>
      <c r="AS5" s="498"/>
      <c r="AT5" s="498"/>
      <c r="AU5" s="497"/>
      <c r="AV5" s="517"/>
      <c r="AW5" s="517"/>
      <c r="AX5" s="517"/>
      <c r="AY5" s="517"/>
      <c r="AZ5" s="517"/>
      <c r="BA5" s="517"/>
      <c r="BB5" s="517"/>
      <c r="BC5" s="517"/>
      <c r="BD5" s="517"/>
      <c r="BE5" s="517"/>
      <c r="BF5" s="517"/>
      <c r="BG5" s="517"/>
      <c r="BH5" s="517"/>
      <c r="BI5" s="517"/>
      <c r="BJ5" s="517"/>
      <c r="BK5" s="517"/>
      <c r="BL5" s="517"/>
      <c r="BM5" s="517"/>
      <c r="BN5" s="517"/>
      <c r="BO5" s="517"/>
      <c r="BP5" s="517"/>
      <c r="BQ5" s="517"/>
      <c r="BR5" s="517"/>
      <c r="BS5" s="517"/>
      <c r="BT5" s="517"/>
      <c r="BU5" s="517"/>
      <c r="BV5" s="517"/>
      <c r="BW5" s="517"/>
      <c r="BX5" s="517"/>
      <c r="BY5" s="517"/>
      <c r="BZ5" s="517"/>
      <c r="CA5" s="517"/>
      <c r="CB5" s="517"/>
      <c r="CC5" s="517"/>
      <c r="CD5" s="517"/>
      <c r="CE5" s="517"/>
      <c r="CF5" s="517"/>
      <c r="CG5" s="517"/>
      <c r="CH5" s="517"/>
      <c r="CI5" s="517"/>
      <c r="CJ5" s="517"/>
      <c r="CK5" s="517"/>
      <c r="CL5" s="517"/>
      <c r="CM5" s="517"/>
      <c r="CN5" s="517"/>
      <c r="CO5" s="517"/>
      <c r="CP5" s="517"/>
      <c r="CQ5" s="517"/>
      <c r="CR5" s="517"/>
      <c r="CS5" s="517"/>
      <c r="CT5" s="517"/>
      <c r="CU5" s="517"/>
      <c r="CV5" s="517"/>
      <c r="CW5" s="517"/>
      <c r="CX5" s="517"/>
      <c r="CY5" s="517"/>
      <c r="CZ5" s="517"/>
      <c r="DA5" s="517"/>
      <c r="DB5" s="517"/>
      <c r="DC5" s="517"/>
      <c r="DD5" s="517"/>
      <c r="DE5" s="517"/>
      <c r="DF5" s="517"/>
      <c r="DG5" s="517"/>
      <c r="DH5" s="517"/>
      <c r="DI5" s="517"/>
      <c r="DJ5" s="517"/>
      <c r="DK5" s="517"/>
      <c r="DL5" s="517"/>
      <c r="DM5" s="517"/>
      <c r="DN5" s="517"/>
      <c r="DO5" s="517"/>
      <c r="DP5" s="517"/>
      <c r="DQ5" s="517"/>
      <c r="DR5" s="517"/>
      <c r="DS5" s="517"/>
      <c r="DT5" s="517"/>
      <c r="DU5" s="517"/>
      <c r="DV5" s="517"/>
      <c r="DW5" s="517"/>
      <c r="DX5" s="517"/>
      <c r="DY5" s="517"/>
      <c r="DZ5" s="517"/>
      <c r="EA5" s="517"/>
      <c r="EB5" s="517"/>
      <c r="EC5" s="517"/>
      <c r="ED5" s="517"/>
      <c r="EE5" s="517"/>
      <c r="EF5" s="517"/>
      <c r="EG5" s="517"/>
      <c r="EH5" s="517"/>
      <c r="EI5" s="517"/>
      <c r="EJ5" s="517"/>
      <c r="EK5" s="517"/>
      <c r="EL5" s="517"/>
      <c r="EM5" s="517"/>
      <c r="EN5" s="517"/>
      <c r="EO5" s="517"/>
      <c r="EP5" s="517"/>
      <c r="EQ5" s="517"/>
      <c r="ER5" s="517"/>
      <c r="ES5" s="517"/>
      <c r="ET5" s="517"/>
      <c r="EU5" s="517"/>
      <c r="EV5" s="517"/>
      <c r="EW5" s="517"/>
      <c r="EX5" s="517"/>
      <c r="EY5" s="517"/>
      <c r="EZ5" s="517"/>
      <c r="FA5" s="517"/>
      <c r="FB5" s="517"/>
      <c r="FC5" s="517"/>
      <c r="FD5" s="517"/>
      <c r="FE5" s="517"/>
      <c r="FF5" s="517"/>
      <c r="FG5" s="517"/>
      <c r="FH5" s="517"/>
      <c r="FI5" s="517"/>
      <c r="FJ5" s="517"/>
      <c r="FK5" s="517"/>
      <c r="FL5" s="517"/>
      <c r="FM5" s="517"/>
      <c r="FN5" s="517"/>
      <c r="FO5" s="517"/>
      <c r="FP5" s="517"/>
      <c r="FQ5" s="517"/>
      <c r="FR5" s="517"/>
      <c r="FS5" s="517"/>
      <c r="FT5" s="517"/>
      <c r="FU5" s="517"/>
      <c r="FV5" s="517"/>
      <c r="FW5" s="517"/>
      <c r="FX5" s="517"/>
      <c r="FY5" s="517"/>
      <c r="FZ5" s="517"/>
      <c r="GA5" s="517"/>
      <c r="GB5" s="517"/>
      <c r="GC5" s="517"/>
      <c r="GD5" s="517"/>
      <c r="GE5" s="517"/>
      <c r="GF5" s="517"/>
      <c r="GG5" s="517"/>
      <c r="GH5" s="517"/>
      <c r="GI5" s="517"/>
      <c r="GJ5" s="517"/>
      <c r="GK5" s="517"/>
      <c r="GL5" s="517"/>
      <c r="GM5" s="517"/>
      <c r="GN5" s="517"/>
      <c r="GO5" s="517"/>
      <c r="GP5" s="517"/>
      <c r="GQ5" s="517"/>
      <c r="GR5" s="517"/>
      <c r="GS5" s="517"/>
      <c r="GT5" s="517"/>
      <c r="GU5" s="517"/>
      <c r="GV5" s="517"/>
      <c r="GW5" s="517"/>
      <c r="GX5" s="517"/>
      <c r="GY5" s="517"/>
      <c r="GZ5" s="517"/>
      <c r="HA5" s="517"/>
      <c r="HB5" s="517"/>
      <c r="HC5" s="517"/>
      <c r="HD5" s="517"/>
      <c r="HE5" s="517"/>
      <c r="HF5" s="517"/>
      <c r="HG5" s="517"/>
      <c r="HH5" s="517"/>
      <c r="HI5" s="517"/>
      <c r="HJ5" s="517"/>
      <c r="HK5" s="517"/>
      <c r="HL5" s="517"/>
      <c r="HM5" s="517"/>
      <c r="HN5" s="517"/>
      <c r="HO5" s="517"/>
      <c r="HP5" s="517"/>
      <c r="HQ5" s="517"/>
      <c r="HR5" s="517"/>
      <c r="HS5" s="517"/>
      <c r="HT5" s="517"/>
      <c r="HU5" s="517"/>
      <c r="HV5" s="517"/>
      <c r="HW5" s="517"/>
      <c r="HX5" s="517"/>
      <c r="HY5" s="517"/>
      <c r="HZ5" s="517"/>
      <c r="IA5" s="517"/>
      <c r="IB5" s="517"/>
      <c r="IC5" s="517"/>
      <c r="ID5" s="517"/>
      <c r="IE5" s="517"/>
      <c r="IF5" s="517"/>
      <c r="IG5" s="517"/>
      <c r="IH5" s="517"/>
      <c r="II5" s="517"/>
      <c r="IJ5" s="517"/>
      <c r="IK5" s="517"/>
      <c r="IL5" s="517"/>
      <c r="IM5" s="517"/>
      <c r="IN5" s="517"/>
      <c r="IO5" s="517"/>
      <c r="IP5" s="517"/>
      <c r="IQ5" s="517"/>
      <c r="IR5" s="517"/>
      <c r="IS5" s="517"/>
      <c r="IT5" s="517"/>
    </row>
    <row r="6" s="177" customFormat="1" ht="18.95" customHeight="1" spans="1:254">
      <c r="A6" s="518">
        <v>1</v>
      </c>
      <c r="B6" s="519">
        <v>2</v>
      </c>
      <c r="C6" s="239">
        <v>3</v>
      </c>
      <c r="D6" s="239">
        <v>4</v>
      </c>
      <c r="E6" s="520">
        <v>5</v>
      </c>
      <c r="F6" s="239">
        <v>6</v>
      </c>
      <c r="G6" s="521">
        <v>7</v>
      </c>
      <c r="H6" s="239">
        <v>8</v>
      </c>
      <c r="I6" s="239">
        <v>9</v>
      </c>
      <c r="J6" s="522">
        <v>10</v>
      </c>
      <c r="K6" s="239">
        <v>11</v>
      </c>
      <c r="L6" s="239">
        <v>12</v>
      </c>
      <c r="M6" s="239">
        <v>13</v>
      </c>
      <c r="N6" s="239">
        <v>14</v>
      </c>
      <c r="O6" s="239">
        <v>15</v>
      </c>
      <c r="P6" s="239">
        <v>16</v>
      </c>
      <c r="Q6" s="239">
        <v>17</v>
      </c>
      <c r="R6" s="239">
        <v>18</v>
      </c>
      <c r="S6" s="239">
        <v>19</v>
      </c>
      <c r="T6" s="239">
        <v>20</v>
      </c>
      <c r="U6" s="239">
        <v>21</v>
      </c>
      <c r="V6" s="239">
        <v>22</v>
      </c>
      <c r="W6" s="239">
        <v>23</v>
      </c>
      <c r="X6" s="239">
        <v>24</v>
      </c>
      <c r="Y6" s="239">
        <v>25</v>
      </c>
      <c r="Z6" s="239">
        <v>26</v>
      </c>
      <c r="AA6" s="523">
        <v>27</v>
      </c>
      <c r="AB6" s="239">
        <v>28</v>
      </c>
      <c r="AC6" s="524">
        <v>29</v>
      </c>
      <c r="AD6" s="523">
        <v>30</v>
      </c>
      <c r="AE6" s="43">
        <v>31</v>
      </c>
      <c r="AF6" s="43">
        <v>32</v>
      </c>
      <c r="AG6" s="43">
        <v>33</v>
      </c>
      <c r="AH6" s="43">
        <v>34</v>
      </c>
      <c r="AI6" s="525">
        <v>35</v>
      </c>
      <c r="AJ6" s="526">
        <v>36</v>
      </c>
      <c r="AK6" s="239">
        <v>37</v>
      </c>
      <c r="AL6" s="320">
        <v>38</v>
      </c>
      <c r="AM6" s="320">
        <v>39</v>
      </c>
      <c r="AN6" s="320">
        <v>40</v>
      </c>
      <c r="AO6" s="320">
        <v>41</v>
      </c>
      <c r="AP6" s="320">
        <v>42</v>
      </c>
      <c r="AQ6" s="527">
        <v>43</v>
      </c>
      <c r="AR6" s="320">
        <v>44</v>
      </c>
      <c r="AS6" s="43">
        <v>45</v>
      </c>
      <c r="AT6" s="43">
        <v>46</v>
      </c>
      <c r="AU6" s="214">
        <v>47</v>
      </c>
      <c r="AV6" s="528"/>
      <c r="AW6" s="528"/>
      <c r="AX6" s="528"/>
      <c r="AY6" s="528"/>
      <c r="AZ6" s="528"/>
      <c r="BA6" s="528"/>
      <c r="BB6" s="528"/>
      <c r="BC6" s="528"/>
      <c r="BD6" s="528"/>
      <c r="BE6" s="528"/>
      <c r="BF6" s="528"/>
      <c r="BG6" s="528"/>
      <c r="BH6" s="528"/>
      <c r="BI6" s="528"/>
      <c r="BJ6" s="528"/>
      <c r="BK6" s="528"/>
      <c r="BL6" s="528"/>
      <c r="BM6" s="528"/>
      <c r="BN6" s="528"/>
      <c r="BO6" s="528"/>
      <c r="BP6" s="528"/>
      <c r="BQ6" s="528"/>
      <c r="BR6" s="528"/>
      <c r="BS6" s="528"/>
      <c r="BT6" s="528"/>
      <c r="BU6" s="528"/>
      <c r="BV6" s="528"/>
      <c r="BW6" s="528"/>
      <c r="BX6" s="528"/>
      <c r="BY6" s="528"/>
      <c r="BZ6" s="528"/>
      <c r="CA6" s="528"/>
      <c r="CB6" s="528"/>
      <c r="CC6" s="528"/>
      <c r="CD6" s="528"/>
      <c r="CE6" s="528"/>
      <c r="CF6" s="528"/>
      <c r="CG6" s="528"/>
      <c r="CH6" s="528"/>
      <c r="CI6" s="528"/>
      <c r="CJ6" s="528"/>
      <c r="CK6" s="528"/>
      <c r="CL6" s="528"/>
      <c r="CM6" s="528"/>
      <c r="CN6" s="528"/>
      <c r="CO6" s="528"/>
      <c r="CP6" s="528"/>
      <c r="CQ6" s="528"/>
      <c r="CR6" s="528"/>
      <c r="CS6" s="528"/>
      <c r="CT6" s="528"/>
      <c r="CU6" s="528"/>
      <c r="CV6" s="528"/>
      <c r="CW6" s="528"/>
      <c r="CX6" s="528"/>
      <c r="CY6" s="528"/>
      <c r="CZ6" s="528"/>
      <c r="DA6" s="528"/>
      <c r="DB6" s="528"/>
      <c r="DC6" s="528"/>
      <c r="DD6" s="528"/>
      <c r="DE6" s="528"/>
      <c r="DF6" s="528"/>
      <c r="DG6" s="528"/>
      <c r="DH6" s="528"/>
      <c r="DI6" s="528"/>
      <c r="DJ6" s="528"/>
      <c r="DK6" s="528"/>
      <c r="DL6" s="528"/>
      <c r="DM6" s="528"/>
      <c r="DN6" s="528"/>
      <c r="DO6" s="528"/>
      <c r="DP6" s="528"/>
      <c r="DQ6" s="528"/>
      <c r="DR6" s="528"/>
      <c r="DS6" s="528"/>
      <c r="DT6" s="528"/>
      <c r="DU6" s="528"/>
      <c r="DV6" s="528"/>
      <c r="DW6" s="528"/>
      <c r="DX6" s="528"/>
      <c r="DY6" s="528"/>
      <c r="DZ6" s="528"/>
      <c r="EA6" s="528"/>
      <c r="EB6" s="528"/>
      <c r="EC6" s="528"/>
      <c r="ED6" s="528"/>
      <c r="EE6" s="528"/>
      <c r="EF6" s="528"/>
      <c r="EG6" s="528"/>
      <c r="EH6" s="528"/>
      <c r="EI6" s="528"/>
      <c r="EJ6" s="528"/>
      <c r="EK6" s="528"/>
      <c r="EL6" s="528"/>
      <c r="EM6" s="528"/>
      <c r="EN6" s="528"/>
      <c r="EO6" s="528"/>
      <c r="EP6" s="528"/>
      <c r="EQ6" s="528"/>
      <c r="ER6" s="528"/>
      <c r="ES6" s="528"/>
      <c r="ET6" s="528"/>
      <c r="EU6" s="528"/>
      <c r="EV6" s="528"/>
      <c r="EW6" s="528"/>
      <c r="EX6" s="528"/>
      <c r="EY6" s="528"/>
      <c r="EZ6" s="528"/>
      <c r="FA6" s="528"/>
      <c r="FB6" s="528"/>
      <c r="FC6" s="528"/>
      <c r="FD6" s="528"/>
      <c r="FE6" s="528"/>
      <c r="FF6" s="528"/>
      <c r="FG6" s="528"/>
      <c r="FH6" s="528"/>
      <c r="FI6" s="528"/>
      <c r="FJ6" s="528"/>
      <c r="FK6" s="528"/>
      <c r="FL6" s="528"/>
      <c r="FM6" s="528"/>
      <c r="FN6" s="528"/>
      <c r="FO6" s="528"/>
      <c r="FP6" s="528"/>
      <c r="FQ6" s="528"/>
      <c r="FR6" s="528"/>
      <c r="FS6" s="528"/>
      <c r="FT6" s="528"/>
      <c r="FU6" s="528"/>
      <c r="FV6" s="528"/>
      <c r="FW6" s="528"/>
      <c r="FX6" s="528"/>
      <c r="FY6" s="528"/>
      <c r="FZ6" s="528"/>
      <c r="GA6" s="528"/>
      <c r="GB6" s="528"/>
      <c r="GC6" s="528"/>
      <c r="GD6" s="528"/>
      <c r="GE6" s="528"/>
      <c r="GF6" s="528"/>
      <c r="GG6" s="528"/>
      <c r="GH6" s="528"/>
      <c r="GI6" s="528"/>
      <c r="GJ6" s="528"/>
      <c r="GK6" s="528"/>
      <c r="GL6" s="528"/>
      <c r="GM6" s="528"/>
      <c r="GN6" s="528"/>
      <c r="GO6" s="528"/>
      <c r="GP6" s="528"/>
      <c r="GQ6" s="528"/>
      <c r="GR6" s="528"/>
      <c r="GS6" s="528"/>
      <c r="GT6" s="528"/>
      <c r="GU6" s="528"/>
      <c r="GV6" s="528"/>
      <c r="GW6" s="528"/>
      <c r="GX6" s="528"/>
      <c r="GY6" s="528"/>
      <c r="GZ6" s="528"/>
      <c r="HA6" s="528"/>
      <c r="HB6" s="528"/>
      <c r="HC6" s="528"/>
      <c r="HD6" s="528"/>
      <c r="HE6" s="528"/>
      <c r="HF6" s="528"/>
      <c r="HG6" s="528"/>
      <c r="HH6" s="528"/>
      <c r="HI6" s="528"/>
      <c r="HJ6" s="528"/>
      <c r="HK6" s="528"/>
      <c r="HL6" s="528"/>
      <c r="HM6" s="528"/>
      <c r="HN6" s="528"/>
      <c r="HO6" s="528"/>
      <c r="HP6" s="528"/>
      <c r="HQ6" s="528"/>
      <c r="HR6" s="528"/>
      <c r="HS6" s="528"/>
      <c r="HT6" s="528"/>
      <c r="HU6" s="528"/>
      <c r="HV6" s="528"/>
      <c r="HW6" s="528"/>
      <c r="HX6" s="528"/>
      <c r="HY6" s="528"/>
      <c r="HZ6" s="528"/>
      <c r="IA6" s="528"/>
      <c r="IB6" s="528"/>
      <c r="IC6" s="528"/>
      <c r="ID6" s="528"/>
      <c r="IE6" s="528"/>
      <c r="IF6" s="528"/>
      <c r="IG6" s="528"/>
      <c r="IH6" s="528"/>
      <c r="II6" s="528"/>
      <c r="IJ6" s="528"/>
      <c r="IK6" s="528"/>
      <c r="IL6" s="528"/>
      <c r="IM6" s="528"/>
      <c r="IN6" s="528"/>
      <c r="IO6" s="528"/>
      <c r="IP6" s="528"/>
      <c r="IQ6" s="528"/>
      <c r="IR6" s="528"/>
      <c r="IS6" s="528"/>
      <c r="IT6" s="529"/>
    </row>
    <row r="7" ht="15" spans="1:254">
      <c r="A7" s="47">
        <v>1</v>
      </c>
      <c r="B7" s="44" t="s">
        <v>56</v>
      </c>
      <c r="C7" s="44">
        <v>20251202</v>
      </c>
      <c r="D7" s="248" t="s">
        <v>57</v>
      </c>
      <c r="E7" s="239" t="s">
        <v>58</v>
      </c>
      <c r="F7" s="239" t="s">
        <v>59</v>
      </c>
      <c r="G7" s="44" t="s">
        <v>60</v>
      </c>
      <c r="H7" s="248" t="s">
        <v>61</v>
      </c>
      <c r="I7" s="248" t="s">
        <v>62</v>
      </c>
      <c r="J7" s="249">
        <v>5.7</v>
      </c>
      <c r="K7" s="247">
        <v>48.4</v>
      </c>
      <c r="L7" s="247">
        <v>40.9</v>
      </c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47">
        <v>48.3</v>
      </c>
      <c r="AA7" s="251">
        <f t="shared" ref="AA7:AA29" si="0">(K7-Z7)/K7*100</f>
        <v>0.206611570247937</v>
      </c>
      <c r="AB7" s="252">
        <v>89.3</v>
      </c>
      <c r="AC7" s="253">
        <f>(AB7-Z7)*VLOOKUP(AE7,公斤水的体积!A:B,2,)</f>
        <v>41.04223</v>
      </c>
      <c r="AD7" s="530">
        <f t="shared" ref="AD7:AD29" si="1">(AC7-L7)/L7*100</f>
        <v>0.347750611246956</v>
      </c>
      <c r="AE7" s="255">
        <v>16</v>
      </c>
      <c r="AF7" s="136"/>
      <c r="AG7" s="531"/>
      <c r="AH7" s="255">
        <v>2.8</v>
      </c>
      <c r="AI7" s="532">
        <v>157.7</v>
      </c>
      <c r="AJ7" s="533">
        <f t="shared" ref="AJ7:AJ29" si="2">AH7/AI7*100</f>
        <v>1.77552314521243</v>
      </c>
      <c r="AL7" s="260" t="s">
        <v>63</v>
      </c>
      <c r="AM7" s="260" t="s">
        <v>63</v>
      </c>
      <c r="AN7" s="260" t="s">
        <v>63</v>
      </c>
      <c r="AO7" s="260" t="s">
        <v>63</v>
      </c>
      <c r="AP7" s="260" t="s">
        <v>63</v>
      </c>
      <c r="AQ7" s="260" t="s">
        <v>63</v>
      </c>
      <c r="AR7" s="534" t="str">
        <f t="shared" ref="AR7:AR29" si="3">IF(AND(AD7&lt;10,AD7&gt;=-1.5,AA7&lt;5,AA7&gt;-1,AJ7&lt;6,AJ7&gt;=0),"合格","不合格")</f>
        <v>合格</v>
      </c>
      <c r="AS7" s="139" t="s">
        <v>64</v>
      </c>
      <c r="AT7" s="44">
        <v>20251202</v>
      </c>
      <c r="AU7" s="214" t="s">
        <v>65</v>
      </c>
    </row>
    <row r="8" ht="15" spans="1:254">
      <c r="A8" s="47">
        <v>2</v>
      </c>
      <c r="B8" s="44" t="s">
        <v>56</v>
      </c>
      <c r="C8" s="44">
        <v>20251202</v>
      </c>
      <c r="D8" s="248" t="s">
        <v>57</v>
      </c>
      <c r="E8" s="239" t="s">
        <v>66</v>
      </c>
      <c r="F8" s="239" t="s">
        <v>67</v>
      </c>
      <c r="G8" s="44" t="s">
        <v>68</v>
      </c>
      <c r="H8" s="248" t="s">
        <v>69</v>
      </c>
      <c r="I8" s="248" t="s">
        <v>70</v>
      </c>
      <c r="J8" s="249">
        <v>5.7</v>
      </c>
      <c r="K8" s="247">
        <v>55.9</v>
      </c>
      <c r="L8" s="247">
        <v>40.8</v>
      </c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47">
        <v>55.8</v>
      </c>
      <c r="AA8" s="251">
        <f t="shared" si="0"/>
        <v>0.178890876565298</v>
      </c>
      <c r="AB8" s="252">
        <v>96.7</v>
      </c>
      <c r="AC8" s="253">
        <f>(AB8-Z8)*VLOOKUP(AE8,公斤水的体积!A:B,2,)</f>
        <v>40.942127</v>
      </c>
      <c r="AD8" s="530">
        <f t="shared" si="1"/>
        <v>0.348350490196101</v>
      </c>
      <c r="AE8" s="255">
        <v>16</v>
      </c>
      <c r="AF8" s="136"/>
      <c r="AG8" s="531"/>
      <c r="AH8" s="255">
        <v>2.9</v>
      </c>
      <c r="AI8" s="532">
        <v>134.5</v>
      </c>
      <c r="AJ8" s="533">
        <f t="shared" si="2"/>
        <v>2.15613382899628</v>
      </c>
      <c r="AL8" s="260" t="s">
        <v>63</v>
      </c>
      <c r="AM8" s="260" t="s">
        <v>63</v>
      </c>
      <c r="AN8" s="260" t="s">
        <v>63</v>
      </c>
      <c r="AO8" s="260" t="s">
        <v>63</v>
      </c>
      <c r="AP8" s="260" t="s">
        <v>63</v>
      </c>
      <c r="AQ8" s="260" t="s">
        <v>63</v>
      </c>
      <c r="AR8" s="534" t="str">
        <f t="shared" si="3"/>
        <v>合格</v>
      </c>
      <c r="AS8" s="139" t="s">
        <v>64</v>
      </c>
      <c r="AT8" s="44">
        <v>20251202</v>
      </c>
      <c r="AU8" s="214" t="s">
        <v>65</v>
      </c>
    </row>
    <row r="9" ht="15" spans="1:254">
      <c r="A9" s="47">
        <v>3</v>
      </c>
      <c r="B9" s="44" t="s">
        <v>56</v>
      </c>
      <c r="C9" s="44">
        <v>20251202</v>
      </c>
      <c r="D9" s="248" t="s">
        <v>57</v>
      </c>
      <c r="E9" s="239" t="s">
        <v>71</v>
      </c>
      <c r="F9" s="239" t="s">
        <v>72</v>
      </c>
      <c r="G9" s="44" t="s">
        <v>68</v>
      </c>
      <c r="H9" s="248" t="s">
        <v>73</v>
      </c>
      <c r="I9" s="248" t="s">
        <v>74</v>
      </c>
      <c r="J9" s="249">
        <v>5.7</v>
      </c>
      <c r="K9" s="247">
        <v>54.1</v>
      </c>
      <c r="L9" s="247">
        <v>40</v>
      </c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47">
        <v>54</v>
      </c>
      <c r="AA9" s="251">
        <f t="shared" si="0"/>
        <v>0.184842883548986</v>
      </c>
      <c r="AB9" s="252">
        <v>94.1</v>
      </c>
      <c r="AC9" s="253">
        <f>(AB9-Z9)*VLOOKUP(AE9,公斤水的体积!A:B,2,)</f>
        <v>40.141303</v>
      </c>
      <c r="AD9" s="530">
        <f t="shared" si="1"/>
        <v>0.353257500000002</v>
      </c>
      <c r="AE9" s="255">
        <v>16</v>
      </c>
      <c r="AF9" s="136"/>
      <c r="AG9" s="531"/>
      <c r="AH9" s="255">
        <v>3.7</v>
      </c>
      <c r="AI9" s="532">
        <v>130.7</v>
      </c>
      <c r="AJ9" s="533">
        <f t="shared" si="2"/>
        <v>2.83091048201989</v>
      </c>
      <c r="AL9" s="260" t="s">
        <v>63</v>
      </c>
      <c r="AM9" s="260" t="s">
        <v>63</v>
      </c>
      <c r="AN9" s="260" t="s">
        <v>63</v>
      </c>
      <c r="AO9" s="260" t="s">
        <v>63</v>
      </c>
      <c r="AP9" s="260" t="s">
        <v>63</v>
      </c>
      <c r="AQ9" s="260" t="s">
        <v>63</v>
      </c>
      <c r="AR9" s="534" t="str">
        <f t="shared" si="3"/>
        <v>合格</v>
      </c>
      <c r="AS9" s="139" t="s">
        <v>64</v>
      </c>
      <c r="AT9" s="44">
        <v>20251202</v>
      </c>
      <c r="AU9" s="214" t="s">
        <v>65</v>
      </c>
    </row>
    <row r="10" ht="15" spans="1:254">
      <c r="A10" s="47">
        <v>4</v>
      </c>
      <c r="B10" s="535" t="s">
        <v>56</v>
      </c>
      <c r="C10" s="44">
        <v>20251204</v>
      </c>
      <c r="D10" s="248" t="s">
        <v>57</v>
      </c>
      <c r="E10" s="520" t="s">
        <v>75</v>
      </c>
      <c r="F10" s="239" t="s">
        <v>76</v>
      </c>
      <c r="G10" s="521" t="s">
        <v>68</v>
      </c>
      <c r="H10" s="248" t="s">
        <v>77</v>
      </c>
      <c r="I10" s="248" t="s">
        <v>78</v>
      </c>
      <c r="J10" s="249">
        <v>5.7</v>
      </c>
      <c r="K10" s="248" t="s">
        <v>79</v>
      </c>
      <c r="L10" s="248" t="s">
        <v>80</v>
      </c>
      <c r="M10" s="352"/>
      <c r="N10" s="352"/>
      <c r="O10" s="352"/>
      <c r="P10" s="352"/>
      <c r="Q10" s="352"/>
      <c r="R10" s="352"/>
      <c r="S10" s="352"/>
      <c r="T10" s="352"/>
      <c r="U10" s="352"/>
      <c r="V10" s="352"/>
      <c r="W10" s="352"/>
      <c r="X10" s="352"/>
      <c r="Y10" s="352"/>
      <c r="Z10" s="248" t="s">
        <v>81</v>
      </c>
      <c r="AA10" s="251">
        <f t="shared" si="0"/>
        <v>0.177935943060501</v>
      </c>
      <c r="AB10" s="248" t="s">
        <v>82</v>
      </c>
      <c r="AC10" s="253">
        <f>(AB10-Z10)*VLOOKUP(AE10,公斤水的体积!A:B,2,)</f>
        <v>40.14812</v>
      </c>
      <c r="AD10" s="530">
        <f t="shared" si="1"/>
        <v>0.370300000000015</v>
      </c>
      <c r="AE10" s="247">
        <v>17</v>
      </c>
      <c r="AF10" s="52"/>
      <c r="AG10" s="52"/>
      <c r="AH10" s="43" t="s">
        <v>83</v>
      </c>
      <c r="AI10" s="525">
        <v>128.5</v>
      </c>
      <c r="AJ10" s="530">
        <f t="shared" si="2"/>
        <v>1.40077821011673</v>
      </c>
      <c r="AL10" s="260" t="s">
        <v>63</v>
      </c>
      <c r="AM10" s="260" t="s">
        <v>63</v>
      </c>
      <c r="AN10" s="260" t="s">
        <v>63</v>
      </c>
      <c r="AO10" s="260" t="s">
        <v>63</v>
      </c>
      <c r="AP10" s="260" t="s">
        <v>63</v>
      </c>
      <c r="AQ10" s="260" t="s">
        <v>63</v>
      </c>
      <c r="AR10" s="534" t="str">
        <f t="shared" si="3"/>
        <v>合格</v>
      </c>
      <c r="AS10" s="139" t="s">
        <v>64</v>
      </c>
      <c r="AT10" s="44">
        <v>20251204</v>
      </c>
      <c r="AU10" s="214" t="s">
        <v>65</v>
      </c>
    </row>
    <row r="11" ht="15" spans="1:254">
      <c r="A11" s="47">
        <v>5</v>
      </c>
      <c r="B11" s="535" t="s">
        <v>56</v>
      </c>
      <c r="C11" s="44">
        <v>20251204</v>
      </c>
      <c r="D11" s="248" t="s">
        <v>57</v>
      </c>
      <c r="E11" s="520" t="s">
        <v>84</v>
      </c>
      <c r="F11" s="239" t="s">
        <v>85</v>
      </c>
      <c r="G11" s="521" t="s">
        <v>86</v>
      </c>
      <c r="H11" s="248" t="s">
        <v>87</v>
      </c>
      <c r="I11" s="248" t="s">
        <v>88</v>
      </c>
      <c r="J11" s="249">
        <v>5.7</v>
      </c>
      <c r="K11" s="248" t="s">
        <v>89</v>
      </c>
      <c r="L11" s="248" t="s">
        <v>90</v>
      </c>
      <c r="M11" s="352"/>
      <c r="N11" s="352"/>
      <c r="O11" s="352"/>
      <c r="P11" s="352"/>
      <c r="Q11" s="352"/>
      <c r="R11" s="352"/>
      <c r="S11" s="352"/>
      <c r="T11" s="352"/>
      <c r="U11" s="352"/>
      <c r="V11" s="352"/>
      <c r="W11" s="352"/>
      <c r="X11" s="352"/>
      <c r="Y11" s="352"/>
      <c r="Z11" s="248" t="s">
        <v>91</v>
      </c>
      <c r="AA11" s="251">
        <f t="shared" si="0"/>
        <v>0.211864406779664</v>
      </c>
      <c r="AB11" s="248" t="s">
        <v>92</v>
      </c>
      <c r="AC11" s="253">
        <f>(AB11-Z11)*VLOOKUP(AE11,公斤水的体积!A:B,2,)</f>
        <v>40.34836</v>
      </c>
      <c r="AD11" s="530">
        <f t="shared" si="1"/>
        <v>0.369054726368169</v>
      </c>
      <c r="AE11" s="247">
        <v>17</v>
      </c>
      <c r="AF11" s="52"/>
      <c r="AG11" s="52"/>
      <c r="AH11" s="43" t="s">
        <v>93</v>
      </c>
      <c r="AI11" s="525">
        <v>152.7</v>
      </c>
      <c r="AJ11" s="530">
        <f t="shared" si="2"/>
        <v>0.45841519318926</v>
      </c>
      <c r="AL11" s="260" t="s">
        <v>63</v>
      </c>
      <c r="AM11" s="260" t="s">
        <v>63</v>
      </c>
      <c r="AN11" s="260" t="s">
        <v>63</v>
      </c>
      <c r="AO11" s="260" t="s">
        <v>63</v>
      </c>
      <c r="AP11" s="260" t="s">
        <v>63</v>
      </c>
      <c r="AQ11" s="260" t="s">
        <v>63</v>
      </c>
      <c r="AR11" s="534" t="str">
        <f t="shared" si="3"/>
        <v>合格</v>
      </c>
      <c r="AS11" s="139" t="s">
        <v>64</v>
      </c>
      <c r="AT11" s="44">
        <v>20251204</v>
      </c>
      <c r="AU11" s="214" t="s">
        <v>65</v>
      </c>
    </row>
    <row r="12" ht="15" spans="1:254">
      <c r="A12" s="47">
        <v>6</v>
      </c>
      <c r="B12" s="535" t="s">
        <v>56</v>
      </c>
      <c r="C12" s="44">
        <v>20251204</v>
      </c>
      <c r="D12" s="248" t="s">
        <v>57</v>
      </c>
      <c r="E12" s="520" t="s">
        <v>94</v>
      </c>
      <c r="F12" s="239" t="s">
        <v>95</v>
      </c>
      <c r="G12" s="521" t="s">
        <v>96</v>
      </c>
      <c r="H12" s="248" t="s">
        <v>97</v>
      </c>
      <c r="I12" s="248" t="s">
        <v>98</v>
      </c>
      <c r="J12" s="249">
        <v>5.7</v>
      </c>
      <c r="K12" s="248" t="s">
        <v>99</v>
      </c>
      <c r="L12" s="248" t="s">
        <v>100</v>
      </c>
      <c r="M12" s="352"/>
      <c r="N12" s="352"/>
      <c r="O12" s="352"/>
      <c r="P12" s="352"/>
      <c r="Q12" s="352"/>
      <c r="R12" s="352"/>
      <c r="S12" s="352"/>
      <c r="T12" s="352"/>
      <c r="U12" s="352"/>
      <c r="V12" s="352"/>
      <c r="W12" s="352"/>
      <c r="X12" s="352"/>
      <c r="Y12" s="352"/>
      <c r="Z12" s="248" t="s">
        <v>101</v>
      </c>
      <c r="AA12" s="251">
        <f t="shared" si="0"/>
        <v>0.182149362477234</v>
      </c>
      <c r="AB12" s="248" t="s">
        <v>102</v>
      </c>
      <c r="AC12" s="253">
        <f>(AB12-Z12)*VLOOKUP(AE12,公斤水的体积!A:B,2,)</f>
        <v>41.0492</v>
      </c>
      <c r="AD12" s="530">
        <f t="shared" si="1"/>
        <v>0.364792176039138</v>
      </c>
      <c r="AE12" s="247">
        <v>17</v>
      </c>
      <c r="AF12" s="52"/>
      <c r="AG12" s="52"/>
      <c r="AH12" s="43" t="s">
        <v>103</v>
      </c>
      <c r="AI12" s="525">
        <v>132.4</v>
      </c>
      <c r="AJ12" s="530">
        <f t="shared" si="2"/>
        <v>0.377643504531722</v>
      </c>
      <c r="AL12" s="260" t="s">
        <v>63</v>
      </c>
      <c r="AM12" s="260" t="s">
        <v>63</v>
      </c>
      <c r="AN12" s="260" t="s">
        <v>63</v>
      </c>
      <c r="AO12" s="260" t="s">
        <v>63</v>
      </c>
      <c r="AP12" s="260" t="s">
        <v>63</v>
      </c>
      <c r="AQ12" s="260" t="s">
        <v>63</v>
      </c>
      <c r="AR12" s="534" t="str">
        <f t="shared" si="3"/>
        <v>合格</v>
      </c>
      <c r="AS12" s="139" t="s">
        <v>64</v>
      </c>
      <c r="AT12" s="44">
        <v>20251204</v>
      </c>
      <c r="AU12" s="214" t="s">
        <v>65</v>
      </c>
    </row>
    <row r="13" ht="15" spans="1:254">
      <c r="A13" s="47">
        <v>7</v>
      </c>
      <c r="B13" s="535" t="s">
        <v>56</v>
      </c>
      <c r="C13" s="44">
        <v>20251204</v>
      </c>
      <c r="D13" s="248" t="s">
        <v>57</v>
      </c>
      <c r="E13" s="520" t="s">
        <v>104</v>
      </c>
      <c r="F13" s="239" t="s">
        <v>105</v>
      </c>
      <c r="G13" s="521" t="s">
        <v>106</v>
      </c>
      <c r="H13" s="248" t="s">
        <v>107</v>
      </c>
      <c r="I13" s="248" t="s">
        <v>98</v>
      </c>
      <c r="J13" s="249">
        <v>5.7</v>
      </c>
      <c r="K13" s="248" t="s">
        <v>108</v>
      </c>
      <c r="L13" s="248" t="s">
        <v>109</v>
      </c>
      <c r="M13" s="352"/>
      <c r="N13" s="352"/>
      <c r="O13" s="352"/>
      <c r="P13" s="352"/>
      <c r="Q13" s="352"/>
      <c r="R13" s="352"/>
      <c r="S13" s="352"/>
      <c r="T13" s="352"/>
      <c r="U13" s="352"/>
      <c r="V13" s="352"/>
      <c r="W13" s="352"/>
      <c r="X13" s="352"/>
      <c r="Y13" s="352"/>
      <c r="Z13" s="248" t="s">
        <v>110</v>
      </c>
      <c r="AA13" s="251">
        <f t="shared" si="0"/>
        <v>0.181159420289858</v>
      </c>
      <c r="AB13" s="248" t="s">
        <v>111</v>
      </c>
      <c r="AC13" s="253">
        <f>(AB13-Z13)*VLOOKUP(AE13,公斤水的体积!A:B,2,)</f>
        <v>40.5486</v>
      </c>
      <c r="AD13" s="530">
        <f t="shared" si="1"/>
        <v>0.367821782178205</v>
      </c>
      <c r="AE13" s="247">
        <v>17</v>
      </c>
      <c r="AF13" s="52"/>
      <c r="AG13" s="52"/>
      <c r="AH13" s="43" t="s">
        <v>112</v>
      </c>
      <c r="AI13" s="525">
        <v>137.2</v>
      </c>
      <c r="AJ13" s="530">
        <f t="shared" si="2"/>
        <v>2.25947521865889</v>
      </c>
      <c r="AL13" s="260" t="s">
        <v>63</v>
      </c>
      <c r="AM13" s="260" t="s">
        <v>63</v>
      </c>
      <c r="AN13" s="260" t="s">
        <v>63</v>
      </c>
      <c r="AO13" s="260" t="s">
        <v>63</v>
      </c>
      <c r="AP13" s="260" t="s">
        <v>63</v>
      </c>
      <c r="AQ13" s="260" t="s">
        <v>63</v>
      </c>
      <c r="AR13" s="534" t="str">
        <f t="shared" si="3"/>
        <v>合格</v>
      </c>
      <c r="AS13" s="139" t="s">
        <v>64</v>
      </c>
      <c r="AT13" s="44">
        <v>20251204</v>
      </c>
      <c r="AU13" s="214" t="s">
        <v>65</v>
      </c>
    </row>
    <row r="14" s="266" customFormat="1" ht="15" spans="1:254">
      <c r="A14" s="47">
        <v>8</v>
      </c>
      <c r="B14" s="536" t="s">
        <v>56</v>
      </c>
      <c r="C14" s="537">
        <v>20251204</v>
      </c>
      <c r="D14" s="342" t="s">
        <v>57</v>
      </c>
      <c r="E14" s="349" t="s">
        <v>113</v>
      </c>
      <c r="F14" s="341" t="s">
        <v>114</v>
      </c>
      <c r="G14" s="538" t="s">
        <v>68</v>
      </c>
      <c r="H14" s="342" t="s">
        <v>115</v>
      </c>
      <c r="I14" s="342" t="s">
        <v>116</v>
      </c>
      <c r="J14" s="539">
        <v>5.7</v>
      </c>
      <c r="K14" s="342" t="s">
        <v>117</v>
      </c>
      <c r="L14" s="342" t="s">
        <v>118</v>
      </c>
      <c r="M14" s="353"/>
      <c r="N14" s="353"/>
      <c r="O14" s="353"/>
      <c r="P14" s="353"/>
      <c r="Q14" s="353"/>
      <c r="R14" s="353"/>
      <c r="S14" s="353"/>
      <c r="T14" s="353"/>
      <c r="U14" s="353"/>
      <c r="V14" s="353"/>
      <c r="W14" s="353"/>
      <c r="X14" s="353"/>
      <c r="Y14" s="353"/>
      <c r="Z14" s="342" t="s">
        <v>119</v>
      </c>
      <c r="AA14" s="539">
        <f t="shared" si="0"/>
        <v>0.17730496453901</v>
      </c>
      <c r="AB14" s="342" t="s">
        <v>120</v>
      </c>
      <c r="AC14" s="540">
        <f>(AB14-Z14)*VLOOKUP(AE14,公斤水的体积!A:B,2,)</f>
        <v>40.94908</v>
      </c>
      <c r="AD14" s="541">
        <f t="shared" si="1"/>
        <v>0.365392156862775</v>
      </c>
      <c r="AE14" s="539">
        <v>17</v>
      </c>
      <c r="AF14" s="342"/>
      <c r="AG14" s="342"/>
      <c r="AH14" s="341" t="s">
        <v>121</v>
      </c>
      <c r="AI14" s="542">
        <v>131.5</v>
      </c>
      <c r="AJ14" s="541">
        <f t="shared" si="2"/>
        <v>1.82509505703422</v>
      </c>
      <c r="AK14" s="543"/>
      <c r="AL14" s="348" t="s">
        <v>63</v>
      </c>
      <c r="AM14" s="348" t="s">
        <v>63</v>
      </c>
      <c r="AN14" s="348" t="s">
        <v>63</v>
      </c>
      <c r="AO14" s="348" t="s">
        <v>63</v>
      </c>
      <c r="AP14" s="348" t="s">
        <v>63</v>
      </c>
      <c r="AQ14" s="348" t="s">
        <v>63</v>
      </c>
      <c r="AR14" s="539" t="str">
        <f t="shared" si="3"/>
        <v>合格</v>
      </c>
      <c r="AS14" s="544" t="s">
        <v>122</v>
      </c>
      <c r="AT14" s="537">
        <v>20251204</v>
      </c>
      <c r="AU14" s="214" t="s">
        <v>65</v>
      </c>
    </row>
    <row r="15" ht="15" spans="1:254">
      <c r="A15" s="47">
        <v>9</v>
      </c>
      <c r="B15" s="535" t="s">
        <v>56</v>
      </c>
      <c r="C15" s="44">
        <v>20251204</v>
      </c>
      <c r="D15" s="248" t="s">
        <v>57</v>
      </c>
      <c r="E15" s="520" t="s">
        <v>123</v>
      </c>
      <c r="F15" s="239" t="s">
        <v>124</v>
      </c>
      <c r="G15" s="521" t="s">
        <v>68</v>
      </c>
      <c r="H15" s="248" t="s">
        <v>125</v>
      </c>
      <c r="I15" s="248" t="s">
        <v>126</v>
      </c>
      <c r="J15" s="249">
        <v>5.7</v>
      </c>
      <c r="K15" s="248" t="s">
        <v>127</v>
      </c>
      <c r="L15" s="248" t="s">
        <v>109</v>
      </c>
      <c r="M15" s="352"/>
      <c r="N15" s="352"/>
      <c r="O15" s="352"/>
      <c r="P15" s="352"/>
      <c r="Q15" s="352"/>
      <c r="R15" s="352"/>
      <c r="S15" s="352"/>
      <c r="T15" s="352"/>
      <c r="U15" s="352"/>
      <c r="V15" s="352"/>
      <c r="W15" s="352"/>
      <c r="X15" s="352"/>
      <c r="Y15" s="352"/>
      <c r="Z15" s="248" t="s">
        <v>128</v>
      </c>
      <c r="AA15" s="251">
        <f t="shared" si="0"/>
        <v>0.178571428571431</v>
      </c>
      <c r="AB15" s="248" t="s">
        <v>129</v>
      </c>
      <c r="AC15" s="253">
        <f>(AB15-Z15)*VLOOKUP(AE15,公斤水的体积!A:B,2,)</f>
        <v>40.5486</v>
      </c>
      <c r="AD15" s="530">
        <f t="shared" si="1"/>
        <v>0.36782178217824</v>
      </c>
      <c r="AE15" s="247">
        <v>17</v>
      </c>
      <c r="AF15" s="52"/>
      <c r="AG15" s="52"/>
      <c r="AH15" s="43" t="s">
        <v>130</v>
      </c>
      <c r="AI15" s="525">
        <v>127.4</v>
      </c>
      <c r="AJ15" s="530">
        <f t="shared" si="2"/>
        <v>1.49136577708006</v>
      </c>
      <c r="AL15" s="260" t="s">
        <v>63</v>
      </c>
      <c r="AM15" s="260" t="s">
        <v>63</v>
      </c>
      <c r="AN15" s="260" t="s">
        <v>63</v>
      </c>
      <c r="AO15" s="260" t="s">
        <v>63</v>
      </c>
      <c r="AP15" s="260" t="s">
        <v>63</v>
      </c>
      <c r="AQ15" s="260" t="s">
        <v>63</v>
      </c>
      <c r="AR15" s="534" t="str">
        <f t="shared" si="3"/>
        <v>合格</v>
      </c>
      <c r="AS15" s="139" t="s">
        <v>64</v>
      </c>
      <c r="AT15" s="44">
        <v>20251204</v>
      </c>
      <c r="AU15" s="214" t="s">
        <v>65</v>
      </c>
    </row>
    <row r="16" ht="15" spans="1:254">
      <c r="A16" s="47">
        <v>10</v>
      </c>
      <c r="B16" s="535" t="s">
        <v>56</v>
      </c>
      <c r="C16" s="44">
        <v>20251204</v>
      </c>
      <c r="D16" s="248" t="s">
        <v>57</v>
      </c>
      <c r="E16" s="520" t="s">
        <v>131</v>
      </c>
      <c r="F16" s="239" t="s">
        <v>132</v>
      </c>
      <c r="G16" s="521" t="s">
        <v>133</v>
      </c>
      <c r="H16" s="248" t="s">
        <v>134</v>
      </c>
      <c r="I16" s="248" t="s">
        <v>98</v>
      </c>
      <c r="J16" s="249">
        <v>5.7</v>
      </c>
      <c r="K16" s="248" t="s">
        <v>135</v>
      </c>
      <c r="L16" s="248" t="s">
        <v>109</v>
      </c>
      <c r="M16" s="352"/>
      <c r="N16" s="352"/>
      <c r="O16" s="352"/>
      <c r="P16" s="352"/>
      <c r="Q16" s="352"/>
      <c r="R16" s="352"/>
      <c r="S16" s="352"/>
      <c r="T16" s="352"/>
      <c r="U16" s="352"/>
      <c r="V16" s="352"/>
      <c r="W16" s="352"/>
      <c r="X16" s="352"/>
      <c r="Y16" s="352"/>
      <c r="Z16" s="248" t="s">
        <v>136</v>
      </c>
      <c r="AA16" s="251">
        <f t="shared" si="0"/>
        <v>0.203252032520328</v>
      </c>
      <c r="AB16" s="248" t="s">
        <v>137</v>
      </c>
      <c r="AC16" s="253">
        <f>(AB16-Z16)*VLOOKUP(AE16,公斤水的体积!A:B,2,)</f>
        <v>40.5486</v>
      </c>
      <c r="AD16" s="530">
        <f t="shared" si="1"/>
        <v>0.367821782178205</v>
      </c>
      <c r="AE16" s="247">
        <v>17</v>
      </c>
      <c r="AF16" s="52"/>
      <c r="AG16" s="52"/>
      <c r="AH16" s="43" t="s">
        <v>138</v>
      </c>
      <c r="AI16" s="525">
        <v>131.4</v>
      </c>
      <c r="AJ16" s="530">
        <f t="shared" si="2"/>
        <v>3.34855403348554</v>
      </c>
      <c r="AL16" s="260" t="s">
        <v>63</v>
      </c>
      <c r="AM16" s="260" t="s">
        <v>63</v>
      </c>
      <c r="AN16" s="260" t="s">
        <v>63</v>
      </c>
      <c r="AO16" s="260" t="s">
        <v>63</v>
      </c>
      <c r="AP16" s="260" t="s">
        <v>63</v>
      </c>
      <c r="AQ16" s="260" t="s">
        <v>63</v>
      </c>
      <c r="AR16" s="534" t="str">
        <f t="shared" si="3"/>
        <v>合格</v>
      </c>
      <c r="AS16" s="139" t="s">
        <v>64</v>
      </c>
      <c r="AT16" s="44">
        <v>20251204</v>
      </c>
      <c r="AU16" s="214" t="s">
        <v>65</v>
      </c>
    </row>
    <row r="17" ht="15" spans="1:47">
      <c r="A17" s="47">
        <v>11</v>
      </c>
      <c r="B17" s="535" t="s">
        <v>56</v>
      </c>
      <c r="C17" s="44">
        <v>20251204</v>
      </c>
      <c r="D17" s="248" t="s">
        <v>57</v>
      </c>
      <c r="E17" s="520" t="s">
        <v>139</v>
      </c>
      <c r="F17" s="239" t="s">
        <v>140</v>
      </c>
      <c r="G17" s="521" t="s">
        <v>106</v>
      </c>
      <c r="H17" s="248" t="s">
        <v>141</v>
      </c>
      <c r="I17" s="248" t="s">
        <v>98</v>
      </c>
      <c r="J17" s="249">
        <v>5.7</v>
      </c>
      <c r="K17" s="248" t="s">
        <v>142</v>
      </c>
      <c r="L17" s="248" t="s">
        <v>109</v>
      </c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2"/>
      <c r="X17" s="352"/>
      <c r="Y17" s="352"/>
      <c r="Z17" s="248" t="s">
        <v>143</v>
      </c>
      <c r="AA17" s="251">
        <f t="shared" si="0"/>
        <v>0.174825174825177</v>
      </c>
      <c r="AB17" s="248" t="s">
        <v>144</v>
      </c>
      <c r="AC17" s="253">
        <f>(AB17-Z17)*VLOOKUP(AE17,公斤水的体积!A:B,2,)</f>
        <v>40.5486</v>
      </c>
      <c r="AD17" s="530">
        <f t="shared" si="1"/>
        <v>0.367821782178205</v>
      </c>
      <c r="AE17" s="247">
        <v>17</v>
      </c>
      <c r="AF17" s="52"/>
      <c r="AG17" s="52"/>
      <c r="AH17" s="43" t="s">
        <v>145</v>
      </c>
      <c r="AI17" s="525">
        <v>133.3</v>
      </c>
      <c r="AJ17" s="530">
        <f t="shared" si="2"/>
        <v>1.20030007501875</v>
      </c>
      <c r="AL17" s="260" t="s">
        <v>63</v>
      </c>
      <c r="AM17" s="260" t="s">
        <v>63</v>
      </c>
      <c r="AN17" s="260" t="s">
        <v>63</v>
      </c>
      <c r="AO17" s="260" t="s">
        <v>63</v>
      </c>
      <c r="AP17" s="260" t="s">
        <v>63</v>
      </c>
      <c r="AQ17" s="260" t="s">
        <v>63</v>
      </c>
      <c r="AR17" s="534" t="str">
        <f t="shared" si="3"/>
        <v>合格</v>
      </c>
      <c r="AS17" s="139" t="s">
        <v>64</v>
      </c>
      <c r="AT17" s="44">
        <v>20251204</v>
      </c>
      <c r="AU17" s="214" t="s">
        <v>65</v>
      </c>
    </row>
    <row r="18" ht="15" spans="1:47">
      <c r="A18" s="47">
        <v>12</v>
      </c>
      <c r="B18" s="535" t="s">
        <v>56</v>
      </c>
      <c r="C18" s="44">
        <v>20251204</v>
      </c>
      <c r="D18" s="248" t="s">
        <v>57</v>
      </c>
      <c r="E18" s="520" t="s">
        <v>146</v>
      </c>
      <c r="F18" s="239" t="s">
        <v>147</v>
      </c>
      <c r="G18" s="521" t="s">
        <v>106</v>
      </c>
      <c r="H18" s="248" t="s">
        <v>148</v>
      </c>
      <c r="I18" s="248" t="s">
        <v>149</v>
      </c>
      <c r="J18" s="249">
        <v>5.7</v>
      </c>
      <c r="K18" s="248" t="s">
        <v>150</v>
      </c>
      <c r="L18" s="248" t="s">
        <v>151</v>
      </c>
      <c r="M18" s="352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2"/>
      <c r="Y18" s="352"/>
      <c r="Z18" s="248" t="s">
        <v>152</v>
      </c>
      <c r="AA18" s="251">
        <f t="shared" si="0"/>
        <v>0.186567164179107</v>
      </c>
      <c r="AB18" s="248" t="s">
        <v>153</v>
      </c>
      <c r="AC18" s="253">
        <f>(AB18-Z18)*VLOOKUP(AE18,公斤水的体积!A:B,2,)</f>
        <v>40.64872</v>
      </c>
      <c r="AD18" s="530">
        <f t="shared" si="1"/>
        <v>0.367209876543203</v>
      </c>
      <c r="AE18" s="247">
        <v>17</v>
      </c>
      <c r="AF18" s="52"/>
      <c r="AG18" s="52"/>
      <c r="AH18" s="43" t="s">
        <v>154</v>
      </c>
      <c r="AI18" s="525">
        <v>138.5</v>
      </c>
      <c r="AJ18" s="530">
        <f t="shared" si="2"/>
        <v>3.53790613718412</v>
      </c>
      <c r="AL18" s="260" t="s">
        <v>63</v>
      </c>
      <c r="AM18" s="260" t="s">
        <v>63</v>
      </c>
      <c r="AN18" s="260" t="s">
        <v>63</v>
      </c>
      <c r="AO18" s="260" t="s">
        <v>63</v>
      </c>
      <c r="AP18" s="260" t="s">
        <v>63</v>
      </c>
      <c r="AQ18" s="260" t="s">
        <v>63</v>
      </c>
      <c r="AR18" s="534" t="str">
        <f t="shared" si="3"/>
        <v>合格</v>
      </c>
      <c r="AS18" s="139" t="s">
        <v>64</v>
      </c>
      <c r="AT18" s="44">
        <v>20251204</v>
      </c>
      <c r="AU18" s="214" t="s">
        <v>65</v>
      </c>
    </row>
    <row r="19" ht="15" spans="1:47">
      <c r="A19" s="47">
        <v>13</v>
      </c>
      <c r="B19" s="535" t="s">
        <v>56</v>
      </c>
      <c r="C19" s="44">
        <v>20251204</v>
      </c>
      <c r="D19" s="248" t="s">
        <v>57</v>
      </c>
      <c r="E19" s="520" t="s">
        <v>155</v>
      </c>
      <c r="F19" s="239" t="s">
        <v>156</v>
      </c>
      <c r="G19" s="521" t="s">
        <v>106</v>
      </c>
      <c r="H19" s="248" t="s">
        <v>157</v>
      </c>
      <c r="I19" s="248" t="s">
        <v>98</v>
      </c>
      <c r="J19" s="249">
        <v>5.7</v>
      </c>
      <c r="K19" s="248" t="s">
        <v>158</v>
      </c>
      <c r="L19" s="248" t="s">
        <v>109</v>
      </c>
      <c r="M19" s="352"/>
      <c r="N19" s="352"/>
      <c r="O19" s="352"/>
      <c r="P19" s="352"/>
      <c r="Q19" s="352"/>
      <c r="R19" s="352"/>
      <c r="S19" s="352"/>
      <c r="T19" s="352"/>
      <c r="U19" s="352"/>
      <c r="V19" s="352"/>
      <c r="W19" s="352"/>
      <c r="X19" s="352"/>
      <c r="Y19" s="352"/>
      <c r="Z19" s="248" t="s">
        <v>159</v>
      </c>
      <c r="AA19" s="251">
        <f t="shared" si="0"/>
        <v>0.17921146953404</v>
      </c>
      <c r="AB19" s="248" t="s">
        <v>82</v>
      </c>
      <c r="AC19" s="253">
        <f>(AB19-Z19)*VLOOKUP(AE19,公斤水的体积!A:B,2,)</f>
        <v>40.5486</v>
      </c>
      <c r="AD19" s="530">
        <f t="shared" si="1"/>
        <v>0.367821782178222</v>
      </c>
      <c r="AE19" s="247">
        <v>17</v>
      </c>
      <c r="AF19" s="52"/>
      <c r="AG19" s="52"/>
      <c r="AH19" s="43" t="s">
        <v>160</v>
      </c>
      <c r="AI19" s="525">
        <v>146.8</v>
      </c>
      <c r="AJ19" s="530">
        <f t="shared" si="2"/>
        <v>0.408719346049046</v>
      </c>
      <c r="AL19" s="260" t="s">
        <v>63</v>
      </c>
      <c r="AM19" s="260" t="s">
        <v>63</v>
      </c>
      <c r="AN19" s="260" t="s">
        <v>63</v>
      </c>
      <c r="AO19" s="260" t="s">
        <v>63</v>
      </c>
      <c r="AP19" s="260" t="s">
        <v>63</v>
      </c>
      <c r="AQ19" s="260" t="s">
        <v>63</v>
      </c>
      <c r="AR19" s="534" t="str">
        <f t="shared" si="3"/>
        <v>合格</v>
      </c>
      <c r="AS19" s="139" t="s">
        <v>64</v>
      </c>
      <c r="AT19" s="44">
        <v>20251204</v>
      </c>
      <c r="AU19" s="214" t="s">
        <v>65</v>
      </c>
    </row>
    <row r="20" ht="15" spans="1:47">
      <c r="A20" s="47">
        <v>14</v>
      </c>
      <c r="B20" s="535" t="s">
        <v>56</v>
      </c>
      <c r="C20" s="44">
        <v>20251204</v>
      </c>
      <c r="D20" s="248" t="s">
        <v>57</v>
      </c>
      <c r="E20" s="520" t="s">
        <v>161</v>
      </c>
      <c r="F20" s="239" t="s">
        <v>162</v>
      </c>
      <c r="G20" s="521" t="s">
        <v>133</v>
      </c>
      <c r="H20" s="248" t="s">
        <v>163</v>
      </c>
      <c r="I20" s="248" t="s">
        <v>164</v>
      </c>
      <c r="J20" s="249">
        <v>5.7</v>
      </c>
      <c r="K20" s="248" t="s">
        <v>165</v>
      </c>
      <c r="L20" s="248" t="s">
        <v>90</v>
      </c>
      <c r="M20" s="352"/>
      <c r="N20" s="352"/>
      <c r="O20" s="352"/>
      <c r="P20" s="352"/>
      <c r="Q20" s="352"/>
      <c r="R20" s="352"/>
      <c r="S20" s="352"/>
      <c r="T20" s="352"/>
      <c r="U20" s="352"/>
      <c r="V20" s="352"/>
      <c r="W20" s="352"/>
      <c r="X20" s="352"/>
      <c r="Y20" s="352"/>
      <c r="Z20" s="248" t="s">
        <v>166</v>
      </c>
      <c r="AA20" s="251">
        <f t="shared" si="0"/>
        <v>0.208333333333336</v>
      </c>
      <c r="AB20" s="248" t="s">
        <v>167</v>
      </c>
      <c r="AC20" s="253">
        <f>(AB20-Z20)*VLOOKUP(AE20,公斤水的体积!A:B,2,)</f>
        <v>40.34836</v>
      </c>
      <c r="AD20" s="530">
        <f t="shared" si="1"/>
        <v>0.369054726368169</v>
      </c>
      <c r="AE20" s="247">
        <v>17</v>
      </c>
      <c r="AF20" s="52"/>
      <c r="AG20" s="52"/>
      <c r="AH20" s="43" t="s">
        <v>168</v>
      </c>
      <c r="AI20" s="525">
        <v>146.3</v>
      </c>
      <c r="AJ20" s="530">
        <f t="shared" si="2"/>
        <v>0.615174299384826</v>
      </c>
      <c r="AL20" s="260" t="s">
        <v>63</v>
      </c>
      <c r="AM20" s="260" t="s">
        <v>63</v>
      </c>
      <c r="AN20" s="260" t="s">
        <v>63</v>
      </c>
      <c r="AO20" s="260" t="s">
        <v>63</v>
      </c>
      <c r="AP20" s="260" t="s">
        <v>63</v>
      </c>
      <c r="AQ20" s="260" t="s">
        <v>63</v>
      </c>
      <c r="AR20" s="534" t="str">
        <f t="shared" si="3"/>
        <v>合格</v>
      </c>
      <c r="AS20" s="139" t="s">
        <v>64</v>
      </c>
      <c r="AT20" s="44">
        <v>20251204</v>
      </c>
      <c r="AU20" s="214" t="s">
        <v>65</v>
      </c>
    </row>
    <row r="21" ht="15" spans="1:47">
      <c r="A21" s="47">
        <v>15</v>
      </c>
      <c r="B21" s="535" t="s">
        <v>56</v>
      </c>
      <c r="C21" s="44">
        <v>20251204</v>
      </c>
      <c r="D21" s="248" t="s">
        <v>57</v>
      </c>
      <c r="E21" s="520" t="s">
        <v>169</v>
      </c>
      <c r="F21" s="239" t="s">
        <v>170</v>
      </c>
      <c r="G21" s="521" t="s">
        <v>60</v>
      </c>
      <c r="H21" s="248" t="s">
        <v>171</v>
      </c>
      <c r="I21" s="248" t="s">
        <v>126</v>
      </c>
      <c r="J21" s="249">
        <v>5.7</v>
      </c>
      <c r="K21" s="248" t="s">
        <v>166</v>
      </c>
      <c r="L21" s="248" t="s">
        <v>90</v>
      </c>
      <c r="M21" s="352"/>
      <c r="N21" s="352"/>
      <c r="O21" s="352"/>
      <c r="P21" s="352"/>
      <c r="Q21" s="352"/>
      <c r="R21" s="352"/>
      <c r="S21" s="352"/>
      <c r="T21" s="352"/>
      <c r="U21" s="352"/>
      <c r="V21" s="352"/>
      <c r="W21" s="352"/>
      <c r="X21" s="352"/>
      <c r="Y21" s="352"/>
      <c r="Z21" s="248" t="s">
        <v>172</v>
      </c>
      <c r="AA21" s="251">
        <f t="shared" si="0"/>
        <v>0.208768267223385</v>
      </c>
      <c r="AB21" s="248" t="s">
        <v>173</v>
      </c>
      <c r="AC21" s="253">
        <f>(AB21-Z21)*VLOOKUP(AE21,公斤水的体积!A:B,2,)</f>
        <v>40.34836</v>
      </c>
      <c r="AD21" s="530">
        <f t="shared" si="1"/>
        <v>0.369054726368151</v>
      </c>
      <c r="AE21" s="247">
        <v>17</v>
      </c>
      <c r="AF21" s="52"/>
      <c r="AG21" s="52"/>
      <c r="AH21" s="43" t="s">
        <v>174</v>
      </c>
      <c r="AI21" s="525">
        <v>145.7</v>
      </c>
      <c r="AJ21" s="530">
        <f t="shared" si="2"/>
        <v>1.92175703500343</v>
      </c>
      <c r="AL21" s="260" t="s">
        <v>63</v>
      </c>
      <c r="AM21" s="260" t="s">
        <v>63</v>
      </c>
      <c r="AN21" s="260" t="s">
        <v>63</v>
      </c>
      <c r="AO21" s="260" t="s">
        <v>63</v>
      </c>
      <c r="AP21" s="260" t="s">
        <v>63</v>
      </c>
      <c r="AQ21" s="260" t="s">
        <v>63</v>
      </c>
      <c r="AR21" s="534" t="str">
        <f t="shared" si="3"/>
        <v>合格</v>
      </c>
      <c r="AS21" s="139" t="s">
        <v>64</v>
      </c>
      <c r="AT21" s="44">
        <v>20251204</v>
      </c>
      <c r="AU21" s="214" t="s">
        <v>65</v>
      </c>
    </row>
    <row r="22" ht="15" spans="1:47">
      <c r="A22" s="47">
        <v>16</v>
      </c>
      <c r="B22" s="535" t="s">
        <v>56</v>
      </c>
      <c r="C22" s="44">
        <v>20251204</v>
      </c>
      <c r="D22" s="248" t="s">
        <v>57</v>
      </c>
      <c r="E22" s="520" t="s">
        <v>175</v>
      </c>
      <c r="F22" s="239" t="s">
        <v>176</v>
      </c>
      <c r="G22" s="521" t="s">
        <v>60</v>
      </c>
      <c r="H22" s="248" t="s">
        <v>177</v>
      </c>
      <c r="I22" s="248" t="s">
        <v>126</v>
      </c>
      <c r="J22" s="249">
        <v>5.7</v>
      </c>
      <c r="K22" s="248" t="s">
        <v>178</v>
      </c>
      <c r="L22" s="248" t="s">
        <v>179</v>
      </c>
      <c r="M22" s="352"/>
      <c r="N22" s="352"/>
      <c r="O22" s="352"/>
      <c r="P22" s="352"/>
      <c r="Q22" s="352"/>
      <c r="R22" s="352"/>
      <c r="S22" s="352"/>
      <c r="T22" s="352"/>
      <c r="U22" s="352"/>
      <c r="V22" s="352"/>
      <c r="W22" s="352"/>
      <c r="X22" s="352"/>
      <c r="Y22" s="352"/>
      <c r="Z22" s="248" t="s">
        <v>180</v>
      </c>
      <c r="AA22" s="251">
        <f t="shared" si="0"/>
        <v>0.204918032786874</v>
      </c>
      <c r="AB22" s="248" t="s">
        <v>181</v>
      </c>
      <c r="AC22" s="253">
        <f>(AB22-Z22)*VLOOKUP(AE22,公斤水的体积!A:B,2,)</f>
        <v>38.34596</v>
      </c>
      <c r="AD22" s="530">
        <f t="shared" si="1"/>
        <v>0.382094240837684</v>
      </c>
      <c r="AE22" s="247">
        <v>17</v>
      </c>
      <c r="AF22" s="52"/>
      <c r="AG22" s="52"/>
      <c r="AH22" s="43" t="s">
        <v>182</v>
      </c>
      <c r="AI22" s="525">
        <v>137.4</v>
      </c>
      <c r="AJ22" s="530">
        <f t="shared" si="2"/>
        <v>0.218340611353712</v>
      </c>
      <c r="AL22" s="260" t="s">
        <v>63</v>
      </c>
      <c r="AM22" s="260" t="s">
        <v>63</v>
      </c>
      <c r="AN22" s="260" t="s">
        <v>63</v>
      </c>
      <c r="AO22" s="260" t="s">
        <v>63</v>
      </c>
      <c r="AP22" s="260" t="s">
        <v>63</v>
      </c>
      <c r="AQ22" s="260" t="s">
        <v>63</v>
      </c>
      <c r="AR22" s="534" t="str">
        <f t="shared" si="3"/>
        <v>合格</v>
      </c>
      <c r="AS22" s="139" t="s">
        <v>64</v>
      </c>
      <c r="AT22" s="44">
        <v>20251204</v>
      </c>
      <c r="AU22" s="214" t="s">
        <v>65</v>
      </c>
    </row>
    <row r="23" ht="15" spans="1:47">
      <c r="A23" s="47">
        <v>17</v>
      </c>
      <c r="B23" s="535" t="s">
        <v>56</v>
      </c>
      <c r="C23" s="44">
        <v>20251204</v>
      </c>
      <c r="D23" s="248" t="s">
        <v>57</v>
      </c>
      <c r="E23" s="520" t="s">
        <v>183</v>
      </c>
      <c r="F23" s="239" t="s">
        <v>184</v>
      </c>
      <c r="G23" s="521" t="s">
        <v>133</v>
      </c>
      <c r="H23" s="248" t="s">
        <v>185</v>
      </c>
      <c r="I23" s="248" t="s">
        <v>78</v>
      </c>
      <c r="J23" s="261">
        <v>5</v>
      </c>
      <c r="K23" s="248" t="s">
        <v>186</v>
      </c>
      <c r="L23" s="248" t="s">
        <v>80</v>
      </c>
      <c r="M23" s="352"/>
      <c r="N23" s="352"/>
      <c r="O23" s="352"/>
      <c r="P23" s="352"/>
      <c r="Q23" s="352"/>
      <c r="R23" s="352"/>
      <c r="S23" s="352"/>
      <c r="T23" s="352"/>
      <c r="U23" s="352"/>
      <c r="V23" s="352"/>
      <c r="W23" s="352"/>
      <c r="X23" s="352"/>
      <c r="Y23" s="352"/>
      <c r="Z23" s="248" t="s">
        <v>187</v>
      </c>
      <c r="AA23" s="251">
        <f t="shared" si="0"/>
        <v>0.21786492374728</v>
      </c>
      <c r="AB23" s="248" t="s">
        <v>188</v>
      </c>
      <c r="AC23" s="253">
        <f>(AB23-Z23)*VLOOKUP(AE23,公斤水的体积!A:B,2,)</f>
        <v>40.14812</v>
      </c>
      <c r="AD23" s="530">
        <f t="shared" si="1"/>
        <v>0.370300000000032</v>
      </c>
      <c r="AE23" s="247">
        <v>17</v>
      </c>
      <c r="AF23" s="52"/>
      <c r="AG23" s="52"/>
      <c r="AH23" s="43" t="s">
        <v>189</v>
      </c>
      <c r="AI23" s="525">
        <v>156.8</v>
      </c>
      <c r="AJ23" s="530">
        <f t="shared" si="2"/>
        <v>3.69897959183673</v>
      </c>
      <c r="AL23" s="260" t="s">
        <v>63</v>
      </c>
      <c r="AM23" s="260" t="s">
        <v>63</v>
      </c>
      <c r="AN23" s="260" t="s">
        <v>63</v>
      </c>
      <c r="AO23" s="260" t="s">
        <v>63</v>
      </c>
      <c r="AP23" s="260" t="s">
        <v>63</v>
      </c>
      <c r="AQ23" s="260" t="s">
        <v>63</v>
      </c>
      <c r="AR23" s="534" t="str">
        <f t="shared" si="3"/>
        <v>合格</v>
      </c>
      <c r="AS23" s="139" t="s">
        <v>64</v>
      </c>
      <c r="AT23" s="44">
        <v>20251204</v>
      </c>
      <c r="AU23" s="214" t="s">
        <v>65</v>
      </c>
    </row>
    <row r="24" ht="15" spans="1:47">
      <c r="A24" s="47">
        <v>18</v>
      </c>
      <c r="B24" s="535" t="s">
        <v>56</v>
      </c>
      <c r="C24" s="44">
        <v>20251204</v>
      </c>
      <c r="D24" s="248" t="s">
        <v>57</v>
      </c>
      <c r="E24" s="520" t="s">
        <v>190</v>
      </c>
      <c r="F24" s="239" t="s">
        <v>191</v>
      </c>
      <c r="G24" s="521" t="s">
        <v>68</v>
      </c>
      <c r="H24" s="248" t="s">
        <v>125</v>
      </c>
      <c r="I24" s="248" t="s">
        <v>126</v>
      </c>
      <c r="J24" s="249">
        <v>5.7</v>
      </c>
      <c r="K24" s="248" t="s">
        <v>192</v>
      </c>
      <c r="L24" s="248" t="s">
        <v>193</v>
      </c>
      <c r="M24" s="352"/>
      <c r="N24" s="352"/>
      <c r="O24" s="352"/>
      <c r="P24" s="352"/>
      <c r="Q24" s="352"/>
      <c r="R24" s="352"/>
      <c r="S24" s="352"/>
      <c r="T24" s="352"/>
      <c r="U24" s="352"/>
      <c r="V24" s="352"/>
      <c r="W24" s="352"/>
      <c r="X24" s="352"/>
      <c r="Y24" s="352"/>
      <c r="Z24" s="248" t="s">
        <v>194</v>
      </c>
      <c r="AA24" s="251">
        <f t="shared" si="0"/>
        <v>0.176678445229684</v>
      </c>
      <c r="AB24" s="248" t="s">
        <v>195</v>
      </c>
      <c r="AC24" s="253">
        <f>(AB24-Z24)*VLOOKUP(AE24,公斤水的体积!A:B,2,)</f>
        <v>41.5498</v>
      </c>
      <c r="AD24" s="530">
        <f t="shared" si="1"/>
        <v>0.361835748792285</v>
      </c>
      <c r="AE24" s="247">
        <v>17</v>
      </c>
      <c r="AF24" s="52"/>
      <c r="AG24" s="52"/>
      <c r="AH24" s="43" t="s">
        <v>196</v>
      </c>
      <c r="AI24" s="525">
        <v>130.8</v>
      </c>
      <c r="AJ24" s="530">
        <f t="shared" si="2"/>
        <v>1.14678899082569</v>
      </c>
      <c r="AL24" s="260" t="s">
        <v>63</v>
      </c>
      <c r="AM24" s="260" t="s">
        <v>63</v>
      </c>
      <c r="AN24" s="260" t="s">
        <v>63</v>
      </c>
      <c r="AO24" s="260" t="s">
        <v>63</v>
      </c>
      <c r="AP24" s="260" t="s">
        <v>63</v>
      </c>
      <c r="AQ24" s="260" t="s">
        <v>63</v>
      </c>
      <c r="AR24" s="534" t="str">
        <f t="shared" si="3"/>
        <v>合格</v>
      </c>
      <c r="AS24" s="139" t="s">
        <v>64</v>
      </c>
      <c r="AT24" s="44">
        <v>20251204</v>
      </c>
      <c r="AU24" s="214" t="s">
        <v>65</v>
      </c>
    </row>
    <row r="25" ht="15" spans="1:47">
      <c r="A25" s="47">
        <v>19</v>
      </c>
      <c r="B25" s="535" t="s">
        <v>56</v>
      </c>
      <c r="C25" s="44">
        <v>20251204</v>
      </c>
      <c r="D25" s="248" t="s">
        <v>57</v>
      </c>
      <c r="E25" s="520" t="s">
        <v>197</v>
      </c>
      <c r="F25" s="239" t="s">
        <v>198</v>
      </c>
      <c r="G25" s="521" t="s">
        <v>133</v>
      </c>
      <c r="H25" s="248" t="s">
        <v>134</v>
      </c>
      <c r="I25" s="248" t="s">
        <v>149</v>
      </c>
      <c r="J25" s="249">
        <v>5.7</v>
      </c>
      <c r="K25" s="248" t="s">
        <v>199</v>
      </c>
      <c r="L25" s="248" t="s">
        <v>80</v>
      </c>
      <c r="M25" s="352"/>
      <c r="N25" s="352"/>
      <c r="O25" s="352"/>
      <c r="P25" s="352"/>
      <c r="Q25" s="352"/>
      <c r="R25" s="352"/>
      <c r="S25" s="352"/>
      <c r="T25" s="352"/>
      <c r="U25" s="352"/>
      <c r="V25" s="352"/>
      <c r="W25" s="352"/>
      <c r="X25" s="352"/>
      <c r="Y25" s="352"/>
      <c r="Z25" s="248" t="s">
        <v>200</v>
      </c>
      <c r="AA25" s="251">
        <f t="shared" si="0"/>
        <v>0.201612903225809</v>
      </c>
      <c r="AB25" s="248" t="s">
        <v>137</v>
      </c>
      <c r="AC25" s="253">
        <f>(AB25-Z25)*VLOOKUP(AE25,公斤水的体积!A:B,2,)</f>
        <v>40.14812</v>
      </c>
      <c r="AD25" s="530">
        <f t="shared" si="1"/>
        <v>0.370299999999997</v>
      </c>
      <c r="AE25" s="247">
        <v>17</v>
      </c>
      <c r="AF25" s="52"/>
      <c r="AG25" s="52"/>
      <c r="AH25" s="43" t="s">
        <v>201</v>
      </c>
      <c r="AI25" s="525">
        <v>142.9</v>
      </c>
      <c r="AJ25" s="530">
        <f t="shared" si="2"/>
        <v>1.46955913226032</v>
      </c>
      <c r="AL25" s="260" t="s">
        <v>63</v>
      </c>
      <c r="AM25" s="260" t="s">
        <v>63</v>
      </c>
      <c r="AN25" s="260" t="s">
        <v>63</v>
      </c>
      <c r="AO25" s="260" t="s">
        <v>63</v>
      </c>
      <c r="AP25" s="260" t="s">
        <v>63</v>
      </c>
      <c r="AQ25" s="260" t="s">
        <v>63</v>
      </c>
      <c r="AR25" s="534" t="str">
        <f t="shared" si="3"/>
        <v>合格</v>
      </c>
      <c r="AS25" s="139" t="s">
        <v>64</v>
      </c>
      <c r="AT25" s="44">
        <v>20251204</v>
      </c>
      <c r="AU25" s="214" t="s">
        <v>65</v>
      </c>
    </row>
    <row r="26" ht="15" spans="1:47">
      <c r="A26" s="47">
        <v>20</v>
      </c>
      <c r="B26" s="535" t="s">
        <v>56</v>
      </c>
      <c r="C26" s="44">
        <v>20251204</v>
      </c>
      <c r="D26" s="248" t="s">
        <v>57</v>
      </c>
      <c r="E26" s="520" t="s">
        <v>202</v>
      </c>
      <c r="F26" s="239" t="s">
        <v>203</v>
      </c>
      <c r="G26" s="521" t="s">
        <v>133</v>
      </c>
      <c r="H26" s="248" t="s">
        <v>204</v>
      </c>
      <c r="I26" s="248" t="s">
        <v>205</v>
      </c>
      <c r="J26" s="249">
        <v>5.7</v>
      </c>
      <c r="K26" s="248" t="s">
        <v>206</v>
      </c>
      <c r="L26" s="248" t="s">
        <v>80</v>
      </c>
      <c r="M26" s="352"/>
      <c r="N26" s="352"/>
      <c r="O26" s="352"/>
      <c r="P26" s="352"/>
      <c r="Q26" s="352"/>
      <c r="R26" s="352"/>
      <c r="S26" s="352"/>
      <c r="T26" s="352"/>
      <c r="U26" s="352"/>
      <c r="V26" s="352"/>
      <c r="W26" s="352"/>
      <c r="X26" s="352"/>
      <c r="Y26" s="352"/>
      <c r="Z26" s="248" t="s">
        <v>207</v>
      </c>
      <c r="AA26" s="251">
        <f t="shared" si="0"/>
        <v>0.206611570247937</v>
      </c>
      <c r="AB26" s="248" t="s">
        <v>208</v>
      </c>
      <c r="AC26" s="253">
        <f>(AB26-Z26)*VLOOKUP(AE26,公斤水的体积!A:B,2,)</f>
        <v>40.14812</v>
      </c>
      <c r="AD26" s="530">
        <f t="shared" si="1"/>
        <v>0.370300000000032</v>
      </c>
      <c r="AE26" s="247">
        <v>17</v>
      </c>
      <c r="AF26" s="52"/>
      <c r="AG26" s="52"/>
      <c r="AH26" s="43" t="s">
        <v>145</v>
      </c>
      <c r="AI26" s="525">
        <v>146.3</v>
      </c>
      <c r="AJ26" s="530">
        <f t="shared" si="2"/>
        <v>1.09364319890636</v>
      </c>
      <c r="AL26" s="260" t="s">
        <v>63</v>
      </c>
      <c r="AM26" s="260" t="s">
        <v>63</v>
      </c>
      <c r="AN26" s="260" t="s">
        <v>63</v>
      </c>
      <c r="AO26" s="260" t="s">
        <v>63</v>
      </c>
      <c r="AP26" s="260" t="s">
        <v>63</v>
      </c>
      <c r="AQ26" s="260" t="s">
        <v>63</v>
      </c>
      <c r="AR26" s="534" t="str">
        <f t="shared" si="3"/>
        <v>合格</v>
      </c>
      <c r="AS26" s="139" t="s">
        <v>64</v>
      </c>
      <c r="AT26" s="44">
        <v>20251204</v>
      </c>
      <c r="AU26" s="214" t="s">
        <v>65</v>
      </c>
    </row>
    <row r="27" ht="15" spans="1:47">
      <c r="A27" s="47">
        <v>21</v>
      </c>
      <c r="B27" s="535" t="s">
        <v>56</v>
      </c>
      <c r="C27" s="44">
        <v>20251204</v>
      </c>
      <c r="D27" s="248" t="s">
        <v>57</v>
      </c>
      <c r="E27" s="520" t="s">
        <v>209</v>
      </c>
      <c r="F27" s="239" t="s">
        <v>210</v>
      </c>
      <c r="G27" s="521" t="s">
        <v>68</v>
      </c>
      <c r="H27" s="248" t="s">
        <v>211</v>
      </c>
      <c r="I27" s="248" t="s">
        <v>212</v>
      </c>
      <c r="J27" s="249">
        <v>5.7</v>
      </c>
      <c r="K27" s="248" t="s">
        <v>142</v>
      </c>
      <c r="L27" s="248" t="s">
        <v>213</v>
      </c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248" t="s">
        <v>143</v>
      </c>
      <c r="AA27" s="251">
        <f t="shared" si="0"/>
        <v>0.174825174825177</v>
      </c>
      <c r="AB27" s="248" t="s">
        <v>214</v>
      </c>
      <c r="AC27" s="253">
        <f>(AB27-Z27)*VLOOKUP(AE27,公斤水的体积!A:B,2,)</f>
        <v>41.24944</v>
      </c>
      <c r="AD27" s="530">
        <f t="shared" si="1"/>
        <v>0.363600973236006</v>
      </c>
      <c r="AE27" s="247">
        <v>17</v>
      </c>
      <c r="AF27" s="52"/>
      <c r="AG27" s="52"/>
      <c r="AH27" s="43" t="s">
        <v>215</v>
      </c>
      <c r="AI27" s="525">
        <v>131.5</v>
      </c>
      <c r="AJ27" s="530">
        <f t="shared" si="2"/>
        <v>3.49809885931559</v>
      </c>
      <c r="AL27" s="260" t="s">
        <v>63</v>
      </c>
      <c r="AM27" s="260" t="s">
        <v>63</v>
      </c>
      <c r="AN27" s="260" t="s">
        <v>63</v>
      </c>
      <c r="AO27" s="260" t="s">
        <v>63</v>
      </c>
      <c r="AP27" s="260" t="s">
        <v>63</v>
      </c>
      <c r="AQ27" s="260" t="s">
        <v>63</v>
      </c>
      <c r="AR27" s="534" t="str">
        <f t="shared" si="3"/>
        <v>合格</v>
      </c>
      <c r="AS27" s="139" t="s">
        <v>64</v>
      </c>
      <c r="AT27" s="44">
        <v>20251204</v>
      </c>
      <c r="AU27" s="214" t="s">
        <v>65</v>
      </c>
    </row>
    <row r="28" ht="15" spans="1:47">
      <c r="A28" s="47">
        <v>22</v>
      </c>
      <c r="B28" s="535" t="s">
        <v>56</v>
      </c>
      <c r="C28" s="44">
        <v>20251204</v>
      </c>
      <c r="D28" s="248" t="s">
        <v>57</v>
      </c>
      <c r="E28" s="520" t="s">
        <v>216</v>
      </c>
      <c r="F28" s="239" t="s">
        <v>217</v>
      </c>
      <c r="G28" s="521" t="s">
        <v>133</v>
      </c>
      <c r="H28" s="248" t="s">
        <v>218</v>
      </c>
      <c r="I28" s="248" t="s">
        <v>126</v>
      </c>
      <c r="J28" s="249">
        <v>5.7</v>
      </c>
      <c r="K28" s="248" t="s">
        <v>219</v>
      </c>
      <c r="L28" s="248" t="s">
        <v>80</v>
      </c>
      <c r="M28" s="352"/>
      <c r="N28" s="352"/>
      <c r="O28" s="352"/>
      <c r="P28" s="352"/>
      <c r="Q28" s="352"/>
      <c r="R28" s="352"/>
      <c r="S28" s="352"/>
      <c r="T28" s="352"/>
      <c r="U28" s="352"/>
      <c r="V28" s="352"/>
      <c r="W28" s="352"/>
      <c r="X28" s="352"/>
      <c r="Y28" s="352"/>
      <c r="Z28" s="248" t="s">
        <v>220</v>
      </c>
      <c r="AA28" s="251">
        <f t="shared" ref="AA28:AA59" si="4">(K28-Z28)/K28*100</f>
        <v>0.200000000000003</v>
      </c>
      <c r="AB28" s="248" t="s">
        <v>221</v>
      </c>
      <c r="AC28" s="253">
        <f>(AB28-Z28)*VLOOKUP(AE28,公斤水的体积!A:B,2,)</f>
        <v>40.14812</v>
      </c>
      <c r="AD28" s="530">
        <f t="shared" ref="AD28:AD59" si="5">(AC28-L28)/L28*100</f>
        <v>0.370300000000015</v>
      </c>
      <c r="AE28" s="247">
        <v>17</v>
      </c>
      <c r="AF28" s="52"/>
      <c r="AG28" s="52"/>
      <c r="AH28" s="43" t="s">
        <v>222</v>
      </c>
      <c r="AI28" s="525">
        <v>145.8</v>
      </c>
      <c r="AJ28" s="530">
        <f t="shared" ref="AJ28:AJ59" si="6">AH28/AI28*100</f>
        <v>4.04663923182442</v>
      </c>
      <c r="AL28" s="260" t="s">
        <v>63</v>
      </c>
      <c r="AM28" s="260" t="s">
        <v>63</v>
      </c>
      <c r="AN28" s="260" t="s">
        <v>63</v>
      </c>
      <c r="AO28" s="260" t="s">
        <v>63</v>
      </c>
      <c r="AP28" s="260" t="s">
        <v>63</v>
      </c>
      <c r="AQ28" s="260" t="s">
        <v>63</v>
      </c>
      <c r="AR28" s="534" t="str">
        <f t="shared" ref="AR28:AR59" si="7">IF(AND(AD28&lt;10,AD28&gt;=-1.5,AA28&lt;5,AA28&gt;-1,AJ28&lt;6,AJ28&gt;=0),"合格","不合格")</f>
        <v>合格</v>
      </c>
      <c r="AS28" s="139" t="s">
        <v>64</v>
      </c>
      <c r="AT28" s="44">
        <v>20251204</v>
      </c>
      <c r="AU28" s="214" t="s">
        <v>65</v>
      </c>
    </row>
    <row r="29" ht="15" spans="1:47">
      <c r="A29" s="47">
        <v>23</v>
      </c>
      <c r="B29" s="535" t="s">
        <v>56</v>
      </c>
      <c r="C29" s="44">
        <v>20251204</v>
      </c>
      <c r="D29" s="248" t="s">
        <v>57</v>
      </c>
      <c r="E29" s="520" t="s">
        <v>223</v>
      </c>
      <c r="F29" s="239" t="s">
        <v>224</v>
      </c>
      <c r="G29" s="521" t="s">
        <v>106</v>
      </c>
      <c r="H29" s="248" t="s">
        <v>225</v>
      </c>
      <c r="I29" s="248" t="s">
        <v>98</v>
      </c>
      <c r="J29" s="249">
        <v>5.7</v>
      </c>
      <c r="K29" s="248" t="s">
        <v>226</v>
      </c>
      <c r="L29" s="248" t="s">
        <v>227</v>
      </c>
      <c r="M29" s="352"/>
      <c r="N29" s="352"/>
      <c r="O29" s="352"/>
      <c r="P29" s="352"/>
      <c r="Q29" s="352"/>
      <c r="R29" s="352"/>
      <c r="S29" s="352"/>
      <c r="T29" s="352"/>
      <c r="U29" s="352"/>
      <c r="V29" s="352"/>
      <c r="W29" s="352"/>
      <c r="X29" s="352"/>
      <c r="Y29" s="352"/>
      <c r="Z29" s="248" t="s">
        <v>228</v>
      </c>
      <c r="AA29" s="251">
        <f t="shared" si="4"/>
        <v>0.184501845018453</v>
      </c>
      <c r="AB29" s="248" t="s">
        <v>229</v>
      </c>
      <c r="AC29" s="253">
        <f>(AB29-Z29)*VLOOKUP(AE29,公斤水的体积!A:B,2,)</f>
        <v>39.5474</v>
      </c>
      <c r="AD29" s="530">
        <f t="shared" si="5"/>
        <v>0.374111675126897</v>
      </c>
      <c r="AE29" s="247">
        <v>17</v>
      </c>
      <c r="AF29" s="52"/>
      <c r="AG29" s="52"/>
      <c r="AH29" s="43" t="s">
        <v>230</v>
      </c>
      <c r="AI29" s="525">
        <v>130.3</v>
      </c>
      <c r="AJ29" s="530">
        <f t="shared" si="6"/>
        <v>2.91634689178818</v>
      </c>
      <c r="AL29" s="260" t="s">
        <v>63</v>
      </c>
      <c r="AM29" s="260" t="s">
        <v>63</v>
      </c>
      <c r="AN29" s="260" t="s">
        <v>63</v>
      </c>
      <c r="AO29" s="260" t="s">
        <v>63</v>
      </c>
      <c r="AP29" s="260" t="s">
        <v>63</v>
      </c>
      <c r="AQ29" s="260" t="s">
        <v>63</v>
      </c>
      <c r="AR29" s="534" t="str">
        <f t="shared" si="7"/>
        <v>合格</v>
      </c>
      <c r="AS29" s="139" t="s">
        <v>64</v>
      </c>
      <c r="AT29" s="44">
        <v>20251204</v>
      </c>
      <c r="AU29" s="214" t="s">
        <v>65</v>
      </c>
    </row>
    <row r="30" ht="15" spans="1:47">
      <c r="A30" s="47">
        <v>24</v>
      </c>
      <c r="B30" s="535" t="s">
        <v>56</v>
      </c>
      <c r="C30" s="44">
        <v>20251204</v>
      </c>
      <c r="D30" s="248" t="s">
        <v>57</v>
      </c>
      <c r="E30" s="520" t="s">
        <v>231</v>
      </c>
      <c r="F30" s="239" t="s">
        <v>232</v>
      </c>
      <c r="G30" s="521" t="s">
        <v>60</v>
      </c>
      <c r="H30" s="248" t="s">
        <v>233</v>
      </c>
      <c r="I30" s="248" t="s">
        <v>98</v>
      </c>
      <c r="J30" s="249">
        <v>5.7</v>
      </c>
      <c r="K30" s="248" t="s">
        <v>219</v>
      </c>
      <c r="L30" s="248" t="s">
        <v>80</v>
      </c>
      <c r="M30" s="352"/>
      <c r="N30" s="352"/>
      <c r="O30" s="352"/>
      <c r="P30" s="352"/>
      <c r="Q30" s="352"/>
      <c r="R30" s="352"/>
      <c r="S30" s="352"/>
      <c r="T30" s="352"/>
      <c r="U30" s="352"/>
      <c r="V30" s="352"/>
      <c r="W30" s="352"/>
      <c r="X30" s="352"/>
      <c r="Y30" s="352"/>
      <c r="Z30" s="248" t="s">
        <v>220</v>
      </c>
      <c r="AA30" s="251">
        <f t="shared" si="4"/>
        <v>0.200000000000003</v>
      </c>
      <c r="AB30" s="248" t="s">
        <v>221</v>
      </c>
      <c r="AC30" s="253">
        <f>(AB30-Z30)*VLOOKUP(AE30,公斤水的体积!A:B,2,)</f>
        <v>40.14812</v>
      </c>
      <c r="AD30" s="530">
        <f t="shared" si="5"/>
        <v>0.370300000000015</v>
      </c>
      <c r="AE30" s="247">
        <v>17</v>
      </c>
      <c r="AF30" s="52"/>
      <c r="AG30" s="52"/>
      <c r="AH30" s="43" t="s">
        <v>145</v>
      </c>
      <c r="AI30" s="525">
        <v>148</v>
      </c>
      <c r="AJ30" s="530">
        <f t="shared" si="6"/>
        <v>1.08108108108108</v>
      </c>
      <c r="AL30" s="260" t="s">
        <v>63</v>
      </c>
      <c r="AM30" s="260" t="s">
        <v>63</v>
      </c>
      <c r="AN30" s="260" t="s">
        <v>63</v>
      </c>
      <c r="AO30" s="260" t="s">
        <v>63</v>
      </c>
      <c r="AP30" s="260" t="s">
        <v>63</v>
      </c>
      <c r="AQ30" s="260" t="s">
        <v>63</v>
      </c>
      <c r="AR30" s="534" t="str">
        <f t="shared" si="7"/>
        <v>合格</v>
      </c>
      <c r="AS30" s="139" t="s">
        <v>64</v>
      </c>
      <c r="AT30" s="44">
        <v>20251204</v>
      </c>
      <c r="AU30" s="214" t="s">
        <v>65</v>
      </c>
    </row>
    <row r="31" ht="15" spans="1:47">
      <c r="A31" s="47">
        <v>25</v>
      </c>
      <c r="B31" s="535" t="s">
        <v>56</v>
      </c>
      <c r="C31" s="44">
        <v>20251204</v>
      </c>
      <c r="D31" s="248" t="s">
        <v>57</v>
      </c>
      <c r="E31" s="520" t="s">
        <v>234</v>
      </c>
      <c r="F31" s="239" t="s">
        <v>235</v>
      </c>
      <c r="G31" s="521" t="s">
        <v>236</v>
      </c>
      <c r="H31" s="248" t="s">
        <v>237</v>
      </c>
      <c r="I31" s="248"/>
      <c r="J31" s="261">
        <v>5</v>
      </c>
      <c r="K31" s="248" t="s">
        <v>187</v>
      </c>
      <c r="L31" s="248" t="s">
        <v>80</v>
      </c>
      <c r="M31" s="352"/>
      <c r="N31" s="352"/>
      <c r="O31" s="352"/>
      <c r="P31" s="352"/>
      <c r="Q31" s="352"/>
      <c r="R31" s="352"/>
      <c r="S31" s="352"/>
      <c r="T31" s="352"/>
      <c r="U31" s="352"/>
      <c r="V31" s="352"/>
      <c r="W31" s="352"/>
      <c r="X31" s="352"/>
      <c r="Y31" s="352"/>
      <c r="Z31" s="248" t="s">
        <v>238</v>
      </c>
      <c r="AA31" s="251">
        <f t="shared" si="4"/>
        <v>0.218340611353699</v>
      </c>
      <c r="AB31" s="248" t="s">
        <v>239</v>
      </c>
      <c r="AC31" s="253">
        <f>(AB31-Z31)*VLOOKUP(AE31,公斤水的体积!A:B,2,)</f>
        <v>40.14812</v>
      </c>
      <c r="AD31" s="530">
        <f t="shared" si="5"/>
        <v>0.370299999999997</v>
      </c>
      <c r="AE31" s="247">
        <v>17</v>
      </c>
      <c r="AF31" s="52"/>
      <c r="AG31" s="52"/>
      <c r="AH31" s="43" t="s">
        <v>240</v>
      </c>
      <c r="AI31" s="525">
        <v>147.3</v>
      </c>
      <c r="AJ31" s="530">
        <f t="shared" si="6"/>
        <v>1.1541072640869</v>
      </c>
      <c r="AL31" s="260" t="s">
        <v>63</v>
      </c>
      <c r="AM31" s="260" t="s">
        <v>63</v>
      </c>
      <c r="AN31" s="260" t="s">
        <v>63</v>
      </c>
      <c r="AO31" s="260" t="s">
        <v>63</v>
      </c>
      <c r="AP31" s="260" t="s">
        <v>63</v>
      </c>
      <c r="AQ31" s="260" t="s">
        <v>63</v>
      </c>
      <c r="AR31" s="534" t="str">
        <f t="shared" si="7"/>
        <v>合格</v>
      </c>
      <c r="AS31" s="139" t="s">
        <v>64</v>
      </c>
      <c r="AT31" s="44">
        <v>20251204</v>
      </c>
      <c r="AU31" s="214" t="s">
        <v>65</v>
      </c>
    </row>
    <row r="32" ht="15" spans="1:47">
      <c r="A32" s="47">
        <v>26</v>
      </c>
      <c r="B32" s="535" t="s">
        <v>56</v>
      </c>
      <c r="C32" s="44">
        <v>20251204</v>
      </c>
      <c r="D32" s="248" t="s">
        <v>57</v>
      </c>
      <c r="E32" s="520" t="s">
        <v>241</v>
      </c>
      <c r="F32" s="239" t="s">
        <v>242</v>
      </c>
      <c r="G32" s="521" t="s">
        <v>236</v>
      </c>
      <c r="H32" s="248" t="s">
        <v>243</v>
      </c>
      <c r="I32" s="248"/>
      <c r="J32" s="249">
        <v>5.7</v>
      </c>
      <c r="K32" s="248" t="s">
        <v>244</v>
      </c>
      <c r="L32" s="248" t="s">
        <v>245</v>
      </c>
      <c r="M32" s="352"/>
      <c r="N32" s="352"/>
      <c r="O32" s="352"/>
      <c r="P32" s="352"/>
      <c r="Q32" s="352"/>
      <c r="R32" s="352"/>
      <c r="S32" s="352"/>
      <c r="T32" s="352"/>
      <c r="U32" s="352"/>
      <c r="V32" s="352"/>
      <c r="W32" s="352"/>
      <c r="X32" s="352"/>
      <c r="Y32" s="352"/>
      <c r="Z32" s="248" t="s">
        <v>246</v>
      </c>
      <c r="AA32" s="251">
        <f t="shared" si="4"/>
        <v>0.202429149797574</v>
      </c>
      <c r="AB32" s="248" t="s">
        <v>247</v>
      </c>
      <c r="AC32" s="253">
        <f>(AB32-Z32)*VLOOKUP(AE32,公斤水的体积!A:B,2,)</f>
        <v>40.14812</v>
      </c>
      <c r="AD32" s="530">
        <f t="shared" si="5"/>
        <v>0.370300000000032</v>
      </c>
      <c r="AE32" s="247">
        <v>17</v>
      </c>
      <c r="AF32" s="52"/>
      <c r="AG32" s="52"/>
      <c r="AH32" s="43" t="s">
        <v>248</v>
      </c>
      <c r="AI32" s="525">
        <v>151.4</v>
      </c>
      <c r="AJ32" s="530">
        <f t="shared" si="6"/>
        <v>0.924702774108322</v>
      </c>
      <c r="AL32" s="260" t="s">
        <v>63</v>
      </c>
      <c r="AM32" s="260" t="s">
        <v>63</v>
      </c>
      <c r="AN32" s="260" t="s">
        <v>63</v>
      </c>
      <c r="AO32" s="260" t="s">
        <v>63</v>
      </c>
      <c r="AP32" s="260" t="s">
        <v>63</v>
      </c>
      <c r="AQ32" s="260" t="s">
        <v>63</v>
      </c>
      <c r="AR32" s="534" t="str">
        <f t="shared" si="7"/>
        <v>合格</v>
      </c>
      <c r="AS32" s="139" t="s">
        <v>64</v>
      </c>
      <c r="AT32" s="44">
        <v>20251204</v>
      </c>
      <c r="AU32" s="214" t="s">
        <v>65</v>
      </c>
    </row>
    <row r="33" ht="15" spans="1:47">
      <c r="A33" s="47">
        <v>27</v>
      </c>
      <c r="B33" s="535" t="s">
        <v>56</v>
      </c>
      <c r="C33" s="44">
        <v>20251204</v>
      </c>
      <c r="D33" s="248" t="s">
        <v>57</v>
      </c>
      <c r="E33" s="520" t="s">
        <v>249</v>
      </c>
      <c r="F33" s="239" t="s">
        <v>250</v>
      </c>
      <c r="G33" s="521" t="s">
        <v>133</v>
      </c>
      <c r="H33" s="248" t="s">
        <v>251</v>
      </c>
      <c r="I33" s="248" t="s">
        <v>98</v>
      </c>
      <c r="J33" s="249">
        <v>5.7</v>
      </c>
      <c r="K33" s="248" t="s">
        <v>252</v>
      </c>
      <c r="L33" s="248" t="s">
        <v>100</v>
      </c>
      <c r="M33" s="352"/>
      <c r="N33" s="352"/>
      <c r="O33" s="352"/>
      <c r="P33" s="352"/>
      <c r="Q33" s="352"/>
      <c r="R33" s="352"/>
      <c r="S33" s="352"/>
      <c r="T33" s="352"/>
      <c r="U33" s="352"/>
      <c r="V33" s="352"/>
      <c r="W33" s="352"/>
      <c r="X33" s="352"/>
      <c r="Y33" s="352"/>
      <c r="Z33" s="248" t="s">
        <v>165</v>
      </c>
      <c r="AA33" s="251">
        <f t="shared" si="4"/>
        <v>0.207900207900211</v>
      </c>
      <c r="AB33" s="248" t="s">
        <v>253</v>
      </c>
      <c r="AC33" s="253">
        <f>(AB33-Z33)*VLOOKUP(AE33,公斤水的体积!A:B,2,)</f>
        <v>41.0492</v>
      </c>
      <c r="AD33" s="530">
        <f t="shared" si="5"/>
        <v>0.364792176039138</v>
      </c>
      <c r="AE33" s="247">
        <v>17</v>
      </c>
      <c r="AF33" s="52"/>
      <c r="AG33" s="52"/>
      <c r="AH33" s="43" t="s">
        <v>254</v>
      </c>
      <c r="AI33" s="525">
        <v>148.1</v>
      </c>
      <c r="AJ33" s="530">
        <f t="shared" si="6"/>
        <v>1.48548278190412</v>
      </c>
      <c r="AL33" s="260" t="s">
        <v>63</v>
      </c>
      <c r="AM33" s="260" t="s">
        <v>63</v>
      </c>
      <c r="AN33" s="260" t="s">
        <v>63</v>
      </c>
      <c r="AO33" s="260" t="s">
        <v>63</v>
      </c>
      <c r="AP33" s="260" t="s">
        <v>63</v>
      </c>
      <c r="AQ33" s="260" t="s">
        <v>63</v>
      </c>
      <c r="AR33" s="534" t="str">
        <f t="shared" si="7"/>
        <v>合格</v>
      </c>
      <c r="AS33" s="139" t="s">
        <v>64</v>
      </c>
      <c r="AT33" s="44">
        <v>20251204</v>
      </c>
      <c r="AU33" s="214" t="s">
        <v>65</v>
      </c>
    </row>
    <row r="34" ht="15" spans="1:47">
      <c r="A34" s="47">
        <v>28</v>
      </c>
      <c r="B34" s="535" t="s">
        <v>56</v>
      </c>
      <c r="C34" s="44">
        <v>20251204</v>
      </c>
      <c r="D34" s="248" t="s">
        <v>57</v>
      </c>
      <c r="E34" s="520" t="s">
        <v>255</v>
      </c>
      <c r="F34" s="239" t="s">
        <v>256</v>
      </c>
      <c r="G34" s="521" t="s">
        <v>106</v>
      </c>
      <c r="H34" s="248" t="s">
        <v>257</v>
      </c>
      <c r="I34" s="248" t="s">
        <v>98</v>
      </c>
      <c r="J34" s="249">
        <v>5.7</v>
      </c>
      <c r="K34" s="248" t="s">
        <v>258</v>
      </c>
      <c r="L34" s="248" t="s">
        <v>259</v>
      </c>
      <c r="M34" s="352"/>
      <c r="N34" s="352"/>
      <c r="O34" s="352"/>
      <c r="P34" s="352"/>
      <c r="Q34" s="352"/>
      <c r="R34" s="352"/>
      <c r="S34" s="352"/>
      <c r="T34" s="352"/>
      <c r="U34" s="352"/>
      <c r="V34" s="352"/>
      <c r="W34" s="352"/>
      <c r="X34" s="352"/>
      <c r="Y34" s="352"/>
      <c r="Z34" s="248" t="s">
        <v>260</v>
      </c>
      <c r="AA34" s="251">
        <f t="shared" si="4"/>
        <v>0.190114068441067</v>
      </c>
      <c r="AB34" s="248" t="s">
        <v>261</v>
      </c>
      <c r="AC34" s="253">
        <f>(AB34-Z34)*VLOOKUP(AE34,公斤水的体积!A:B,2,)</f>
        <v>39.34716</v>
      </c>
      <c r="AD34" s="530">
        <f t="shared" si="5"/>
        <v>0.375408163265305</v>
      </c>
      <c r="AE34" s="247">
        <v>17</v>
      </c>
      <c r="AF34" s="52"/>
      <c r="AG34" s="52"/>
      <c r="AH34" s="43" t="s">
        <v>201</v>
      </c>
      <c r="AI34" s="525">
        <v>151.2</v>
      </c>
      <c r="AJ34" s="530">
        <f t="shared" si="6"/>
        <v>1.38888888888889</v>
      </c>
      <c r="AL34" s="260" t="s">
        <v>63</v>
      </c>
      <c r="AM34" s="260" t="s">
        <v>63</v>
      </c>
      <c r="AN34" s="260" t="s">
        <v>63</v>
      </c>
      <c r="AO34" s="260" t="s">
        <v>63</v>
      </c>
      <c r="AP34" s="260" t="s">
        <v>63</v>
      </c>
      <c r="AQ34" s="260" t="s">
        <v>63</v>
      </c>
      <c r="AR34" s="534" t="str">
        <f t="shared" si="7"/>
        <v>合格</v>
      </c>
      <c r="AS34" s="139" t="s">
        <v>64</v>
      </c>
      <c r="AT34" s="44">
        <v>20251204</v>
      </c>
      <c r="AU34" s="214" t="s">
        <v>65</v>
      </c>
    </row>
    <row r="35" ht="15" spans="1:47">
      <c r="A35" s="47">
        <v>29</v>
      </c>
      <c r="B35" s="535" t="s">
        <v>56</v>
      </c>
      <c r="C35" s="352" t="s">
        <v>262</v>
      </c>
      <c r="D35" s="248" t="s">
        <v>57</v>
      </c>
      <c r="E35" s="520" t="s">
        <v>263</v>
      </c>
      <c r="F35" s="239" t="s">
        <v>264</v>
      </c>
      <c r="G35" s="521" t="s">
        <v>106</v>
      </c>
      <c r="H35" s="248" t="s">
        <v>73</v>
      </c>
      <c r="I35" s="248" t="s">
        <v>205</v>
      </c>
      <c r="J35" s="249">
        <v>5.7</v>
      </c>
      <c r="K35" s="248" t="s">
        <v>219</v>
      </c>
      <c r="L35" s="248" t="s">
        <v>265</v>
      </c>
      <c r="M35" s="352"/>
      <c r="N35" s="352"/>
      <c r="O35" s="352"/>
      <c r="P35" s="352"/>
      <c r="Q35" s="352"/>
      <c r="R35" s="352"/>
      <c r="S35" s="352"/>
      <c r="T35" s="352"/>
      <c r="U35" s="352"/>
      <c r="V35" s="352"/>
      <c r="W35" s="352"/>
      <c r="X35" s="352"/>
      <c r="Y35" s="352"/>
      <c r="Z35" s="248" t="s">
        <v>220</v>
      </c>
      <c r="AA35" s="251">
        <f t="shared" si="4"/>
        <v>0.200000000000003</v>
      </c>
      <c r="AB35" s="248" t="s">
        <v>266</v>
      </c>
      <c r="AC35" s="253">
        <f>(AB35-Z35)*VLOOKUP(AE35,公斤水的体积!A:B,2,)</f>
        <v>36.156677</v>
      </c>
      <c r="AD35" s="530">
        <f t="shared" si="5"/>
        <v>0.435213888888894</v>
      </c>
      <c r="AE35" s="247">
        <v>19</v>
      </c>
      <c r="AF35" s="52"/>
      <c r="AG35" s="52"/>
      <c r="AH35" s="43" t="s">
        <v>168</v>
      </c>
      <c r="AI35" s="525">
        <v>117</v>
      </c>
      <c r="AJ35" s="530">
        <f t="shared" si="6"/>
        <v>0.769230769230769</v>
      </c>
      <c r="AL35" s="260" t="s">
        <v>63</v>
      </c>
      <c r="AM35" s="260" t="s">
        <v>63</v>
      </c>
      <c r="AN35" s="260" t="s">
        <v>63</v>
      </c>
      <c r="AO35" s="260" t="s">
        <v>63</v>
      </c>
      <c r="AP35" s="260" t="s">
        <v>63</v>
      </c>
      <c r="AQ35" s="260" t="s">
        <v>63</v>
      </c>
      <c r="AR35" s="534" t="str">
        <f t="shared" si="7"/>
        <v>合格</v>
      </c>
      <c r="AS35" s="139" t="s">
        <v>64</v>
      </c>
      <c r="AT35" s="248" t="s">
        <v>262</v>
      </c>
      <c r="AU35" s="214" t="s">
        <v>65</v>
      </c>
    </row>
    <row r="36" ht="15" spans="1:47">
      <c r="A36" s="47">
        <v>30</v>
      </c>
      <c r="B36" s="535" t="s">
        <v>56</v>
      </c>
      <c r="C36" s="352" t="s">
        <v>262</v>
      </c>
      <c r="D36" s="248" t="s">
        <v>57</v>
      </c>
      <c r="E36" s="520" t="s">
        <v>267</v>
      </c>
      <c r="F36" s="239" t="s">
        <v>268</v>
      </c>
      <c r="G36" s="521" t="s">
        <v>106</v>
      </c>
      <c r="H36" s="248" t="s">
        <v>269</v>
      </c>
      <c r="I36" s="248" t="s">
        <v>98</v>
      </c>
      <c r="J36" s="249">
        <v>5.7</v>
      </c>
      <c r="K36" s="248" t="s">
        <v>270</v>
      </c>
      <c r="L36" s="248" t="s">
        <v>109</v>
      </c>
      <c r="M36" s="352"/>
      <c r="N36" s="352"/>
      <c r="O36" s="352"/>
      <c r="P36" s="352"/>
      <c r="Q36" s="352"/>
      <c r="R36" s="352"/>
      <c r="S36" s="352"/>
      <c r="T36" s="352"/>
      <c r="U36" s="352"/>
      <c r="V36" s="352"/>
      <c r="W36" s="352"/>
      <c r="X36" s="352"/>
      <c r="Y36" s="352"/>
      <c r="Z36" s="248" t="s">
        <v>271</v>
      </c>
      <c r="AA36" s="251">
        <f t="shared" si="4"/>
        <v>0.185873605947945</v>
      </c>
      <c r="AB36" s="248" t="s">
        <v>272</v>
      </c>
      <c r="AC36" s="253">
        <f>(AB36-Z36)*VLOOKUP(AE36,公斤水的体积!A:B,2,)</f>
        <v>40.563585</v>
      </c>
      <c r="AD36" s="530">
        <f t="shared" si="5"/>
        <v>0.404913366336645</v>
      </c>
      <c r="AE36" s="247">
        <v>19</v>
      </c>
      <c r="AF36" s="52"/>
      <c r="AG36" s="52"/>
      <c r="AH36" s="43" t="s">
        <v>273</v>
      </c>
      <c r="AI36" s="525">
        <v>137.5</v>
      </c>
      <c r="AJ36" s="530">
        <f t="shared" si="6"/>
        <v>1.45454545454545</v>
      </c>
      <c r="AL36" s="260" t="s">
        <v>63</v>
      </c>
      <c r="AM36" s="260" t="s">
        <v>63</v>
      </c>
      <c r="AN36" s="260" t="s">
        <v>63</v>
      </c>
      <c r="AO36" s="260" t="s">
        <v>63</v>
      </c>
      <c r="AP36" s="260" t="s">
        <v>63</v>
      </c>
      <c r="AQ36" s="260" t="s">
        <v>63</v>
      </c>
      <c r="AR36" s="534" t="str">
        <f t="shared" si="7"/>
        <v>合格</v>
      </c>
      <c r="AS36" s="139" t="s">
        <v>64</v>
      </c>
      <c r="AT36" s="248" t="s">
        <v>262</v>
      </c>
      <c r="AU36" s="214" t="s">
        <v>65</v>
      </c>
    </row>
    <row r="37" ht="15" spans="1:47">
      <c r="A37" s="47">
        <v>31</v>
      </c>
      <c r="B37" s="535" t="s">
        <v>56</v>
      </c>
      <c r="C37" s="352" t="s">
        <v>262</v>
      </c>
      <c r="D37" s="248" t="s">
        <v>57</v>
      </c>
      <c r="E37" s="520" t="s">
        <v>274</v>
      </c>
      <c r="F37" s="239" t="s">
        <v>275</v>
      </c>
      <c r="G37" s="521" t="s">
        <v>68</v>
      </c>
      <c r="H37" s="248" t="s">
        <v>276</v>
      </c>
      <c r="I37" s="248" t="s">
        <v>277</v>
      </c>
      <c r="J37" s="249">
        <v>5.7</v>
      </c>
      <c r="K37" s="248" t="s">
        <v>278</v>
      </c>
      <c r="L37" s="248" t="s">
        <v>80</v>
      </c>
      <c r="M37" s="352"/>
      <c r="N37" s="352"/>
      <c r="O37" s="352"/>
      <c r="P37" s="352"/>
      <c r="Q37" s="352"/>
      <c r="R37" s="352"/>
      <c r="S37" s="352"/>
      <c r="T37" s="352"/>
      <c r="U37" s="352"/>
      <c r="V37" s="352"/>
      <c r="W37" s="352"/>
      <c r="X37" s="352"/>
      <c r="Y37" s="352"/>
      <c r="Z37" s="248" t="s">
        <v>279</v>
      </c>
      <c r="AA37" s="251">
        <f t="shared" si="4"/>
        <v>0.166666666666669</v>
      </c>
      <c r="AB37" s="248" t="s">
        <v>280</v>
      </c>
      <c r="AC37" s="253">
        <f>(AB37-Z37)*VLOOKUP(AE37,公斤水的体积!A:B,2,)</f>
        <v>40.162957</v>
      </c>
      <c r="AD37" s="530">
        <f t="shared" si="5"/>
        <v>0.407392500000014</v>
      </c>
      <c r="AE37" s="247">
        <v>19</v>
      </c>
      <c r="AF37" s="52"/>
      <c r="AG37" s="52"/>
      <c r="AH37" s="43" t="s">
        <v>281</v>
      </c>
      <c r="AI37" s="525">
        <v>112.8</v>
      </c>
      <c r="AJ37" s="530">
        <f t="shared" si="6"/>
        <v>1.15248226950355</v>
      </c>
      <c r="AL37" s="260" t="s">
        <v>63</v>
      </c>
      <c r="AM37" s="260" t="s">
        <v>63</v>
      </c>
      <c r="AN37" s="260" t="s">
        <v>63</v>
      </c>
      <c r="AO37" s="260" t="s">
        <v>63</v>
      </c>
      <c r="AP37" s="260" t="s">
        <v>63</v>
      </c>
      <c r="AQ37" s="260" t="s">
        <v>63</v>
      </c>
      <c r="AR37" s="534" t="str">
        <f t="shared" si="7"/>
        <v>合格</v>
      </c>
      <c r="AS37" s="139" t="s">
        <v>64</v>
      </c>
      <c r="AT37" s="248" t="s">
        <v>262</v>
      </c>
      <c r="AU37" s="214" t="s">
        <v>65</v>
      </c>
    </row>
    <row r="38" ht="15" spans="1:47">
      <c r="A38" s="47">
        <v>32</v>
      </c>
      <c r="B38" s="535" t="s">
        <v>56</v>
      </c>
      <c r="C38" s="352" t="s">
        <v>262</v>
      </c>
      <c r="D38" s="248" t="s">
        <v>57</v>
      </c>
      <c r="E38" s="520" t="s">
        <v>282</v>
      </c>
      <c r="F38" s="239" t="s">
        <v>283</v>
      </c>
      <c r="G38" s="521" t="s">
        <v>106</v>
      </c>
      <c r="H38" s="248" t="s">
        <v>269</v>
      </c>
      <c r="I38" s="248" t="s">
        <v>277</v>
      </c>
      <c r="J38" s="249">
        <v>5.7</v>
      </c>
      <c r="K38" s="248" t="s">
        <v>101</v>
      </c>
      <c r="L38" s="248" t="s">
        <v>109</v>
      </c>
      <c r="M38" s="352"/>
      <c r="N38" s="352"/>
      <c r="O38" s="352"/>
      <c r="P38" s="352"/>
      <c r="Q38" s="352"/>
      <c r="R38" s="352"/>
      <c r="S38" s="352"/>
      <c r="T38" s="352"/>
      <c r="U38" s="352"/>
      <c r="V38" s="352"/>
      <c r="W38" s="352"/>
      <c r="X38" s="352"/>
      <c r="Y38" s="352"/>
      <c r="Z38" s="248" t="s">
        <v>284</v>
      </c>
      <c r="AA38" s="251">
        <f t="shared" si="4"/>
        <v>0.182481751824807</v>
      </c>
      <c r="AB38" s="248" t="s">
        <v>285</v>
      </c>
      <c r="AC38" s="253">
        <f>(AB38-Z38)*VLOOKUP(AE38,公斤水的体积!A:B,2,)</f>
        <v>40.563585</v>
      </c>
      <c r="AD38" s="530">
        <f t="shared" si="5"/>
        <v>0.404913366336645</v>
      </c>
      <c r="AE38" s="247">
        <v>19</v>
      </c>
      <c r="AF38" s="52"/>
      <c r="AG38" s="52"/>
      <c r="AH38" s="43" t="s">
        <v>286</v>
      </c>
      <c r="AI38" s="525">
        <v>137.3</v>
      </c>
      <c r="AJ38" s="530">
        <f t="shared" si="6"/>
        <v>1.96649672250546</v>
      </c>
      <c r="AL38" s="260" t="s">
        <v>63</v>
      </c>
      <c r="AM38" s="260" t="s">
        <v>63</v>
      </c>
      <c r="AN38" s="260" t="s">
        <v>63</v>
      </c>
      <c r="AO38" s="260" t="s">
        <v>63</v>
      </c>
      <c r="AP38" s="260" t="s">
        <v>63</v>
      </c>
      <c r="AQ38" s="260" t="s">
        <v>63</v>
      </c>
      <c r="AR38" s="534" t="str">
        <f t="shared" si="7"/>
        <v>合格</v>
      </c>
      <c r="AS38" s="139" t="s">
        <v>64</v>
      </c>
      <c r="AT38" s="248" t="s">
        <v>262</v>
      </c>
      <c r="AU38" s="214" t="s">
        <v>65</v>
      </c>
    </row>
    <row r="39" ht="15" spans="1:47">
      <c r="A39" s="47">
        <v>33</v>
      </c>
      <c r="B39" s="535" t="s">
        <v>56</v>
      </c>
      <c r="C39" s="352" t="s">
        <v>262</v>
      </c>
      <c r="D39" s="248" t="s">
        <v>57</v>
      </c>
      <c r="E39" s="520" t="s">
        <v>287</v>
      </c>
      <c r="F39" s="239" t="s">
        <v>288</v>
      </c>
      <c r="G39" s="521" t="s">
        <v>106</v>
      </c>
      <c r="H39" s="248" t="s">
        <v>289</v>
      </c>
      <c r="I39" s="248" t="s">
        <v>290</v>
      </c>
      <c r="J39" s="249">
        <v>5.7</v>
      </c>
      <c r="K39" s="248" t="s">
        <v>101</v>
      </c>
      <c r="L39" s="248" t="s">
        <v>118</v>
      </c>
      <c r="M39" s="352"/>
      <c r="N39" s="352"/>
      <c r="O39" s="352"/>
      <c r="P39" s="352"/>
      <c r="Q39" s="352"/>
      <c r="R39" s="352"/>
      <c r="S39" s="352"/>
      <c r="T39" s="352"/>
      <c r="U39" s="352"/>
      <c r="V39" s="352"/>
      <c r="W39" s="352"/>
      <c r="X39" s="352"/>
      <c r="Y39" s="352"/>
      <c r="Z39" s="248" t="s">
        <v>284</v>
      </c>
      <c r="AA39" s="251">
        <f t="shared" si="4"/>
        <v>0.182481751824807</v>
      </c>
      <c r="AB39" s="248" t="s">
        <v>111</v>
      </c>
      <c r="AC39" s="253">
        <f>(AB39-Z39)*VLOOKUP(AE39,公斤水的体积!A:B,2,)</f>
        <v>40.964213</v>
      </c>
      <c r="AD39" s="530">
        <f t="shared" si="5"/>
        <v>0.402482843137247</v>
      </c>
      <c r="AE39" s="247">
        <v>19</v>
      </c>
      <c r="AF39" s="52"/>
      <c r="AG39" s="52"/>
      <c r="AH39" s="43" t="s">
        <v>291</v>
      </c>
      <c r="AI39" s="525">
        <v>136.1</v>
      </c>
      <c r="AJ39" s="530">
        <f t="shared" si="6"/>
        <v>0.808229243203527</v>
      </c>
      <c r="AL39" s="260" t="s">
        <v>63</v>
      </c>
      <c r="AM39" s="260" t="s">
        <v>63</v>
      </c>
      <c r="AN39" s="260" t="s">
        <v>63</v>
      </c>
      <c r="AO39" s="260" t="s">
        <v>63</v>
      </c>
      <c r="AP39" s="260" t="s">
        <v>63</v>
      </c>
      <c r="AQ39" s="260" t="s">
        <v>63</v>
      </c>
      <c r="AR39" s="534" t="str">
        <f t="shared" si="7"/>
        <v>合格</v>
      </c>
      <c r="AS39" s="139" t="s">
        <v>64</v>
      </c>
      <c r="AT39" s="248" t="s">
        <v>262</v>
      </c>
      <c r="AU39" s="214" t="s">
        <v>65</v>
      </c>
    </row>
    <row r="40" ht="15" spans="1:47">
      <c r="A40" s="47">
        <v>34</v>
      </c>
      <c r="B40" s="535" t="s">
        <v>56</v>
      </c>
      <c r="C40" s="352" t="s">
        <v>262</v>
      </c>
      <c r="D40" s="248" t="s">
        <v>57</v>
      </c>
      <c r="E40" s="520" t="s">
        <v>292</v>
      </c>
      <c r="F40" s="239" t="s">
        <v>293</v>
      </c>
      <c r="G40" s="521" t="s">
        <v>133</v>
      </c>
      <c r="H40" s="248" t="s">
        <v>218</v>
      </c>
      <c r="I40" s="248" t="s">
        <v>205</v>
      </c>
      <c r="J40" s="261">
        <v>5</v>
      </c>
      <c r="K40" s="248" t="s">
        <v>294</v>
      </c>
      <c r="L40" s="248" t="s">
        <v>80</v>
      </c>
      <c r="M40" s="352"/>
      <c r="N40" s="352"/>
      <c r="O40" s="352"/>
      <c r="P40" s="352"/>
      <c r="Q40" s="352"/>
      <c r="R40" s="352"/>
      <c r="S40" s="352"/>
      <c r="T40" s="352"/>
      <c r="U40" s="352"/>
      <c r="V40" s="352"/>
      <c r="W40" s="352"/>
      <c r="X40" s="352"/>
      <c r="Y40" s="352"/>
      <c r="Z40" s="248" t="s">
        <v>295</v>
      </c>
      <c r="AA40" s="251">
        <f t="shared" si="4"/>
        <v>0.219780219780223</v>
      </c>
      <c r="AB40" s="248" t="s">
        <v>296</v>
      </c>
      <c r="AC40" s="253">
        <f>(AB40-Z40)*VLOOKUP(AE40,公斤水的体积!A:B,2,)</f>
        <v>40.162957</v>
      </c>
      <c r="AD40" s="530">
        <f t="shared" si="5"/>
        <v>0.407392500000014</v>
      </c>
      <c r="AE40" s="247">
        <v>19</v>
      </c>
      <c r="AF40" s="52"/>
      <c r="AG40" s="52"/>
      <c r="AH40" s="43" t="s">
        <v>168</v>
      </c>
      <c r="AI40" s="525">
        <v>154.9</v>
      </c>
      <c r="AJ40" s="530">
        <f t="shared" si="6"/>
        <v>0.581020012911556</v>
      </c>
      <c r="AL40" s="260" t="s">
        <v>63</v>
      </c>
      <c r="AM40" s="260" t="s">
        <v>63</v>
      </c>
      <c r="AN40" s="260" t="s">
        <v>63</v>
      </c>
      <c r="AO40" s="260" t="s">
        <v>63</v>
      </c>
      <c r="AP40" s="260" t="s">
        <v>63</v>
      </c>
      <c r="AQ40" s="260" t="s">
        <v>63</v>
      </c>
      <c r="AR40" s="534" t="str">
        <f t="shared" si="7"/>
        <v>合格</v>
      </c>
      <c r="AS40" s="139" t="s">
        <v>64</v>
      </c>
      <c r="AT40" s="248" t="s">
        <v>262</v>
      </c>
      <c r="AU40" s="214" t="s">
        <v>65</v>
      </c>
    </row>
    <row r="41" ht="15" spans="1:47">
      <c r="A41" s="47">
        <v>35</v>
      </c>
      <c r="B41" s="535" t="s">
        <v>56</v>
      </c>
      <c r="C41" s="352" t="s">
        <v>262</v>
      </c>
      <c r="D41" s="248" t="s">
        <v>57</v>
      </c>
      <c r="E41" s="520" t="s">
        <v>297</v>
      </c>
      <c r="F41" s="239" t="s">
        <v>298</v>
      </c>
      <c r="G41" s="521" t="s">
        <v>133</v>
      </c>
      <c r="H41" s="248" t="s">
        <v>299</v>
      </c>
      <c r="I41" s="248" t="s">
        <v>205</v>
      </c>
      <c r="J41" s="249">
        <v>5.7</v>
      </c>
      <c r="K41" s="248" t="s">
        <v>300</v>
      </c>
      <c r="L41" s="248" t="s">
        <v>109</v>
      </c>
      <c r="M41" s="352"/>
      <c r="N41" s="352"/>
      <c r="O41" s="352"/>
      <c r="P41" s="352"/>
      <c r="Q41" s="352"/>
      <c r="R41" s="352"/>
      <c r="S41" s="352"/>
      <c r="T41" s="352"/>
      <c r="U41" s="352"/>
      <c r="V41" s="352"/>
      <c r="W41" s="352"/>
      <c r="X41" s="352"/>
      <c r="Y41" s="352"/>
      <c r="Z41" s="248" t="s">
        <v>301</v>
      </c>
      <c r="AA41" s="251">
        <f t="shared" si="4"/>
        <v>0.214592274678115</v>
      </c>
      <c r="AB41" s="248" t="s">
        <v>181</v>
      </c>
      <c r="AC41" s="253">
        <f>(AB41-Z41)*VLOOKUP(AE41,公斤水的体积!A:B,2,)</f>
        <v>40.563585</v>
      </c>
      <c r="AD41" s="530">
        <f t="shared" si="5"/>
        <v>0.404913366336645</v>
      </c>
      <c r="AE41" s="247">
        <v>19</v>
      </c>
      <c r="AF41" s="52"/>
      <c r="AG41" s="52"/>
      <c r="AH41" s="43" t="s">
        <v>302</v>
      </c>
      <c r="AI41" s="525">
        <v>151.9</v>
      </c>
      <c r="AJ41" s="530">
        <f t="shared" si="6"/>
        <v>2.63331138907176</v>
      </c>
      <c r="AL41" s="260" t="s">
        <v>63</v>
      </c>
      <c r="AM41" s="260" t="s">
        <v>63</v>
      </c>
      <c r="AN41" s="260" t="s">
        <v>63</v>
      </c>
      <c r="AO41" s="260" t="s">
        <v>63</v>
      </c>
      <c r="AP41" s="260" t="s">
        <v>63</v>
      </c>
      <c r="AQ41" s="260" t="s">
        <v>63</v>
      </c>
      <c r="AR41" s="534" t="str">
        <f t="shared" si="7"/>
        <v>合格</v>
      </c>
      <c r="AS41" s="139" t="s">
        <v>64</v>
      </c>
      <c r="AT41" s="248" t="s">
        <v>262</v>
      </c>
      <c r="AU41" s="214" t="s">
        <v>65</v>
      </c>
    </row>
    <row r="42" ht="15" spans="1:47">
      <c r="A42" s="47">
        <v>36</v>
      </c>
      <c r="B42" s="535" t="s">
        <v>56</v>
      </c>
      <c r="C42" s="352" t="s">
        <v>262</v>
      </c>
      <c r="D42" s="248" t="s">
        <v>57</v>
      </c>
      <c r="E42" s="520" t="s">
        <v>303</v>
      </c>
      <c r="F42" s="239" t="s">
        <v>304</v>
      </c>
      <c r="G42" s="521" t="s">
        <v>60</v>
      </c>
      <c r="H42" s="248" t="s">
        <v>305</v>
      </c>
      <c r="I42" s="248" t="s">
        <v>78</v>
      </c>
      <c r="J42" s="249">
        <v>5.7</v>
      </c>
      <c r="K42" s="248" t="s">
        <v>306</v>
      </c>
      <c r="L42" s="248" t="s">
        <v>80</v>
      </c>
      <c r="M42" s="352"/>
      <c r="N42" s="352"/>
      <c r="O42" s="352"/>
      <c r="P42" s="352"/>
      <c r="Q42" s="352"/>
      <c r="R42" s="352"/>
      <c r="S42" s="352"/>
      <c r="T42" s="352"/>
      <c r="U42" s="352"/>
      <c r="V42" s="352"/>
      <c r="W42" s="352"/>
      <c r="X42" s="352"/>
      <c r="Y42" s="352"/>
      <c r="Z42" s="248" t="s">
        <v>307</v>
      </c>
      <c r="AA42" s="251">
        <f t="shared" si="4"/>
        <v>0.200803212851394</v>
      </c>
      <c r="AB42" s="248" t="s">
        <v>308</v>
      </c>
      <c r="AC42" s="253">
        <f>(AB42-Z42)*VLOOKUP(AE42,公斤水的体积!A:B,2,)</f>
        <v>40.162957</v>
      </c>
      <c r="AD42" s="530">
        <f t="shared" si="5"/>
        <v>0.407392499999997</v>
      </c>
      <c r="AE42" s="247">
        <v>19</v>
      </c>
      <c r="AF42" s="52"/>
      <c r="AG42" s="52"/>
      <c r="AH42" s="43" t="s">
        <v>240</v>
      </c>
      <c r="AI42" s="525">
        <v>145.2</v>
      </c>
      <c r="AJ42" s="530">
        <f t="shared" si="6"/>
        <v>1.17079889807163</v>
      </c>
      <c r="AL42" s="260" t="s">
        <v>63</v>
      </c>
      <c r="AM42" s="260" t="s">
        <v>63</v>
      </c>
      <c r="AN42" s="260" t="s">
        <v>63</v>
      </c>
      <c r="AO42" s="260" t="s">
        <v>63</v>
      </c>
      <c r="AP42" s="260" t="s">
        <v>63</v>
      </c>
      <c r="AQ42" s="260" t="s">
        <v>63</v>
      </c>
      <c r="AR42" s="534" t="str">
        <f t="shared" si="7"/>
        <v>合格</v>
      </c>
      <c r="AS42" s="139" t="s">
        <v>64</v>
      </c>
      <c r="AT42" s="248" t="s">
        <v>262</v>
      </c>
      <c r="AU42" s="214" t="s">
        <v>65</v>
      </c>
    </row>
    <row r="43" ht="15" spans="1:47">
      <c r="A43" s="47">
        <v>37</v>
      </c>
      <c r="B43" s="535" t="s">
        <v>56</v>
      </c>
      <c r="C43" s="352" t="s">
        <v>262</v>
      </c>
      <c r="D43" s="248" t="s">
        <v>57</v>
      </c>
      <c r="E43" s="520" t="s">
        <v>309</v>
      </c>
      <c r="F43" s="239" t="s">
        <v>310</v>
      </c>
      <c r="G43" s="521" t="s">
        <v>60</v>
      </c>
      <c r="H43" s="248" t="s">
        <v>311</v>
      </c>
      <c r="I43" s="248" t="s">
        <v>277</v>
      </c>
      <c r="J43" s="249">
        <v>5.7</v>
      </c>
      <c r="K43" s="248" t="s">
        <v>312</v>
      </c>
      <c r="L43" s="248" t="s">
        <v>80</v>
      </c>
      <c r="M43" s="352"/>
      <c r="N43" s="352"/>
      <c r="O43" s="352"/>
      <c r="P43" s="352"/>
      <c r="Q43" s="352"/>
      <c r="R43" s="352"/>
      <c r="S43" s="352"/>
      <c r="T43" s="352"/>
      <c r="U43" s="352"/>
      <c r="V43" s="352"/>
      <c r="W43" s="352"/>
      <c r="X43" s="352"/>
      <c r="Y43" s="352"/>
      <c r="Z43" s="248" t="s">
        <v>313</v>
      </c>
      <c r="AA43" s="251">
        <f t="shared" si="4"/>
        <v>0.204081632653064</v>
      </c>
      <c r="AB43" s="248" t="s">
        <v>253</v>
      </c>
      <c r="AC43" s="253">
        <f>(AB43-Z43)*VLOOKUP(AE43,公斤水的体积!A:B,2,)</f>
        <v>40.162957</v>
      </c>
      <c r="AD43" s="530">
        <f t="shared" si="5"/>
        <v>0.407392500000014</v>
      </c>
      <c r="AE43" s="247">
        <v>19</v>
      </c>
      <c r="AF43" s="52"/>
      <c r="AG43" s="52"/>
      <c r="AH43" s="43" t="s">
        <v>314</v>
      </c>
      <c r="AI43" s="525">
        <v>151.8</v>
      </c>
      <c r="AJ43" s="530">
        <f t="shared" si="6"/>
        <v>1.64690382081686</v>
      </c>
      <c r="AL43" s="260" t="s">
        <v>63</v>
      </c>
      <c r="AM43" s="260" t="s">
        <v>63</v>
      </c>
      <c r="AN43" s="260" t="s">
        <v>63</v>
      </c>
      <c r="AO43" s="260" t="s">
        <v>63</v>
      </c>
      <c r="AP43" s="260" t="s">
        <v>63</v>
      </c>
      <c r="AQ43" s="260" t="s">
        <v>63</v>
      </c>
      <c r="AR43" s="534" t="str">
        <f t="shared" si="7"/>
        <v>合格</v>
      </c>
      <c r="AS43" s="139" t="s">
        <v>64</v>
      </c>
      <c r="AT43" s="248" t="s">
        <v>262</v>
      </c>
      <c r="AU43" s="214" t="s">
        <v>65</v>
      </c>
    </row>
    <row r="44" ht="15" spans="1:47">
      <c r="A44" s="47">
        <v>38</v>
      </c>
      <c r="B44" s="535" t="s">
        <v>56</v>
      </c>
      <c r="C44" s="352" t="s">
        <v>262</v>
      </c>
      <c r="D44" s="248" t="s">
        <v>57</v>
      </c>
      <c r="E44" s="520" t="s">
        <v>315</v>
      </c>
      <c r="F44" s="239" t="s">
        <v>316</v>
      </c>
      <c r="G44" s="521" t="s">
        <v>68</v>
      </c>
      <c r="H44" s="248" t="s">
        <v>77</v>
      </c>
      <c r="I44" s="248" t="s">
        <v>78</v>
      </c>
      <c r="J44" s="249">
        <v>5.7</v>
      </c>
      <c r="K44" s="248" t="s">
        <v>99</v>
      </c>
      <c r="L44" s="248" t="s">
        <v>259</v>
      </c>
      <c r="M44" s="352"/>
      <c r="N44" s="352"/>
      <c r="O44" s="352"/>
      <c r="P44" s="352"/>
      <c r="Q44" s="352"/>
      <c r="R44" s="352"/>
      <c r="S44" s="352"/>
      <c r="T44" s="352"/>
      <c r="U44" s="352"/>
      <c r="V44" s="352"/>
      <c r="W44" s="352"/>
      <c r="X44" s="352"/>
      <c r="Y44" s="352"/>
      <c r="Z44" s="248" t="s">
        <v>101</v>
      </c>
      <c r="AA44" s="251">
        <f t="shared" si="4"/>
        <v>0.182149362477234</v>
      </c>
      <c r="AB44" s="248" t="s">
        <v>153</v>
      </c>
      <c r="AC44" s="253">
        <f>(AB44-Z44)*VLOOKUP(AE44,公斤水的体积!A:B,2,)</f>
        <v>39.361701</v>
      </c>
      <c r="AD44" s="530">
        <f t="shared" si="5"/>
        <v>0.412502551020392</v>
      </c>
      <c r="AE44" s="247">
        <v>19</v>
      </c>
      <c r="AF44" s="52"/>
      <c r="AG44" s="52"/>
      <c r="AH44" s="43" t="s">
        <v>168</v>
      </c>
      <c r="AI44" s="525">
        <v>127</v>
      </c>
      <c r="AJ44" s="530">
        <f t="shared" si="6"/>
        <v>0.708661417322835</v>
      </c>
      <c r="AL44" s="260" t="s">
        <v>63</v>
      </c>
      <c r="AM44" s="260" t="s">
        <v>63</v>
      </c>
      <c r="AN44" s="260" t="s">
        <v>63</v>
      </c>
      <c r="AO44" s="260" t="s">
        <v>63</v>
      </c>
      <c r="AP44" s="260" t="s">
        <v>63</v>
      </c>
      <c r="AQ44" s="260" t="s">
        <v>63</v>
      </c>
      <c r="AR44" s="534" t="str">
        <f t="shared" si="7"/>
        <v>合格</v>
      </c>
      <c r="AS44" s="139" t="s">
        <v>64</v>
      </c>
      <c r="AT44" s="248" t="s">
        <v>262</v>
      </c>
      <c r="AU44" s="214" t="s">
        <v>65</v>
      </c>
    </row>
    <row r="45" ht="15" spans="1:47">
      <c r="A45" s="47">
        <v>39</v>
      </c>
      <c r="B45" s="535" t="s">
        <v>56</v>
      </c>
      <c r="C45" s="352" t="s">
        <v>262</v>
      </c>
      <c r="D45" s="248" t="s">
        <v>57</v>
      </c>
      <c r="E45" s="520" t="s">
        <v>317</v>
      </c>
      <c r="F45" s="239" t="s">
        <v>318</v>
      </c>
      <c r="G45" s="521" t="s">
        <v>68</v>
      </c>
      <c r="H45" s="248" t="s">
        <v>319</v>
      </c>
      <c r="I45" s="248" t="s">
        <v>149</v>
      </c>
      <c r="J45" s="249">
        <v>5.7</v>
      </c>
      <c r="K45" s="248" t="s">
        <v>127</v>
      </c>
      <c r="L45" s="248" t="s">
        <v>90</v>
      </c>
      <c r="M45" s="352"/>
      <c r="N45" s="352"/>
      <c r="O45" s="352"/>
      <c r="P45" s="352"/>
      <c r="Q45" s="352"/>
      <c r="R45" s="352"/>
      <c r="S45" s="352"/>
      <c r="T45" s="352"/>
      <c r="U45" s="352"/>
      <c r="V45" s="352"/>
      <c r="W45" s="352"/>
      <c r="X45" s="352"/>
      <c r="Y45" s="352"/>
      <c r="Z45" s="248" t="s">
        <v>128</v>
      </c>
      <c r="AA45" s="251">
        <f t="shared" si="4"/>
        <v>0.178571428571431</v>
      </c>
      <c r="AB45" s="248" t="s">
        <v>82</v>
      </c>
      <c r="AC45" s="253">
        <f>(AB45-Z45)*VLOOKUP(AE45,公斤水的体积!A:B,2,)</f>
        <v>40.363271</v>
      </c>
      <c r="AD45" s="530">
        <f t="shared" si="5"/>
        <v>0.406146766169158</v>
      </c>
      <c r="AE45" s="247">
        <v>19</v>
      </c>
      <c r="AF45" s="52"/>
      <c r="AG45" s="52"/>
      <c r="AH45" s="43" t="s">
        <v>93</v>
      </c>
      <c r="AI45" s="525">
        <v>131.4</v>
      </c>
      <c r="AJ45" s="530">
        <f t="shared" si="6"/>
        <v>0.532724505327245</v>
      </c>
      <c r="AL45" s="260" t="s">
        <v>63</v>
      </c>
      <c r="AM45" s="260" t="s">
        <v>63</v>
      </c>
      <c r="AN45" s="260" t="s">
        <v>63</v>
      </c>
      <c r="AO45" s="260" t="s">
        <v>63</v>
      </c>
      <c r="AP45" s="260" t="s">
        <v>63</v>
      </c>
      <c r="AQ45" s="260" t="s">
        <v>63</v>
      </c>
      <c r="AR45" s="534" t="str">
        <f t="shared" si="7"/>
        <v>合格</v>
      </c>
      <c r="AS45" s="139" t="s">
        <v>64</v>
      </c>
      <c r="AT45" s="248" t="s">
        <v>262</v>
      </c>
      <c r="AU45" s="214" t="s">
        <v>65</v>
      </c>
    </row>
    <row r="46" ht="15" spans="1:47">
      <c r="A46" s="47">
        <v>40</v>
      </c>
      <c r="B46" s="535" t="s">
        <v>56</v>
      </c>
      <c r="C46" s="352" t="s">
        <v>262</v>
      </c>
      <c r="D46" s="248" t="s">
        <v>57</v>
      </c>
      <c r="E46" s="520" t="s">
        <v>320</v>
      </c>
      <c r="F46" s="239" t="s">
        <v>321</v>
      </c>
      <c r="G46" s="521" t="s">
        <v>133</v>
      </c>
      <c r="H46" s="248" t="s">
        <v>277</v>
      </c>
      <c r="I46" s="248"/>
      <c r="J46" s="249">
        <v>5.7</v>
      </c>
      <c r="K46" s="248" t="s">
        <v>322</v>
      </c>
      <c r="L46" s="248" t="s">
        <v>80</v>
      </c>
      <c r="M46" s="352"/>
      <c r="N46" s="352"/>
      <c r="O46" s="352"/>
      <c r="P46" s="352"/>
      <c r="Q46" s="352"/>
      <c r="R46" s="352"/>
      <c r="S46" s="352"/>
      <c r="T46" s="352"/>
      <c r="U46" s="352"/>
      <c r="V46" s="352"/>
      <c r="W46" s="352"/>
      <c r="X46" s="352"/>
      <c r="Y46" s="352"/>
      <c r="Z46" s="248" t="s">
        <v>323</v>
      </c>
      <c r="AA46" s="251">
        <f t="shared" si="4"/>
        <v>0.205761316872431</v>
      </c>
      <c r="AB46" s="248" t="s">
        <v>324</v>
      </c>
      <c r="AC46" s="253">
        <f>(AB46-Z46)*VLOOKUP(AE46,公斤水的体积!A:B,2,)</f>
        <v>40.162957</v>
      </c>
      <c r="AD46" s="530">
        <f t="shared" si="5"/>
        <v>0.407392499999997</v>
      </c>
      <c r="AE46" s="247">
        <v>19</v>
      </c>
      <c r="AF46" s="52"/>
      <c r="AG46" s="52"/>
      <c r="AH46" s="43" t="s">
        <v>325</v>
      </c>
      <c r="AI46" s="525">
        <v>146.9</v>
      </c>
      <c r="AJ46" s="530">
        <f t="shared" si="6"/>
        <v>2.24642614023145</v>
      </c>
      <c r="AL46" s="260" t="s">
        <v>63</v>
      </c>
      <c r="AM46" s="260" t="s">
        <v>63</v>
      </c>
      <c r="AN46" s="260" t="s">
        <v>63</v>
      </c>
      <c r="AO46" s="260" t="s">
        <v>63</v>
      </c>
      <c r="AP46" s="260" t="s">
        <v>63</v>
      </c>
      <c r="AQ46" s="260" t="s">
        <v>63</v>
      </c>
      <c r="AR46" s="534" t="str">
        <f t="shared" si="7"/>
        <v>合格</v>
      </c>
      <c r="AS46" s="139" t="s">
        <v>64</v>
      </c>
      <c r="AT46" s="248" t="s">
        <v>262</v>
      </c>
      <c r="AU46" s="214" t="s">
        <v>65</v>
      </c>
    </row>
    <row r="47" ht="15" spans="1:47">
      <c r="A47" s="47">
        <v>41</v>
      </c>
      <c r="B47" s="535" t="s">
        <v>56</v>
      </c>
      <c r="C47" s="352" t="s">
        <v>262</v>
      </c>
      <c r="D47" s="248" t="s">
        <v>57</v>
      </c>
      <c r="E47" s="520" t="s">
        <v>326</v>
      </c>
      <c r="F47" s="239" t="s">
        <v>327</v>
      </c>
      <c r="G47" s="521" t="s">
        <v>133</v>
      </c>
      <c r="H47" s="248" t="s">
        <v>218</v>
      </c>
      <c r="I47" s="248" t="s">
        <v>98</v>
      </c>
      <c r="J47" s="261">
        <v>5</v>
      </c>
      <c r="K47" s="248" t="s">
        <v>328</v>
      </c>
      <c r="L47" s="248" t="s">
        <v>80</v>
      </c>
      <c r="M47" s="352"/>
      <c r="N47" s="352"/>
      <c r="O47" s="352"/>
      <c r="P47" s="352"/>
      <c r="Q47" s="352"/>
      <c r="R47" s="352"/>
      <c r="S47" s="352"/>
      <c r="T47" s="352"/>
      <c r="U47" s="352"/>
      <c r="V47" s="352"/>
      <c r="W47" s="352"/>
      <c r="X47" s="352"/>
      <c r="Y47" s="352"/>
      <c r="Z47" s="248" t="s">
        <v>329</v>
      </c>
      <c r="AA47" s="251">
        <f t="shared" si="4"/>
        <v>0.2212389380531</v>
      </c>
      <c r="AB47" s="248" t="s">
        <v>330</v>
      </c>
      <c r="AC47" s="253">
        <f>(AB47-Z47)*VLOOKUP(AE47,公斤水的体积!A:B,2,)</f>
        <v>40.162957</v>
      </c>
      <c r="AD47" s="530">
        <f t="shared" si="5"/>
        <v>0.407392500000014</v>
      </c>
      <c r="AE47" s="247">
        <v>19</v>
      </c>
      <c r="AF47" s="52"/>
      <c r="AG47" s="52"/>
      <c r="AH47" s="43" t="s">
        <v>331</v>
      </c>
      <c r="AI47" s="525">
        <v>167.7</v>
      </c>
      <c r="AJ47" s="530">
        <f t="shared" si="6"/>
        <v>0.477042337507454</v>
      </c>
      <c r="AL47" s="260" t="s">
        <v>63</v>
      </c>
      <c r="AM47" s="260" t="s">
        <v>63</v>
      </c>
      <c r="AN47" s="260" t="s">
        <v>63</v>
      </c>
      <c r="AO47" s="260" t="s">
        <v>63</v>
      </c>
      <c r="AP47" s="260" t="s">
        <v>63</v>
      </c>
      <c r="AQ47" s="260" t="s">
        <v>63</v>
      </c>
      <c r="AR47" s="534" t="str">
        <f t="shared" si="7"/>
        <v>合格</v>
      </c>
      <c r="AS47" s="139" t="s">
        <v>64</v>
      </c>
      <c r="AT47" s="248" t="s">
        <v>262</v>
      </c>
      <c r="AU47" s="214" t="s">
        <v>65</v>
      </c>
    </row>
    <row r="48" ht="15" spans="1:47">
      <c r="A48" s="47">
        <v>42</v>
      </c>
      <c r="B48" s="535" t="s">
        <v>56</v>
      </c>
      <c r="C48" s="352" t="s">
        <v>262</v>
      </c>
      <c r="D48" s="248" t="s">
        <v>57</v>
      </c>
      <c r="E48" s="520" t="s">
        <v>332</v>
      </c>
      <c r="F48" s="239" t="s">
        <v>333</v>
      </c>
      <c r="G48" s="521" t="s">
        <v>133</v>
      </c>
      <c r="H48" s="248" t="s">
        <v>334</v>
      </c>
      <c r="I48" s="248"/>
      <c r="J48" s="261">
        <v>5</v>
      </c>
      <c r="K48" s="248" t="s">
        <v>335</v>
      </c>
      <c r="L48" s="248" t="s">
        <v>80</v>
      </c>
      <c r="M48" s="352"/>
      <c r="N48" s="352"/>
      <c r="O48" s="352"/>
      <c r="P48" s="352"/>
      <c r="Q48" s="352"/>
      <c r="R48" s="352"/>
      <c r="S48" s="352"/>
      <c r="T48" s="352"/>
      <c r="U48" s="352"/>
      <c r="V48" s="352"/>
      <c r="W48" s="352"/>
      <c r="X48" s="352"/>
      <c r="Y48" s="352"/>
      <c r="Z48" s="248" t="s">
        <v>336</v>
      </c>
      <c r="AA48" s="251">
        <f t="shared" si="4"/>
        <v>0.233100233100236</v>
      </c>
      <c r="AB48" s="248" t="s">
        <v>337</v>
      </c>
      <c r="AC48" s="253">
        <f>(AB48-Z48)*VLOOKUP(AE48,公斤水的体积!A:B,2,)</f>
        <v>40.162957</v>
      </c>
      <c r="AD48" s="530">
        <f t="shared" si="5"/>
        <v>0.407392500000032</v>
      </c>
      <c r="AE48" s="247">
        <v>19</v>
      </c>
      <c r="AF48" s="52"/>
      <c r="AG48" s="52"/>
      <c r="AH48" s="43" t="s">
        <v>189</v>
      </c>
      <c r="AI48" s="525">
        <v>174.9</v>
      </c>
      <c r="AJ48" s="530">
        <f t="shared" si="6"/>
        <v>3.31618067467124</v>
      </c>
      <c r="AL48" s="260" t="s">
        <v>63</v>
      </c>
      <c r="AM48" s="260" t="s">
        <v>63</v>
      </c>
      <c r="AN48" s="260" t="s">
        <v>63</v>
      </c>
      <c r="AO48" s="260" t="s">
        <v>63</v>
      </c>
      <c r="AP48" s="260" t="s">
        <v>63</v>
      </c>
      <c r="AQ48" s="260" t="s">
        <v>63</v>
      </c>
      <c r="AR48" s="534" t="str">
        <f t="shared" si="7"/>
        <v>合格</v>
      </c>
      <c r="AS48" s="139" t="s">
        <v>64</v>
      </c>
      <c r="AT48" s="248" t="s">
        <v>262</v>
      </c>
      <c r="AU48" s="214" t="s">
        <v>65</v>
      </c>
    </row>
    <row r="49" ht="15" spans="1:47">
      <c r="A49" s="47">
        <v>43</v>
      </c>
      <c r="B49" s="535" t="s">
        <v>56</v>
      </c>
      <c r="C49" s="352" t="s">
        <v>262</v>
      </c>
      <c r="D49" s="248" t="s">
        <v>57</v>
      </c>
      <c r="E49" s="520" t="s">
        <v>338</v>
      </c>
      <c r="F49" s="239" t="s">
        <v>339</v>
      </c>
      <c r="G49" s="521" t="s">
        <v>96</v>
      </c>
      <c r="H49" s="248" t="s">
        <v>340</v>
      </c>
      <c r="I49" s="248" t="s">
        <v>98</v>
      </c>
      <c r="J49" s="249">
        <v>5.7</v>
      </c>
      <c r="K49" s="248" t="s">
        <v>341</v>
      </c>
      <c r="L49" s="248" t="s">
        <v>109</v>
      </c>
      <c r="M49" s="352"/>
      <c r="N49" s="352"/>
      <c r="O49" s="352"/>
      <c r="P49" s="352"/>
      <c r="Q49" s="352"/>
      <c r="R49" s="352"/>
      <c r="S49" s="352"/>
      <c r="T49" s="352"/>
      <c r="U49" s="352"/>
      <c r="V49" s="352"/>
      <c r="W49" s="352"/>
      <c r="X49" s="352"/>
      <c r="Y49" s="352"/>
      <c r="Z49" s="248" t="s">
        <v>342</v>
      </c>
      <c r="AA49" s="251">
        <f t="shared" si="4"/>
        <v>0.213675213675202</v>
      </c>
      <c r="AB49" s="248" t="s">
        <v>343</v>
      </c>
      <c r="AC49" s="253">
        <f>(AB49-Z49)*VLOOKUP(AE49,公斤水的体积!A:B,2,)</f>
        <v>40.563585</v>
      </c>
      <c r="AD49" s="530">
        <f t="shared" si="5"/>
        <v>0.404913366336645</v>
      </c>
      <c r="AE49" s="247">
        <v>19</v>
      </c>
      <c r="AF49" s="52"/>
      <c r="AG49" s="52"/>
      <c r="AH49" s="43" t="s">
        <v>344</v>
      </c>
      <c r="AI49" s="525">
        <v>151.5</v>
      </c>
      <c r="AJ49" s="530">
        <f t="shared" si="6"/>
        <v>2.44224422442244</v>
      </c>
      <c r="AL49" s="260" t="s">
        <v>63</v>
      </c>
      <c r="AM49" s="260" t="s">
        <v>63</v>
      </c>
      <c r="AN49" s="260" t="s">
        <v>63</v>
      </c>
      <c r="AO49" s="260" t="s">
        <v>63</v>
      </c>
      <c r="AP49" s="260" t="s">
        <v>63</v>
      </c>
      <c r="AQ49" s="260" t="s">
        <v>63</v>
      </c>
      <c r="AR49" s="534" t="str">
        <f t="shared" si="7"/>
        <v>合格</v>
      </c>
      <c r="AS49" s="139" t="s">
        <v>64</v>
      </c>
      <c r="AT49" s="248" t="s">
        <v>262</v>
      </c>
      <c r="AU49" s="214" t="s">
        <v>65</v>
      </c>
    </row>
    <row r="50" ht="15" spans="1:47">
      <c r="A50" s="47">
        <v>44</v>
      </c>
      <c r="B50" s="535" t="s">
        <v>56</v>
      </c>
      <c r="C50" s="352" t="s">
        <v>262</v>
      </c>
      <c r="D50" s="248" t="s">
        <v>57</v>
      </c>
      <c r="E50" s="520" t="s">
        <v>345</v>
      </c>
      <c r="F50" s="239" t="s">
        <v>346</v>
      </c>
      <c r="G50" s="521" t="s">
        <v>133</v>
      </c>
      <c r="H50" s="248" t="s">
        <v>347</v>
      </c>
      <c r="I50" s="248" t="s">
        <v>78</v>
      </c>
      <c r="J50" s="261">
        <v>5</v>
      </c>
      <c r="K50" s="248" t="s">
        <v>348</v>
      </c>
      <c r="L50" s="248" t="s">
        <v>80</v>
      </c>
      <c r="M50" s="352"/>
      <c r="N50" s="352"/>
      <c r="O50" s="352"/>
      <c r="P50" s="352"/>
      <c r="Q50" s="352"/>
      <c r="R50" s="352"/>
      <c r="S50" s="352"/>
      <c r="T50" s="352"/>
      <c r="U50" s="352"/>
      <c r="V50" s="352"/>
      <c r="W50" s="352"/>
      <c r="X50" s="352"/>
      <c r="Y50" s="352"/>
      <c r="Z50" s="248" t="s">
        <v>349</v>
      </c>
      <c r="AA50" s="251">
        <f t="shared" si="4"/>
        <v>0.238663484486877</v>
      </c>
      <c r="AB50" s="248" t="s">
        <v>350</v>
      </c>
      <c r="AC50" s="253">
        <f>(AB50-Z50)*VLOOKUP(AE50,公斤水的体积!A:B,2,)</f>
        <v>40.162957</v>
      </c>
      <c r="AD50" s="530">
        <f t="shared" si="5"/>
        <v>0.407392500000032</v>
      </c>
      <c r="AE50" s="247">
        <v>19</v>
      </c>
      <c r="AF50" s="52"/>
      <c r="AG50" s="52"/>
      <c r="AH50" s="43" t="s">
        <v>351</v>
      </c>
      <c r="AI50" s="525">
        <v>172.4</v>
      </c>
      <c r="AJ50" s="530">
        <f t="shared" si="6"/>
        <v>1.68213457076566</v>
      </c>
      <c r="AL50" s="260" t="s">
        <v>63</v>
      </c>
      <c r="AM50" s="260" t="s">
        <v>63</v>
      </c>
      <c r="AN50" s="260" t="s">
        <v>63</v>
      </c>
      <c r="AO50" s="260" t="s">
        <v>63</v>
      </c>
      <c r="AP50" s="260" t="s">
        <v>63</v>
      </c>
      <c r="AQ50" s="260" t="s">
        <v>63</v>
      </c>
      <c r="AR50" s="534" t="str">
        <f t="shared" si="7"/>
        <v>合格</v>
      </c>
      <c r="AS50" s="139" t="s">
        <v>64</v>
      </c>
      <c r="AT50" s="248" t="s">
        <v>262</v>
      </c>
      <c r="AU50" s="214" t="s">
        <v>65</v>
      </c>
    </row>
    <row r="51" ht="15" spans="1:47">
      <c r="A51" s="47">
        <v>45</v>
      </c>
      <c r="B51" s="535" t="s">
        <v>56</v>
      </c>
      <c r="C51" s="352" t="s">
        <v>262</v>
      </c>
      <c r="D51" s="248" t="s">
        <v>57</v>
      </c>
      <c r="E51" s="520" t="s">
        <v>352</v>
      </c>
      <c r="F51" s="239" t="s">
        <v>353</v>
      </c>
      <c r="G51" s="521" t="s">
        <v>354</v>
      </c>
      <c r="H51" s="248" t="s">
        <v>116</v>
      </c>
      <c r="I51" s="248"/>
      <c r="J51" s="261">
        <v>5</v>
      </c>
      <c r="K51" s="248" t="s">
        <v>355</v>
      </c>
      <c r="L51" s="248" t="s">
        <v>80</v>
      </c>
      <c r="M51" s="352"/>
      <c r="N51" s="352"/>
      <c r="O51" s="352"/>
      <c r="P51" s="352"/>
      <c r="Q51" s="352"/>
      <c r="R51" s="352"/>
      <c r="S51" s="352"/>
      <c r="T51" s="352"/>
      <c r="U51" s="352"/>
      <c r="V51" s="352"/>
      <c r="W51" s="352"/>
      <c r="X51" s="352"/>
      <c r="Y51" s="352"/>
      <c r="Z51" s="248" t="s">
        <v>356</v>
      </c>
      <c r="AA51" s="251">
        <f t="shared" si="4"/>
        <v>0.240384615384619</v>
      </c>
      <c r="AB51" s="248" t="s">
        <v>357</v>
      </c>
      <c r="AC51" s="253">
        <f>(AB51-Z51)*VLOOKUP(AE51,公斤水的体积!A:B,2,)</f>
        <v>40.162957</v>
      </c>
      <c r="AD51" s="530">
        <f t="shared" si="5"/>
        <v>0.407392499999997</v>
      </c>
      <c r="AE51" s="247">
        <v>19</v>
      </c>
      <c r="AF51" s="52"/>
      <c r="AG51" s="52"/>
      <c r="AH51" s="43" t="s">
        <v>358</v>
      </c>
      <c r="AI51" s="525">
        <v>181</v>
      </c>
      <c r="AJ51" s="530">
        <f t="shared" si="6"/>
        <v>1.43646408839779</v>
      </c>
      <c r="AL51" s="260" t="s">
        <v>63</v>
      </c>
      <c r="AM51" s="260" t="s">
        <v>63</v>
      </c>
      <c r="AN51" s="260" t="s">
        <v>63</v>
      </c>
      <c r="AO51" s="260" t="s">
        <v>63</v>
      </c>
      <c r="AP51" s="260" t="s">
        <v>63</v>
      </c>
      <c r="AQ51" s="260" t="s">
        <v>63</v>
      </c>
      <c r="AR51" s="534" t="str">
        <f t="shared" si="7"/>
        <v>合格</v>
      </c>
      <c r="AS51" s="139" t="s">
        <v>64</v>
      </c>
      <c r="AT51" s="248" t="s">
        <v>262</v>
      </c>
      <c r="AU51" s="214" t="s">
        <v>65</v>
      </c>
    </row>
    <row r="52" ht="15" spans="1:47">
      <c r="A52" s="47">
        <v>46</v>
      </c>
      <c r="B52" s="535" t="s">
        <v>56</v>
      </c>
      <c r="C52" s="352" t="s">
        <v>262</v>
      </c>
      <c r="D52" s="248" t="s">
        <v>57</v>
      </c>
      <c r="E52" s="520" t="s">
        <v>359</v>
      </c>
      <c r="F52" s="239" t="s">
        <v>360</v>
      </c>
      <c r="G52" s="521" t="s">
        <v>86</v>
      </c>
      <c r="H52" s="248" t="s">
        <v>361</v>
      </c>
      <c r="I52" s="248" t="s">
        <v>205</v>
      </c>
      <c r="J52" s="261">
        <v>5.7</v>
      </c>
      <c r="K52" s="248" t="s">
        <v>362</v>
      </c>
      <c r="L52" s="248" t="s">
        <v>363</v>
      </c>
      <c r="M52" s="352"/>
      <c r="N52" s="352"/>
      <c r="O52" s="352"/>
      <c r="P52" s="352"/>
      <c r="Q52" s="352"/>
      <c r="R52" s="352"/>
      <c r="S52" s="352"/>
      <c r="T52" s="352"/>
      <c r="U52" s="352"/>
      <c r="V52" s="352"/>
      <c r="W52" s="352"/>
      <c r="X52" s="352"/>
      <c r="Y52" s="352"/>
      <c r="Z52" s="248" t="s">
        <v>186</v>
      </c>
      <c r="AA52" s="251">
        <f t="shared" si="4"/>
        <v>0.217391304347829</v>
      </c>
      <c r="AB52" s="248" t="s">
        <v>364</v>
      </c>
      <c r="AC52" s="253">
        <f>(AB52-Z52)*VLOOKUP(AE52,公斤水的体积!A:B,2,)</f>
        <v>40.463428</v>
      </c>
      <c r="AD52" s="530">
        <f t="shared" si="5"/>
        <v>0.405528535980157</v>
      </c>
      <c r="AE52" s="247">
        <v>19</v>
      </c>
      <c r="AF52" s="52"/>
      <c r="AG52" s="52"/>
      <c r="AH52" s="43" t="s">
        <v>189</v>
      </c>
      <c r="AI52" s="525">
        <v>166.1</v>
      </c>
      <c r="AJ52" s="530">
        <f t="shared" si="6"/>
        <v>3.49187236604455</v>
      </c>
      <c r="AL52" s="260" t="s">
        <v>63</v>
      </c>
      <c r="AM52" s="260" t="s">
        <v>63</v>
      </c>
      <c r="AN52" s="260" t="s">
        <v>63</v>
      </c>
      <c r="AO52" s="260" t="s">
        <v>63</v>
      </c>
      <c r="AP52" s="260" t="s">
        <v>63</v>
      </c>
      <c r="AQ52" s="260" t="s">
        <v>63</v>
      </c>
      <c r="AR52" s="534" t="str">
        <f t="shared" si="7"/>
        <v>合格</v>
      </c>
      <c r="AS52" s="139" t="s">
        <v>64</v>
      </c>
      <c r="AT52" s="248" t="s">
        <v>262</v>
      </c>
      <c r="AU52" s="214" t="s">
        <v>65</v>
      </c>
    </row>
    <row r="53" ht="15" spans="1:47">
      <c r="A53" s="47">
        <v>47</v>
      </c>
      <c r="B53" s="535" t="s">
        <v>56</v>
      </c>
      <c r="C53" s="352" t="s">
        <v>262</v>
      </c>
      <c r="D53" s="248" t="s">
        <v>57</v>
      </c>
      <c r="E53" s="520" t="s">
        <v>365</v>
      </c>
      <c r="F53" s="239" t="s">
        <v>366</v>
      </c>
      <c r="G53" s="521" t="s">
        <v>133</v>
      </c>
      <c r="H53" s="248" t="s">
        <v>185</v>
      </c>
      <c r="I53" s="248" t="s">
        <v>126</v>
      </c>
      <c r="J53" s="261">
        <v>5</v>
      </c>
      <c r="K53" s="248" t="s">
        <v>362</v>
      </c>
      <c r="L53" s="248" t="s">
        <v>80</v>
      </c>
      <c r="M53" s="352"/>
      <c r="N53" s="352"/>
      <c r="O53" s="352"/>
      <c r="P53" s="352"/>
      <c r="Q53" s="352"/>
      <c r="R53" s="352"/>
      <c r="S53" s="352"/>
      <c r="T53" s="352"/>
      <c r="U53" s="352"/>
      <c r="V53" s="352"/>
      <c r="W53" s="352"/>
      <c r="X53" s="352"/>
      <c r="Y53" s="352"/>
      <c r="Z53" s="248" t="s">
        <v>186</v>
      </c>
      <c r="AA53" s="251">
        <f t="shared" si="4"/>
        <v>0.217391304347829</v>
      </c>
      <c r="AB53" s="248" t="s">
        <v>266</v>
      </c>
      <c r="AC53" s="253">
        <f>(AB53-Z53)*VLOOKUP(AE53,公斤水的体积!A:B,2,)</f>
        <v>40.162957</v>
      </c>
      <c r="AD53" s="530">
        <f t="shared" si="5"/>
        <v>0.407392500000014</v>
      </c>
      <c r="AE53" s="247">
        <v>19</v>
      </c>
      <c r="AF53" s="52"/>
      <c r="AG53" s="52"/>
      <c r="AH53" s="43" t="s">
        <v>83</v>
      </c>
      <c r="AI53" s="525">
        <v>151.7</v>
      </c>
      <c r="AJ53" s="530">
        <f t="shared" si="6"/>
        <v>1.1865524060646</v>
      </c>
      <c r="AL53" s="260" t="s">
        <v>63</v>
      </c>
      <c r="AM53" s="260" t="s">
        <v>63</v>
      </c>
      <c r="AN53" s="260" t="s">
        <v>63</v>
      </c>
      <c r="AO53" s="260" t="s">
        <v>63</v>
      </c>
      <c r="AP53" s="260" t="s">
        <v>63</v>
      </c>
      <c r="AQ53" s="260" t="s">
        <v>63</v>
      </c>
      <c r="AR53" s="534" t="str">
        <f t="shared" si="7"/>
        <v>合格</v>
      </c>
      <c r="AS53" s="139" t="s">
        <v>64</v>
      </c>
      <c r="AT53" s="248" t="s">
        <v>262</v>
      </c>
      <c r="AU53" s="214" t="s">
        <v>65</v>
      </c>
    </row>
    <row r="54" ht="15" spans="1:47">
      <c r="A54" s="47">
        <v>48</v>
      </c>
      <c r="B54" s="535" t="s">
        <v>56</v>
      </c>
      <c r="C54" s="352" t="s">
        <v>262</v>
      </c>
      <c r="D54" s="248" t="s">
        <v>57</v>
      </c>
      <c r="E54" s="520" t="s">
        <v>367</v>
      </c>
      <c r="F54" s="239" t="s">
        <v>368</v>
      </c>
      <c r="G54" s="521" t="s">
        <v>68</v>
      </c>
      <c r="H54" s="248" t="s">
        <v>369</v>
      </c>
      <c r="I54" s="248" t="s">
        <v>78</v>
      </c>
      <c r="J54" s="249">
        <v>5.7</v>
      </c>
      <c r="K54" s="248" t="s">
        <v>370</v>
      </c>
      <c r="L54" s="248" t="s">
        <v>259</v>
      </c>
      <c r="M54" s="352"/>
      <c r="N54" s="352"/>
      <c r="O54" s="352"/>
      <c r="P54" s="352"/>
      <c r="Q54" s="352"/>
      <c r="R54" s="352"/>
      <c r="S54" s="352"/>
      <c r="T54" s="352"/>
      <c r="U54" s="352"/>
      <c r="V54" s="352"/>
      <c r="W54" s="352"/>
      <c r="X54" s="352"/>
      <c r="Y54" s="352"/>
      <c r="Z54" s="248" t="s">
        <v>371</v>
      </c>
      <c r="AA54" s="251">
        <f t="shared" si="4"/>
        <v>0.175438596491231</v>
      </c>
      <c r="AB54" s="248" t="s">
        <v>82</v>
      </c>
      <c r="AC54" s="253">
        <f>(AB54-Z54)*VLOOKUP(AE54,公斤水的体积!A:B,2,)</f>
        <v>39.361701</v>
      </c>
      <c r="AD54" s="530">
        <f t="shared" si="5"/>
        <v>0.41250255102041</v>
      </c>
      <c r="AE54" s="247">
        <v>19</v>
      </c>
      <c r="AF54" s="52"/>
      <c r="AG54" s="52"/>
      <c r="AH54" s="43" t="s">
        <v>372</v>
      </c>
      <c r="AI54" s="525">
        <v>120.7</v>
      </c>
      <c r="AJ54" s="530">
        <f t="shared" si="6"/>
        <v>0.828500414250207</v>
      </c>
      <c r="AL54" s="260" t="s">
        <v>63</v>
      </c>
      <c r="AM54" s="260" t="s">
        <v>63</v>
      </c>
      <c r="AN54" s="260" t="s">
        <v>63</v>
      </c>
      <c r="AO54" s="260" t="s">
        <v>63</v>
      </c>
      <c r="AP54" s="260" t="s">
        <v>63</v>
      </c>
      <c r="AQ54" s="260" t="s">
        <v>63</v>
      </c>
      <c r="AR54" s="534" t="str">
        <f t="shared" si="7"/>
        <v>合格</v>
      </c>
      <c r="AS54" s="139" t="s">
        <v>64</v>
      </c>
      <c r="AT54" s="248" t="s">
        <v>262</v>
      </c>
      <c r="AU54" s="214" t="s">
        <v>65</v>
      </c>
    </row>
    <row r="55" ht="15" spans="1:47">
      <c r="A55" s="47">
        <v>49</v>
      </c>
      <c r="B55" s="535" t="s">
        <v>56</v>
      </c>
      <c r="C55" s="352" t="s">
        <v>262</v>
      </c>
      <c r="D55" s="248" t="s">
        <v>57</v>
      </c>
      <c r="E55" s="520" t="s">
        <v>373</v>
      </c>
      <c r="F55" s="239" t="s">
        <v>374</v>
      </c>
      <c r="G55" s="521" t="s">
        <v>68</v>
      </c>
      <c r="H55" s="248" t="s">
        <v>375</v>
      </c>
      <c r="I55" s="248" t="s">
        <v>126</v>
      </c>
      <c r="J55" s="249">
        <v>5.7</v>
      </c>
      <c r="K55" s="248" t="s">
        <v>228</v>
      </c>
      <c r="L55" s="248" t="s">
        <v>376</v>
      </c>
      <c r="M55" s="352"/>
      <c r="N55" s="352"/>
      <c r="O55" s="352"/>
      <c r="P55" s="352"/>
      <c r="Q55" s="352"/>
      <c r="R55" s="352"/>
      <c r="S55" s="352"/>
      <c r="T55" s="352"/>
      <c r="U55" s="352"/>
      <c r="V55" s="352"/>
      <c r="W55" s="352"/>
      <c r="X55" s="352"/>
      <c r="Y55" s="352"/>
      <c r="Z55" s="248" t="s">
        <v>377</v>
      </c>
      <c r="AA55" s="251">
        <f t="shared" si="4"/>
        <v>0.184842883548986</v>
      </c>
      <c r="AB55" s="248" t="s">
        <v>378</v>
      </c>
      <c r="AC55" s="253">
        <f>(AB55-Z55)*VLOOKUP(AE55,公斤水的体积!A:B,2,)</f>
        <v>40.864056</v>
      </c>
      <c r="AD55" s="530">
        <f t="shared" si="5"/>
        <v>0.403085995085983</v>
      </c>
      <c r="AE55" s="247">
        <v>19</v>
      </c>
      <c r="AF55" s="52"/>
      <c r="AG55" s="52"/>
      <c r="AH55" s="43" t="s">
        <v>130</v>
      </c>
      <c r="AI55" s="525">
        <v>136.3</v>
      </c>
      <c r="AJ55" s="530">
        <f t="shared" si="6"/>
        <v>1.39398385913426</v>
      </c>
      <c r="AL55" s="260" t="s">
        <v>63</v>
      </c>
      <c r="AM55" s="260" t="s">
        <v>63</v>
      </c>
      <c r="AN55" s="260" t="s">
        <v>63</v>
      </c>
      <c r="AO55" s="260" t="s">
        <v>63</v>
      </c>
      <c r="AP55" s="260" t="s">
        <v>63</v>
      </c>
      <c r="AQ55" s="260" t="s">
        <v>63</v>
      </c>
      <c r="AR55" s="534" t="str">
        <f t="shared" si="7"/>
        <v>合格</v>
      </c>
      <c r="AS55" s="139" t="s">
        <v>64</v>
      </c>
      <c r="AT55" s="248" t="s">
        <v>262</v>
      </c>
      <c r="AU55" s="214" t="s">
        <v>65</v>
      </c>
    </row>
    <row r="56" ht="15" spans="1:47">
      <c r="A56" s="47">
        <v>50</v>
      </c>
      <c r="B56" s="535" t="s">
        <v>56</v>
      </c>
      <c r="C56" s="352" t="s">
        <v>262</v>
      </c>
      <c r="D56" s="248" t="s">
        <v>57</v>
      </c>
      <c r="E56" s="520" t="s">
        <v>379</v>
      </c>
      <c r="F56" s="239" t="s">
        <v>380</v>
      </c>
      <c r="G56" s="521" t="s">
        <v>96</v>
      </c>
      <c r="H56" s="248" t="s">
        <v>381</v>
      </c>
      <c r="I56" s="248" t="s">
        <v>98</v>
      </c>
      <c r="J56" s="249">
        <v>5.7</v>
      </c>
      <c r="K56" s="248" t="s">
        <v>300</v>
      </c>
      <c r="L56" s="248" t="s">
        <v>80</v>
      </c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248" t="s">
        <v>301</v>
      </c>
      <c r="AA56" s="251">
        <f t="shared" si="4"/>
        <v>0.214592274678115</v>
      </c>
      <c r="AB56" s="248" t="s">
        <v>382</v>
      </c>
      <c r="AC56" s="253">
        <f>(AB56-Z56)*VLOOKUP(AE56,公斤水的体积!A:B,2,)</f>
        <v>40.162957</v>
      </c>
      <c r="AD56" s="530">
        <f t="shared" si="5"/>
        <v>0.407392499999997</v>
      </c>
      <c r="AE56" s="247">
        <v>19</v>
      </c>
      <c r="AF56" s="52"/>
      <c r="AG56" s="52"/>
      <c r="AH56" s="43" t="s">
        <v>174</v>
      </c>
      <c r="AI56" s="525">
        <v>156.4</v>
      </c>
      <c r="AJ56" s="530">
        <f t="shared" si="6"/>
        <v>1.79028132992327</v>
      </c>
      <c r="AL56" s="260" t="s">
        <v>63</v>
      </c>
      <c r="AM56" s="260" t="s">
        <v>63</v>
      </c>
      <c r="AN56" s="260" t="s">
        <v>63</v>
      </c>
      <c r="AO56" s="260" t="s">
        <v>63</v>
      </c>
      <c r="AP56" s="260" t="s">
        <v>63</v>
      </c>
      <c r="AQ56" s="260" t="s">
        <v>63</v>
      </c>
      <c r="AR56" s="534" t="str">
        <f t="shared" si="7"/>
        <v>合格</v>
      </c>
      <c r="AS56" s="139" t="s">
        <v>64</v>
      </c>
      <c r="AT56" s="248" t="s">
        <v>262</v>
      </c>
      <c r="AU56" s="214" t="s">
        <v>65</v>
      </c>
    </row>
    <row r="57" ht="15" spans="1:47">
      <c r="A57" s="47">
        <v>51</v>
      </c>
      <c r="B57" s="535" t="s">
        <v>56</v>
      </c>
      <c r="C57" s="352" t="s">
        <v>262</v>
      </c>
      <c r="D57" s="248" t="s">
        <v>57</v>
      </c>
      <c r="E57" s="520" t="s">
        <v>383</v>
      </c>
      <c r="F57" s="239" t="s">
        <v>384</v>
      </c>
      <c r="G57" s="521" t="s">
        <v>68</v>
      </c>
      <c r="H57" s="248" t="s">
        <v>385</v>
      </c>
      <c r="I57" s="248" t="s">
        <v>98</v>
      </c>
      <c r="J57" s="249">
        <v>5.7</v>
      </c>
      <c r="K57" s="248" t="s">
        <v>386</v>
      </c>
      <c r="L57" s="248" t="s">
        <v>387</v>
      </c>
      <c r="M57" s="352"/>
      <c r="N57" s="352"/>
      <c r="O57" s="352"/>
      <c r="P57" s="352"/>
      <c r="Q57" s="352"/>
      <c r="R57" s="352"/>
      <c r="S57" s="352"/>
      <c r="T57" s="352"/>
      <c r="U57" s="352"/>
      <c r="V57" s="352"/>
      <c r="W57" s="352"/>
      <c r="X57" s="352"/>
      <c r="Y57" s="352"/>
      <c r="Z57" s="248" t="s">
        <v>388</v>
      </c>
      <c r="AA57" s="251">
        <f t="shared" si="4"/>
        <v>0.176056338028159</v>
      </c>
      <c r="AB57" s="248" t="s">
        <v>195</v>
      </c>
      <c r="AC57" s="253">
        <f>(AB57-Z57)*VLOOKUP(AE57,公斤水的体积!A:B,2,)</f>
        <v>41.364841</v>
      </c>
      <c r="AD57" s="530">
        <f t="shared" si="5"/>
        <v>0.400099514563096</v>
      </c>
      <c r="AE57" s="247">
        <v>19</v>
      </c>
      <c r="AF57" s="52"/>
      <c r="AG57" s="52"/>
      <c r="AH57" s="43" t="s">
        <v>196</v>
      </c>
      <c r="AI57" s="525">
        <v>130.3</v>
      </c>
      <c r="AJ57" s="530">
        <f t="shared" si="6"/>
        <v>1.15118956254797</v>
      </c>
      <c r="AL57" s="260" t="s">
        <v>63</v>
      </c>
      <c r="AM57" s="260" t="s">
        <v>63</v>
      </c>
      <c r="AN57" s="260" t="s">
        <v>63</v>
      </c>
      <c r="AO57" s="260" t="s">
        <v>63</v>
      </c>
      <c r="AP57" s="260" t="s">
        <v>63</v>
      </c>
      <c r="AQ57" s="260" t="s">
        <v>63</v>
      </c>
      <c r="AR57" s="534" t="str">
        <f t="shared" si="7"/>
        <v>合格</v>
      </c>
      <c r="AS57" s="139" t="s">
        <v>64</v>
      </c>
      <c r="AT57" s="248" t="s">
        <v>262</v>
      </c>
      <c r="AU57" s="214" t="s">
        <v>65</v>
      </c>
    </row>
    <row r="58" ht="15" spans="1:47">
      <c r="A58" s="47">
        <v>52</v>
      </c>
      <c r="B58" s="535" t="s">
        <v>56</v>
      </c>
      <c r="C58" s="352" t="s">
        <v>262</v>
      </c>
      <c r="D58" s="248" t="s">
        <v>57</v>
      </c>
      <c r="E58" s="520" t="s">
        <v>389</v>
      </c>
      <c r="F58" s="239" t="s">
        <v>390</v>
      </c>
      <c r="G58" s="521" t="s">
        <v>60</v>
      </c>
      <c r="H58" s="248" t="s">
        <v>391</v>
      </c>
      <c r="I58" s="248" t="s">
        <v>205</v>
      </c>
      <c r="J58" s="249">
        <v>5.7</v>
      </c>
      <c r="K58" s="248" t="s">
        <v>392</v>
      </c>
      <c r="L58" s="248" t="s">
        <v>80</v>
      </c>
      <c r="M58" s="352"/>
      <c r="N58" s="352"/>
      <c r="O58" s="352"/>
      <c r="P58" s="352"/>
      <c r="Q58" s="352"/>
      <c r="R58" s="352"/>
      <c r="S58" s="352"/>
      <c r="T58" s="352"/>
      <c r="U58" s="352"/>
      <c r="V58" s="352"/>
      <c r="W58" s="352"/>
      <c r="X58" s="352"/>
      <c r="Y58" s="352"/>
      <c r="Z58" s="248" t="s">
        <v>89</v>
      </c>
      <c r="AA58" s="251">
        <f t="shared" si="4"/>
        <v>0.211416490486246</v>
      </c>
      <c r="AB58" s="248" t="s">
        <v>393</v>
      </c>
      <c r="AC58" s="253">
        <f>(AB58-Z58)*VLOOKUP(AE58,公斤水的体积!A:B,2,)</f>
        <v>40.162957</v>
      </c>
      <c r="AD58" s="530">
        <f t="shared" si="5"/>
        <v>0.407392499999997</v>
      </c>
      <c r="AE58" s="247">
        <v>19</v>
      </c>
      <c r="AF58" s="52"/>
      <c r="AG58" s="52"/>
      <c r="AH58" s="43" t="s">
        <v>145</v>
      </c>
      <c r="AI58" s="525">
        <v>152</v>
      </c>
      <c r="AJ58" s="530">
        <f t="shared" si="6"/>
        <v>1.05263157894737</v>
      </c>
      <c r="AL58" s="260" t="s">
        <v>63</v>
      </c>
      <c r="AM58" s="260" t="s">
        <v>63</v>
      </c>
      <c r="AN58" s="260" t="s">
        <v>63</v>
      </c>
      <c r="AO58" s="260" t="s">
        <v>63</v>
      </c>
      <c r="AP58" s="260" t="s">
        <v>63</v>
      </c>
      <c r="AQ58" s="260" t="s">
        <v>63</v>
      </c>
      <c r="AR58" s="534" t="str">
        <f t="shared" si="7"/>
        <v>合格</v>
      </c>
      <c r="AS58" s="139" t="s">
        <v>64</v>
      </c>
      <c r="AT58" s="248" t="s">
        <v>262</v>
      </c>
      <c r="AU58" s="214" t="s">
        <v>65</v>
      </c>
    </row>
    <row r="59" ht="15" spans="1:47">
      <c r="A59" s="47">
        <v>53</v>
      </c>
      <c r="B59" s="535" t="s">
        <v>56</v>
      </c>
      <c r="C59" s="352" t="s">
        <v>262</v>
      </c>
      <c r="D59" s="248" t="s">
        <v>57</v>
      </c>
      <c r="E59" s="520" t="s">
        <v>394</v>
      </c>
      <c r="F59" s="239" t="s">
        <v>395</v>
      </c>
      <c r="G59" s="521" t="s">
        <v>60</v>
      </c>
      <c r="H59" s="248" t="s">
        <v>396</v>
      </c>
      <c r="I59" s="248" t="s">
        <v>149</v>
      </c>
      <c r="J59" s="249">
        <v>5.7</v>
      </c>
      <c r="K59" s="248" t="s">
        <v>312</v>
      </c>
      <c r="L59" s="248" t="s">
        <v>80</v>
      </c>
      <c r="M59" s="352"/>
      <c r="N59" s="352"/>
      <c r="O59" s="352"/>
      <c r="P59" s="352"/>
      <c r="Q59" s="352"/>
      <c r="R59" s="352"/>
      <c r="S59" s="352"/>
      <c r="T59" s="352"/>
      <c r="U59" s="352"/>
      <c r="V59" s="352"/>
      <c r="W59" s="352"/>
      <c r="X59" s="352"/>
      <c r="Y59" s="352"/>
      <c r="Z59" s="248" t="s">
        <v>313</v>
      </c>
      <c r="AA59" s="251">
        <f t="shared" si="4"/>
        <v>0.204081632653064</v>
      </c>
      <c r="AB59" s="248" t="s">
        <v>253</v>
      </c>
      <c r="AC59" s="253">
        <f>(AB59-Z59)*VLOOKUP(AE59,公斤水的体积!A:B,2,)</f>
        <v>40.162957</v>
      </c>
      <c r="AD59" s="530">
        <f t="shared" si="5"/>
        <v>0.407392500000014</v>
      </c>
      <c r="AE59" s="247">
        <v>19</v>
      </c>
      <c r="AF59" s="52"/>
      <c r="AG59" s="52"/>
      <c r="AH59" s="43" t="s">
        <v>397</v>
      </c>
      <c r="AI59" s="525">
        <v>142.8</v>
      </c>
      <c r="AJ59" s="530">
        <f t="shared" si="6"/>
        <v>1.61064425770308</v>
      </c>
      <c r="AL59" s="260" t="s">
        <v>63</v>
      </c>
      <c r="AM59" s="260" t="s">
        <v>63</v>
      </c>
      <c r="AN59" s="260" t="s">
        <v>63</v>
      </c>
      <c r="AO59" s="260" t="s">
        <v>63</v>
      </c>
      <c r="AP59" s="260" t="s">
        <v>63</v>
      </c>
      <c r="AQ59" s="260" t="s">
        <v>63</v>
      </c>
      <c r="AR59" s="534" t="str">
        <f t="shared" si="7"/>
        <v>合格</v>
      </c>
      <c r="AS59" s="139" t="s">
        <v>64</v>
      </c>
      <c r="AT59" s="248" t="s">
        <v>262</v>
      </c>
      <c r="AU59" s="214" t="s">
        <v>65</v>
      </c>
    </row>
    <row r="60" ht="15" spans="1:47">
      <c r="A60" s="47">
        <v>54</v>
      </c>
      <c r="B60" s="535" t="s">
        <v>56</v>
      </c>
      <c r="C60" s="352" t="s">
        <v>398</v>
      </c>
      <c r="D60" s="248" t="s">
        <v>57</v>
      </c>
      <c r="E60" s="520" t="s">
        <v>399</v>
      </c>
      <c r="F60" s="239" t="s">
        <v>400</v>
      </c>
      <c r="G60" s="521" t="s">
        <v>60</v>
      </c>
      <c r="H60" s="248" t="s">
        <v>401</v>
      </c>
      <c r="I60" s="248" t="s">
        <v>126</v>
      </c>
      <c r="J60" s="249">
        <v>5.7</v>
      </c>
      <c r="K60" s="248" t="s">
        <v>135</v>
      </c>
      <c r="L60" s="248" t="s">
        <v>80</v>
      </c>
      <c r="M60" s="352"/>
      <c r="N60" s="352"/>
      <c r="O60" s="352"/>
      <c r="P60" s="352"/>
      <c r="Q60" s="352"/>
      <c r="R60" s="352"/>
      <c r="S60" s="352"/>
      <c r="T60" s="352"/>
      <c r="U60" s="352"/>
      <c r="V60" s="352"/>
      <c r="W60" s="352"/>
      <c r="X60" s="352"/>
      <c r="Y60" s="352"/>
      <c r="Z60" s="248" t="s">
        <v>136</v>
      </c>
      <c r="AA60" s="251">
        <f t="shared" ref="AA60:AA91" si="8">(K60-Z60)/K60*100</f>
        <v>0.203252032520328</v>
      </c>
      <c r="AB60" s="248" t="s">
        <v>402</v>
      </c>
      <c r="AC60" s="253">
        <f>(AB60-Z60)*VLOOKUP(AE60,公斤水的体积!A:B,2,)</f>
        <v>40.170977</v>
      </c>
      <c r="AD60" s="530">
        <f t="shared" ref="AD60:AD91" si="9">(AC60-L60)/L60*100</f>
        <v>0.427442500000002</v>
      </c>
      <c r="AE60" s="247">
        <v>20</v>
      </c>
      <c r="AF60" s="52"/>
      <c r="AG60" s="52"/>
      <c r="AH60" s="43" t="s">
        <v>121</v>
      </c>
      <c r="AI60" s="525">
        <v>153</v>
      </c>
      <c r="AJ60" s="530">
        <f t="shared" ref="AJ60:AJ91" si="10">AH60/AI60*100</f>
        <v>1.56862745098039</v>
      </c>
      <c r="AL60" s="260" t="s">
        <v>63</v>
      </c>
      <c r="AM60" s="260" t="s">
        <v>63</v>
      </c>
      <c r="AN60" s="260" t="s">
        <v>63</v>
      </c>
      <c r="AO60" s="260" t="s">
        <v>63</v>
      </c>
      <c r="AP60" s="260" t="s">
        <v>63</v>
      </c>
      <c r="AQ60" s="260" t="s">
        <v>63</v>
      </c>
      <c r="AR60" s="534" t="str">
        <f t="shared" ref="AR60:AR91" si="11">IF(AND(AD60&lt;10,AD60&gt;=-1.5,AA60&lt;5,AA60&gt;-1,AJ60&lt;6,AJ60&gt;=0),"合格","不合格")</f>
        <v>合格</v>
      </c>
      <c r="AS60" s="139" t="s">
        <v>64</v>
      </c>
      <c r="AT60" s="248" t="s">
        <v>398</v>
      </c>
      <c r="AU60" s="214" t="s">
        <v>65</v>
      </c>
    </row>
    <row r="61" ht="15" spans="1:47">
      <c r="A61" s="47">
        <v>55</v>
      </c>
      <c r="B61" s="535" t="s">
        <v>56</v>
      </c>
      <c r="C61" s="352" t="s">
        <v>398</v>
      </c>
      <c r="D61" s="248" t="s">
        <v>57</v>
      </c>
      <c r="E61" s="520" t="s">
        <v>403</v>
      </c>
      <c r="F61" s="239" t="s">
        <v>404</v>
      </c>
      <c r="G61" s="521" t="s">
        <v>60</v>
      </c>
      <c r="H61" s="248" t="s">
        <v>405</v>
      </c>
      <c r="I61" s="248" t="s">
        <v>277</v>
      </c>
      <c r="J61" s="249">
        <v>5.7</v>
      </c>
      <c r="K61" s="248" t="s">
        <v>220</v>
      </c>
      <c r="L61" s="248" t="s">
        <v>80</v>
      </c>
      <c r="M61" s="352"/>
      <c r="N61" s="352"/>
      <c r="O61" s="352"/>
      <c r="P61" s="352"/>
      <c r="Q61" s="352"/>
      <c r="R61" s="352"/>
      <c r="S61" s="352"/>
      <c r="T61" s="352"/>
      <c r="U61" s="352"/>
      <c r="V61" s="352"/>
      <c r="W61" s="352"/>
      <c r="X61" s="352"/>
      <c r="Y61" s="352"/>
      <c r="Z61" s="248" t="s">
        <v>306</v>
      </c>
      <c r="AA61" s="251">
        <f t="shared" si="8"/>
        <v>0.200400801603209</v>
      </c>
      <c r="AB61" s="248" t="s">
        <v>406</v>
      </c>
      <c r="AC61" s="253">
        <f>(AB61-Z61)*VLOOKUP(AE61,公斤水的体积!A:B,2,)</f>
        <v>40.170977</v>
      </c>
      <c r="AD61" s="530">
        <f t="shared" si="9"/>
        <v>0.427442500000002</v>
      </c>
      <c r="AE61" s="247">
        <v>20</v>
      </c>
      <c r="AF61" s="52"/>
      <c r="AG61" s="52"/>
      <c r="AH61" s="43" t="s">
        <v>273</v>
      </c>
      <c r="AI61" s="525">
        <v>141.9</v>
      </c>
      <c r="AJ61" s="530">
        <f t="shared" si="10"/>
        <v>1.40944326990839</v>
      </c>
      <c r="AL61" s="260" t="s">
        <v>63</v>
      </c>
      <c r="AM61" s="260" t="s">
        <v>63</v>
      </c>
      <c r="AN61" s="260" t="s">
        <v>63</v>
      </c>
      <c r="AO61" s="260" t="s">
        <v>63</v>
      </c>
      <c r="AP61" s="260" t="s">
        <v>63</v>
      </c>
      <c r="AQ61" s="260" t="s">
        <v>63</v>
      </c>
      <c r="AR61" s="534" t="str">
        <f t="shared" si="11"/>
        <v>合格</v>
      </c>
      <c r="AS61" s="139" t="s">
        <v>64</v>
      </c>
      <c r="AT61" s="248" t="s">
        <v>398</v>
      </c>
      <c r="AU61" s="214" t="s">
        <v>65</v>
      </c>
    </row>
    <row r="62" ht="15" spans="1:47">
      <c r="A62" s="47">
        <v>56</v>
      </c>
      <c r="B62" s="535" t="s">
        <v>56</v>
      </c>
      <c r="C62" s="352" t="s">
        <v>398</v>
      </c>
      <c r="D62" s="248" t="s">
        <v>57</v>
      </c>
      <c r="E62" s="520" t="s">
        <v>407</v>
      </c>
      <c r="F62" s="239" t="s">
        <v>408</v>
      </c>
      <c r="G62" s="521" t="s">
        <v>60</v>
      </c>
      <c r="H62" s="248" t="s">
        <v>409</v>
      </c>
      <c r="I62" s="248" t="s">
        <v>98</v>
      </c>
      <c r="J62" s="249">
        <v>5.8</v>
      </c>
      <c r="K62" s="248" t="s">
        <v>128</v>
      </c>
      <c r="L62" s="248" t="s">
        <v>100</v>
      </c>
      <c r="M62" s="352"/>
      <c r="N62" s="352"/>
      <c r="O62" s="352"/>
      <c r="P62" s="352"/>
      <c r="Q62" s="352"/>
      <c r="R62" s="352"/>
      <c r="S62" s="352"/>
      <c r="T62" s="352"/>
      <c r="U62" s="352"/>
      <c r="V62" s="352"/>
      <c r="W62" s="352"/>
      <c r="X62" s="352"/>
      <c r="Y62" s="352"/>
      <c r="Z62" s="248" t="s">
        <v>158</v>
      </c>
      <c r="AA62" s="251">
        <f t="shared" si="8"/>
        <v>0.178890876565298</v>
      </c>
      <c r="AB62" s="248" t="s">
        <v>410</v>
      </c>
      <c r="AC62" s="253">
        <f>(AB62-Z62)*VLOOKUP(AE62,公斤水的体积!A:B,2,)</f>
        <v>41.07257</v>
      </c>
      <c r="AD62" s="530">
        <f t="shared" si="9"/>
        <v>0.421931540342299</v>
      </c>
      <c r="AE62" s="247">
        <v>20</v>
      </c>
      <c r="AF62" s="52"/>
      <c r="AG62" s="52"/>
      <c r="AH62" s="43" t="s">
        <v>93</v>
      </c>
      <c r="AI62" s="525">
        <v>130.3</v>
      </c>
      <c r="AJ62" s="530">
        <f t="shared" si="10"/>
        <v>0.537221795855717</v>
      </c>
      <c r="AL62" s="260" t="s">
        <v>63</v>
      </c>
      <c r="AM62" s="260" t="s">
        <v>63</v>
      </c>
      <c r="AN62" s="260" t="s">
        <v>63</v>
      </c>
      <c r="AO62" s="260" t="s">
        <v>63</v>
      </c>
      <c r="AP62" s="260" t="s">
        <v>63</v>
      </c>
      <c r="AQ62" s="260" t="s">
        <v>63</v>
      </c>
      <c r="AR62" s="534" t="str">
        <f t="shared" si="11"/>
        <v>合格</v>
      </c>
      <c r="AS62" s="139" t="s">
        <v>64</v>
      </c>
      <c r="AT62" s="248" t="s">
        <v>398</v>
      </c>
      <c r="AU62" s="214" t="s">
        <v>65</v>
      </c>
    </row>
    <row r="63" ht="15" spans="1:47">
      <c r="A63" s="47">
        <v>57</v>
      </c>
      <c r="B63" s="535" t="s">
        <v>56</v>
      </c>
      <c r="C63" s="352" t="s">
        <v>398</v>
      </c>
      <c r="D63" s="248" t="s">
        <v>57</v>
      </c>
      <c r="E63" s="520" t="s">
        <v>411</v>
      </c>
      <c r="F63" s="239" t="s">
        <v>412</v>
      </c>
      <c r="G63" s="521" t="s">
        <v>60</v>
      </c>
      <c r="H63" s="248" t="s">
        <v>413</v>
      </c>
      <c r="I63" s="248" t="s">
        <v>98</v>
      </c>
      <c r="J63" s="261">
        <v>5</v>
      </c>
      <c r="K63" s="248" t="s">
        <v>414</v>
      </c>
      <c r="L63" s="248" t="s">
        <v>80</v>
      </c>
      <c r="M63" s="352"/>
      <c r="N63" s="352"/>
      <c r="O63" s="352"/>
      <c r="P63" s="352"/>
      <c r="Q63" s="352"/>
      <c r="R63" s="352"/>
      <c r="S63" s="352"/>
      <c r="T63" s="352"/>
      <c r="U63" s="352"/>
      <c r="V63" s="352"/>
      <c r="W63" s="352"/>
      <c r="X63" s="352"/>
      <c r="Y63" s="352"/>
      <c r="Z63" s="248" t="s">
        <v>415</v>
      </c>
      <c r="AA63" s="251">
        <f t="shared" si="8"/>
        <v>0.227790432801826</v>
      </c>
      <c r="AB63" s="248" t="s">
        <v>416</v>
      </c>
      <c r="AC63" s="253">
        <f>(AB63-Z63)*VLOOKUP(AE63,公斤水的体积!A:B,2,)</f>
        <v>40.170977</v>
      </c>
      <c r="AD63" s="530">
        <f t="shared" si="9"/>
        <v>0.427442500000002</v>
      </c>
      <c r="AE63" s="247">
        <v>20</v>
      </c>
      <c r="AF63" s="52"/>
      <c r="AG63" s="52"/>
      <c r="AH63" s="43" t="s">
        <v>196</v>
      </c>
      <c r="AI63" s="525">
        <v>164.2</v>
      </c>
      <c r="AJ63" s="530">
        <f t="shared" si="10"/>
        <v>0.913520097442144</v>
      </c>
      <c r="AL63" s="260" t="s">
        <v>63</v>
      </c>
      <c r="AM63" s="260" t="s">
        <v>63</v>
      </c>
      <c r="AN63" s="260" t="s">
        <v>63</v>
      </c>
      <c r="AO63" s="260" t="s">
        <v>63</v>
      </c>
      <c r="AP63" s="260" t="s">
        <v>63</v>
      </c>
      <c r="AQ63" s="260" t="s">
        <v>63</v>
      </c>
      <c r="AR63" s="534" t="str">
        <f t="shared" si="11"/>
        <v>合格</v>
      </c>
      <c r="AS63" s="139" t="s">
        <v>64</v>
      </c>
      <c r="AT63" s="248" t="s">
        <v>398</v>
      </c>
      <c r="AU63" s="214" t="s">
        <v>65</v>
      </c>
    </row>
    <row r="64" ht="15" spans="1:47">
      <c r="A64" s="47">
        <v>58</v>
      </c>
      <c r="B64" s="535" t="s">
        <v>56</v>
      </c>
      <c r="C64" s="352" t="s">
        <v>398</v>
      </c>
      <c r="D64" s="248" t="s">
        <v>57</v>
      </c>
      <c r="E64" s="520" t="s">
        <v>417</v>
      </c>
      <c r="F64" s="239" t="s">
        <v>418</v>
      </c>
      <c r="G64" s="521" t="s">
        <v>106</v>
      </c>
      <c r="H64" s="248" t="s">
        <v>419</v>
      </c>
      <c r="I64" s="248" t="s">
        <v>126</v>
      </c>
      <c r="J64" s="249">
        <v>5.7</v>
      </c>
      <c r="K64" s="248" t="s">
        <v>226</v>
      </c>
      <c r="L64" s="248" t="s">
        <v>420</v>
      </c>
      <c r="M64" s="352"/>
      <c r="N64" s="352"/>
      <c r="O64" s="352"/>
      <c r="P64" s="352"/>
      <c r="Q64" s="352"/>
      <c r="R64" s="352"/>
      <c r="S64" s="352"/>
      <c r="T64" s="352"/>
      <c r="U64" s="352"/>
      <c r="V64" s="352"/>
      <c r="W64" s="352"/>
      <c r="X64" s="352"/>
      <c r="Y64" s="352"/>
      <c r="Z64" s="248" t="s">
        <v>228</v>
      </c>
      <c r="AA64" s="251">
        <f t="shared" si="8"/>
        <v>0.184501845018453</v>
      </c>
      <c r="AB64" s="248" t="s">
        <v>378</v>
      </c>
      <c r="AC64" s="253">
        <f>(AB64-Z64)*VLOOKUP(AE64,公斤水的体积!A:B,2,)</f>
        <v>40.772039</v>
      </c>
      <c r="AD64" s="530">
        <f t="shared" si="9"/>
        <v>0.42374137931034</v>
      </c>
      <c r="AE64" s="247">
        <v>20</v>
      </c>
      <c r="AF64" s="52"/>
      <c r="AG64" s="52"/>
      <c r="AH64" s="43" t="s">
        <v>372</v>
      </c>
      <c r="AI64" s="525">
        <v>134.9</v>
      </c>
      <c r="AJ64" s="530">
        <f t="shared" si="10"/>
        <v>0.741289844329133</v>
      </c>
      <c r="AL64" s="260" t="s">
        <v>63</v>
      </c>
      <c r="AM64" s="260" t="s">
        <v>63</v>
      </c>
      <c r="AN64" s="260" t="s">
        <v>63</v>
      </c>
      <c r="AO64" s="260" t="s">
        <v>63</v>
      </c>
      <c r="AP64" s="260" t="s">
        <v>63</v>
      </c>
      <c r="AQ64" s="260" t="s">
        <v>63</v>
      </c>
      <c r="AR64" s="534" t="str">
        <f t="shared" si="11"/>
        <v>合格</v>
      </c>
      <c r="AS64" s="139" t="s">
        <v>64</v>
      </c>
      <c r="AT64" s="248" t="s">
        <v>398</v>
      </c>
      <c r="AU64" s="214" t="s">
        <v>65</v>
      </c>
    </row>
    <row r="65" ht="15" spans="1:47">
      <c r="A65" s="47">
        <v>59</v>
      </c>
      <c r="B65" s="535" t="s">
        <v>56</v>
      </c>
      <c r="C65" s="352" t="s">
        <v>398</v>
      </c>
      <c r="D65" s="248" t="s">
        <v>57</v>
      </c>
      <c r="E65" s="520" t="s">
        <v>421</v>
      </c>
      <c r="F65" s="239" t="s">
        <v>422</v>
      </c>
      <c r="G65" s="521" t="s">
        <v>96</v>
      </c>
      <c r="H65" s="248" t="s">
        <v>423</v>
      </c>
      <c r="I65" s="248" t="s">
        <v>98</v>
      </c>
      <c r="J65" s="249">
        <v>5.7</v>
      </c>
      <c r="K65" s="248" t="s">
        <v>424</v>
      </c>
      <c r="L65" s="248" t="s">
        <v>109</v>
      </c>
      <c r="M65" s="352"/>
      <c r="N65" s="352"/>
      <c r="O65" s="352"/>
      <c r="P65" s="352"/>
      <c r="Q65" s="352"/>
      <c r="R65" s="352"/>
      <c r="S65" s="352"/>
      <c r="T65" s="352"/>
      <c r="U65" s="352"/>
      <c r="V65" s="352"/>
      <c r="W65" s="352"/>
      <c r="X65" s="352"/>
      <c r="Y65" s="352"/>
      <c r="Z65" s="248" t="s">
        <v>252</v>
      </c>
      <c r="AA65" s="251">
        <f t="shared" si="8"/>
        <v>0.207468879668053</v>
      </c>
      <c r="AB65" s="248" t="s">
        <v>324</v>
      </c>
      <c r="AC65" s="253">
        <f>(AB65-Z65)*VLOOKUP(AE65,公斤水的体积!A:B,2,)</f>
        <v>40.571685</v>
      </c>
      <c r="AD65" s="530">
        <f t="shared" si="9"/>
        <v>0.424962871287138</v>
      </c>
      <c r="AE65" s="247">
        <v>20</v>
      </c>
      <c r="AF65" s="52"/>
      <c r="AG65" s="52"/>
      <c r="AH65" s="43" t="s">
        <v>273</v>
      </c>
      <c r="AI65" s="525">
        <v>156.5</v>
      </c>
      <c r="AJ65" s="530">
        <f t="shared" si="10"/>
        <v>1.2779552715655</v>
      </c>
      <c r="AL65" s="260" t="s">
        <v>63</v>
      </c>
      <c r="AM65" s="260" t="s">
        <v>63</v>
      </c>
      <c r="AN65" s="260" t="s">
        <v>63</v>
      </c>
      <c r="AO65" s="260" t="s">
        <v>63</v>
      </c>
      <c r="AP65" s="260" t="s">
        <v>63</v>
      </c>
      <c r="AQ65" s="260" t="s">
        <v>63</v>
      </c>
      <c r="AR65" s="534" t="str">
        <f t="shared" si="11"/>
        <v>合格</v>
      </c>
      <c r="AS65" s="139" t="s">
        <v>64</v>
      </c>
      <c r="AT65" s="248" t="s">
        <v>398</v>
      </c>
      <c r="AU65" s="214" t="s">
        <v>65</v>
      </c>
    </row>
    <row r="66" ht="15" spans="1:47">
      <c r="A66" s="47">
        <v>60</v>
      </c>
      <c r="B66" s="535" t="s">
        <v>56</v>
      </c>
      <c r="C66" s="352" t="s">
        <v>398</v>
      </c>
      <c r="D66" s="248" t="s">
        <v>57</v>
      </c>
      <c r="E66" s="520" t="s">
        <v>425</v>
      </c>
      <c r="F66" s="239" t="s">
        <v>426</v>
      </c>
      <c r="G66" s="521" t="s">
        <v>96</v>
      </c>
      <c r="H66" s="248" t="s">
        <v>427</v>
      </c>
      <c r="I66" s="248" t="s">
        <v>98</v>
      </c>
      <c r="J66" s="249">
        <v>5.7</v>
      </c>
      <c r="K66" s="248" t="s">
        <v>428</v>
      </c>
      <c r="L66" s="248" t="s">
        <v>151</v>
      </c>
      <c r="M66" s="352"/>
      <c r="N66" s="352"/>
      <c r="O66" s="352"/>
      <c r="P66" s="352"/>
      <c r="Q66" s="352"/>
      <c r="R66" s="352"/>
      <c r="S66" s="352"/>
      <c r="T66" s="352"/>
      <c r="U66" s="352"/>
      <c r="V66" s="352"/>
      <c r="W66" s="352"/>
      <c r="X66" s="352"/>
      <c r="Y66" s="352"/>
      <c r="Z66" s="248" t="s">
        <v>429</v>
      </c>
      <c r="AA66" s="251">
        <f t="shared" si="8"/>
        <v>0.183150183150186</v>
      </c>
      <c r="AB66" s="248" t="s">
        <v>430</v>
      </c>
      <c r="AC66" s="253">
        <f>(AB66-Z66)*VLOOKUP(AE66,公斤水的体积!A:B,2,)</f>
        <v>40.671862</v>
      </c>
      <c r="AD66" s="530">
        <f t="shared" si="9"/>
        <v>0.424350617283944</v>
      </c>
      <c r="AE66" s="247">
        <v>20</v>
      </c>
      <c r="AF66" s="52"/>
      <c r="AG66" s="52"/>
      <c r="AH66" s="43" t="s">
        <v>145</v>
      </c>
      <c r="AI66" s="525">
        <v>131.5</v>
      </c>
      <c r="AJ66" s="530">
        <f t="shared" si="10"/>
        <v>1.21673003802281</v>
      </c>
      <c r="AL66" s="260" t="s">
        <v>63</v>
      </c>
      <c r="AM66" s="260" t="s">
        <v>63</v>
      </c>
      <c r="AN66" s="260" t="s">
        <v>63</v>
      </c>
      <c r="AO66" s="260" t="s">
        <v>63</v>
      </c>
      <c r="AP66" s="260" t="s">
        <v>63</v>
      </c>
      <c r="AQ66" s="260" t="s">
        <v>63</v>
      </c>
      <c r="AR66" s="534" t="str">
        <f t="shared" si="11"/>
        <v>合格</v>
      </c>
      <c r="AS66" s="139" t="s">
        <v>64</v>
      </c>
      <c r="AT66" s="248" t="s">
        <v>398</v>
      </c>
      <c r="AU66" s="214" t="s">
        <v>65</v>
      </c>
    </row>
    <row r="67" ht="15" spans="1:47">
      <c r="A67" s="47">
        <v>61</v>
      </c>
      <c r="B67" s="535" t="s">
        <v>56</v>
      </c>
      <c r="C67" s="352" t="s">
        <v>398</v>
      </c>
      <c r="D67" s="248" t="s">
        <v>57</v>
      </c>
      <c r="E67" s="520" t="s">
        <v>431</v>
      </c>
      <c r="F67" s="239" t="s">
        <v>432</v>
      </c>
      <c r="G67" s="521" t="s">
        <v>60</v>
      </c>
      <c r="H67" s="248" t="s">
        <v>433</v>
      </c>
      <c r="I67" s="248" t="s">
        <v>98</v>
      </c>
      <c r="J67" s="249">
        <v>5.7</v>
      </c>
      <c r="K67" s="248" t="s">
        <v>166</v>
      </c>
      <c r="L67" s="248" t="s">
        <v>80</v>
      </c>
      <c r="M67" s="352"/>
      <c r="N67" s="352"/>
      <c r="O67" s="352"/>
      <c r="P67" s="352"/>
      <c r="Q67" s="352"/>
      <c r="R67" s="352"/>
      <c r="S67" s="352"/>
      <c r="T67" s="352"/>
      <c r="U67" s="352"/>
      <c r="V67" s="352"/>
      <c r="W67" s="352"/>
      <c r="X67" s="352"/>
      <c r="Y67" s="352"/>
      <c r="Z67" s="248" t="s">
        <v>172</v>
      </c>
      <c r="AA67" s="251">
        <f t="shared" si="8"/>
        <v>0.208768267223385</v>
      </c>
      <c r="AB67" s="248" t="s">
        <v>434</v>
      </c>
      <c r="AC67" s="253">
        <f>(AB67-Z67)*VLOOKUP(AE67,公斤水的体积!A:B,2,)</f>
        <v>40.170977</v>
      </c>
      <c r="AD67" s="530">
        <f t="shared" si="9"/>
        <v>0.427442500000002</v>
      </c>
      <c r="AE67" s="247">
        <v>20</v>
      </c>
      <c r="AF67" s="52"/>
      <c r="AG67" s="52"/>
      <c r="AH67" s="43" t="s">
        <v>281</v>
      </c>
      <c r="AI67" s="525">
        <v>149.3</v>
      </c>
      <c r="AJ67" s="530">
        <f t="shared" si="10"/>
        <v>0.87073007367716</v>
      </c>
      <c r="AL67" s="260" t="s">
        <v>63</v>
      </c>
      <c r="AM67" s="260" t="s">
        <v>63</v>
      </c>
      <c r="AN67" s="260" t="s">
        <v>63</v>
      </c>
      <c r="AO67" s="260" t="s">
        <v>63</v>
      </c>
      <c r="AP67" s="260" t="s">
        <v>63</v>
      </c>
      <c r="AQ67" s="260" t="s">
        <v>63</v>
      </c>
      <c r="AR67" s="534" t="str">
        <f t="shared" si="11"/>
        <v>合格</v>
      </c>
      <c r="AS67" s="139" t="s">
        <v>64</v>
      </c>
      <c r="AT67" s="248" t="s">
        <v>398</v>
      </c>
      <c r="AU67" s="214" t="s">
        <v>65</v>
      </c>
    </row>
    <row r="68" ht="15" spans="1:47">
      <c r="A68" s="47">
        <v>62</v>
      </c>
      <c r="B68" s="535" t="s">
        <v>56</v>
      </c>
      <c r="C68" s="352" t="s">
        <v>398</v>
      </c>
      <c r="D68" s="248" t="s">
        <v>57</v>
      </c>
      <c r="E68" s="520" t="s">
        <v>435</v>
      </c>
      <c r="F68" s="239" t="s">
        <v>436</v>
      </c>
      <c r="G68" s="521" t="s">
        <v>106</v>
      </c>
      <c r="H68" s="248" t="s">
        <v>276</v>
      </c>
      <c r="I68" s="248" t="s">
        <v>126</v>
      </c>
      <c r="J68" s="249">
        <v>5.7</v>
      </c>
      <c r="K68" s="248" t="s">
        <v>437</v>
      </c>
      <c r="L68" s="248" t="s">
        <v>90</v>
      </c>
      <c r="M68" s="352"/>
      <c r="N68" s="352"/>
      <c r="O68" s="352"/>
      <c r="P68" s="352"/>
      <c r="Q68" s="352"/>
      <c r="R68" s="352"/>
      <c r="S68" s="352"/>
      <c r="T68" s="352"/>
      <c r="U68" s="352"/>
      <c r="V68" s="352"/>
      <c r="W68" s="352"/>
      <c r="X68" s="352"/>
      <c r="Y68" s="352"/>
      <c r="Z68" s="248" t="s">
        <v>438</v>
      </c>
      <c r="AA68" s="251">
        <f t="shared" si="8"/>
        <v>0.180505415162457</v>
      </c>
      <c r="AB68" s="248" t="s">
        <v>111</v>
      </c>
      <c r="AC68" s="253">
        <f>(AB68-Z68)*VLOOKUP(AE68,公斤水的体积!A:B,2,)</f>
        <v>40.371331</v>
      </c>
      <c r="AD68" s="530">
        <f t="shared" si="9"/>
        <v>0.426196517412923</v>
      </c>
      <c r="AE68" s="247">
        <v>20</v>
      </c>
      <c r="AF68" s="52"/>
      <c r="AG68" s="52"/>
      <c r="AH68" s="43" t="s">
        <v>248</v>
      </c>
      <c r="AI68" s="525">
        <v>134.8</v>
      </c>
      <c r="AJ68" s="530">
        <f t="shared" si="10"/>
        <v>1.03857566765579</v>
      </c>
      <c r="AL68" s="260" t="s">
        <v>63</v>
      </c>
      <c r="AM68" s="260" t="s">
        <v>63</v>
      </c>
      <c r="AN68" s="260" t="s">
        <v>63</v>
      </c>
      <c r="AO68" s="260" t="s">
        <v>63</v>
      </c>
      <c r="AP68" s="260" t="s">
        <v>63</v>
      </c>
      <c r="AQ68" s="260" t="s">
        <v>63</v>
      </c>
      <c r="AR68" s="534" t="str">
        <f t="shared" si="11"/>
        <v>合格</v>
      </c>
      <c r="AS68" s="139" t="s">
        <v>64</v>
      </c>
      <c r="AT68" s="248" t="s">
        <v>398</v>
      </c>
      <c r="AU68" s="214" t="s">
        <v>65</v>
      </c>
    </row>
    <row r="69" ht="15" spans="1:47">
      <c r="A69" s="47">
        <v>63</v>
      </c>
      <c r="B69" s="535" t="s">
        <v>56</v>
      </c>
      <c r="C69" s="352" t="s">
        <v>398</v>
      </c>
      <c r="D69" s="248" t="s">
        <v>57</v>
      </c>
      <c r="E69" s="520" t="s">
        <v>439</v>
      </c>
      <c r="F69" s="239" t="s">
        <v>440</v>
      </c>
      <c r="G69" s="521" t="s">
        <v>106</v>
      </c>
      <c r="H69" s="248" t="s">
        <v>157</v>
      </c>
      <c r="I69" s="248" t="s">
        <v>98</v>
      </c>
      <c r="J69" s="249">
        <v>5.7</v>
      </c>
      <c r="K69" s="248" t="s">
        <v>441</v>
      </c>
      <c r="L69" s="248" t="s">
        <v>118</v>
      </c>
      <c r="M69" s="352"/>
      <c r="N69" s="352"/>
      <c r="O69" s="352"/>
      <c r="P69" s="352"/>
      <c r="Q69" s="352"/>
      <c r="R69" s="352"/>
      <c r="S69" s="352"/>
      <c r="T69" s="352"/>
      <c r="U69" s="352"/>
      <c r="V69" s="352"/>
      <c r="W69" s="352"/>
      <c r="X69" s="352"/>
      <c r="Y69" s="352"/>
      <c r="Z69" s="248" t="s">
        <v>442</v>
      </c>
      <c r="AA69" s="251">
        <f t="shared" si="8"/>
        <v>0.174216027874567</v>
      </c>
      <c r="AB69" s="248" t="s">
        <v>443</v>
      </c>
      <c r="AC69" s="253">
        <f>(AB69-Z69)*VLOOKUP(AE69,公斤水的体积!A:B,2,)</f>
        <v>40.972393</v>
      </c>
      <c r="AD69" s="530">
        <f t="shared" si="9"/>
        <v>0.422531862745097</v>
      </c>
      <c r="AE69" s="247">
        <v>20</v>
      </c>
      <c r="AF69" s="52"/>
      <c r="AG69" s="52"/>
      <c r="AH69" s="43" t="s">
        <v>145</v>
      </c>
      <c r="AI69" s="525">
        <v>132.8</v>
      </c>
      <c r="AJ69" s="530">
        <f t="shared" si="10"/>
        <v>1.20481927710843</v>
      </c>
      <c r="AL69" s="260" t="s">
        <v>63</v>
      </c>
      <c r="AM69" s="260" t="s">
        <v>63</v>
      </c>
      <c r="AN69" s="260" t="s">
        <v>63</v>
      </c>
      <c r="AO69" s="260" t="s">
        <v>63</v>
      </c>
      <c r="AP69" s="260" t="s">
        <v>63</v>
      </c>
      <c r="AQ69" s="260" t="s">
        <v>63</v>
      </c>
      <c r="AR69" s="534" t="str">
        <f t="shared" si="11"/>
        <v>合格</v>
      </c>
      <c r="AS69" s="139" t="s">
        <v>64</v>
      </c>
      <c r="AT69" s="248" t="s">
        <v>398</v>
      </c>
      <c r="AU69" s="214" t="s">
        <v>65</v>
      </c>
    </row>
    <row r="70" ht="15" spans="1:47">
      <c r="A70" s="47">
        <v>64</v>
      </c>
      <c r="B70" s="535" t="s">
        <v>56</v>
      </c>
      <c r="C70" s="352" t="s">
        <v>398</v>
      </c>
      <c r="D70" s="248" t="s">
        <v>57</v>
      </c>
      <c r="E70" s="520" t="s">
        <v>444</v>
      </c>
      <c r="F70" s="239" t="s">
        <v>445</v>
      </c>
      <c r="G70" s="521" t="s">
        <v>68</v>
      </c>
      <c r="H70" s="248" t="s">
        <v>233</v>
      </c>
      <c r="I70" s="248" t="s">
        <v>446</v>
      </c>
      <c r="J70" s="249">
        <v>5.7</v>
      </c>
      <c r="K70" s="248" t="s">
        <v>388</v>
      </c>
      <c r="L70" s="248" t="s">
        <v>447</v>
      </c>
      <c r="M70" s="352"/>
      <c r="N70" s="352"/>
      <c r="O70" s="352"/>
      <c r="P70" s="352"/>
      <c r="Q70" s="352"/>
      <c r="R70" s="352"/>
      <c r="S70" s="352"/>
      <c r="T70" s="352"/>
      <c r="U70" s="352"/>
      <c r="V70" s="352"/>
      <c r="W70" s="352"/>
      <c r="X70" s="352"/>
      <c r="Y70" s="352"/>
      <c r="Z70" s="248" t="s">
        <v>192</v>
      </c>
      <c r="AA70" s="251">
        <f t="shared" si="8"/>
        <v>0.176366843033512</v>
      </c>
      <c r="AB70" s="248" t="s">
        <v>448</v>
      </c>
      <c r="AC70" s="253">
        <f>(AB70-Z70)*VLOOKUP(AE70,公斤水的体积!A:B,2,)</f>
        <v>41.172747</v>
      </c>
      <c r="AD70" s="530">
        <f t="shared" si="9"/>
        <v>0.421334146341466</v>
      </c>
      <c r="AE70" s="247">
        <v>20</v>
      </c>
      <c r="AF70" s="52"/>
      <c r="AG70" s="52"/>
      <c r="AH70" s="43" t="s">
        <v>449</v>
      </c>
      <c r="AI70" s="525">
        <v>134.8</v>
      </c>
      <c r="AJ70" s="530">
        <f t="shared" si="10"/>
        <v>2.22551928783383</v>
      </c>
      <c r="AL70" s="260" t="s">
        <v>63</v>
      </c>
      <c r="AM70" s="260" t="s">
        <v>63</v>
      </c>
      <c r="AN70" s="260" t="s">
        <v>63</v>
      </c>
      <c r="AO70" s="260" t="s">
        <v>63</v>
      </c>
      <c r="AP70" s="260" t="s">
        <v>63</v>
      </c>
      <c r="AQ70" s="260" t="s">
        <v>63</v>
      </c>
      <c r="AR70" s="534" t="str">
        <f t="shared" si="11"/>
        <v>合格</v>
      </c>
      <c r="AS70" s="139" t="s">
        <v>64</v>
      </c>
      <c r="AT70" s="248" t="s">
        <v>398</v>
      </c>
      <c r="AU70" s="214" t="s">
        <v>65</v>
      </c>
    </row>
    <row r="71" ht="15" spans="1:47">
      <c r="A71" s="47">
        <v>65</v>
      </c>
      <c r="B71" s="535" t="s">
        <v>56</v>
      </c>
      <c r="C71" s="352" t="s">
        <v>398</v>
      </c>
      <c r="D71" s="248" t="s">
        <v>57</v>
      </c>
      <c r="E71" s="520" t="s">
        <v>450</v>
      </c>
      <c r="F71" s="239" t="s">
        <v>451</v>
      </c>
      <c r="G71" s="521" t="s">
        <v>60</v>
      </c>
      <c r="H71" s="248" t="s">
        <v>452</v>
      </c>
      <c r="I71" s="248" t="s">
        <v>453</v>
      </c>
      <c r="J71" s="249">
        <v>5.7</v>
      </c>
      <c r="K71" s="248" t="s">
        <v>454</v>
      </c>
      <c r="L71" s="248" t="s">
        <v>80</v>
      </c>
      <c r="M71" s="352"/>
      <c r="N71" s="352"/>
      <c r="O71" s="352"/>
      <c r="P71" s="352"/>
      <c r="Q71" s="352"/>
      <c r="R71" s="352"/>
      <c r="S71" s="352"/>
      <c r="T71" s="352"/>
      <c r="U71" s="352"/>
      <c r="V71" s="352"/>
      <c r="W71" s="352"/>
      <c r="X71" s="352"/>
      <c r="Y71" s="352"/>
      <c r="Z71" s="248" t="s">
        <v>455</v>
      </c>
      <c r="AA71" s="251">
        <f t="shared" si="8"/>
        <v>0.210526315789477</v>
      </c>
      <c r="AB71" s="248" t="s">
        <v>456</v>
      </c>
      <c r="AC71" s="253">
        <f>(AB71-Z71)*VLOOKUP(AE71,公斤水的体积!A:B,2,)</f>
        <v>40.170977</v>
      </c>
      <c r="AD71" s="530">
        <f t="shared" si="9"/>
        <v>0.427442500000002</v>
      </c>
      <c r="AE71" s="247">
        <v>20</v>
      </c>
      <c r="AF71" s="52"/>
      <c r="AG71" s="52"/>
      <c r="AH71" s="43" t="s">
        <v>130</v>
      </c>
      <c r="AI71" s="525">
        <v>148.6</v>
      </c>
      <c r="AJ71" s="530">
        <f t="shared" si="10"/>
        <v>1.278600269179</v>
      </c>
      <c r="AL71" s="260" t="s">
        <v>63</v>
      </c>
      <c r="AM71" s="260" t="s">
        <v>63</v>
      </c>
      <c r="AN71" s="260" t="s">
        <v>63</v>
      </c>
      <c r="AO71" s="260" t="s">
        <v>63</v>
      </c>
      <c r="AP71" s="260" t="s">
        <v>63</v>
      </c>
      <c r="AQ71" s="260" t="s">
        <v>63</v>
      </c>
      <c r="AR71" s="534" t="str">
        <f t="shared" si="11"/>
        <v>合格</v>
      </c>
      <c r="AS71" s="139" t="s">
        <v>64</v>
      </c>
      <c r="AT71" s="248" t="s">
        <v>398</v>
      </c>
      <c r="AU71" s="214" t="s">
        <v>65</v>
      </c>
    </row>
    <row r="72" ht="15" spans="1:47">
      <c r="A72" s="47">
        <v>66</v>
      </c>
      <c r="B72" s="535" t="s">
        <v>56</v>
      </c>
      <c r="C72" s="352" t="s">
        <v>398</v>
      </c>
      <c r="D72" s="248" t="s">
        <v>57</v>
      </c>
      <c r="E72" s="520" t="s">
        <v>457</v>
      </c>
      <c r="F72" s="239" t="s">
        <v>458</v>
      </c>
      <c r="G72" s="521" t="s">
        <v>354</v>
      </c>
      <c r="H72" s="248" t="s">
        <v>237</v>
      </c>
      <c r="I72" s="248"/>
      <c r="J72" s="261">
        <v>5</v>
      </c>
      <c r="K72" s="248" t="s">
        <v>336</v>
      </c>
      <c r="L72" s="248" t="s">
        <v>80</v>
      </c>
      <c r="M72" s="352"/>
      <c r="N72" s="352"/>
      <c r="O72" s="352"/>
      <c r="P72" s="352"/>
      <c r="Q72" s="352"/>
      <c r="R72" s="352"/>
      <c r="S72" s="352"/>
      <c r="T72" s="352"/>
      <c r="U72" s="352"/>
      <c r="V72" s="352"/>
      <c r="W72" s="352"/>
      <c r="X72" s="352"/>
      <c r="Y72" s="352"/>
      <c r="Z72" s="248" t="s">
        <v>459</v>
      </c>
      <c r="AA72" s="251">
        <f t="shared" si="8"/>
        <v>0.233644859813071</v>
      </c>
      <c r="AB72" s="248" t="s">
        <v>460</v>
      </c>
      <c r="AC72" s="253">
        <f>(AB72-Z72)*VLOOKUP(AE72,公斤水的体积!A:B,2,)</f>
        <v>40.170977</v>
      </c>
      <c r="AD72" s="530">
        <f t="shared" si="9"/>
        <v>0.427442499999984</v>
      </c>
      <c r="AE72" s="247">
        <v>20</v>
      </c>
      <c r="AF72" s="52"/>
      <c r="AG72" s="52"/>
      <c r="AH72" s="43" t="s">
        <v>174</v>
      </c>
      <c r="AI72" s="525">
        <v>175.1</v>
      </c>
      <c r="AJ72" s="530">
        <f t="shared" si="10"/>
        <v>1.59908623643632</v>
      </c>
      <c r="AL72" s="260" t="s">
        <v>63</v>
      </c>
      <c r="AM72" s="260" t="s">
        <v>63</v>
      </c>
      <c r="AN72" s="260" t="s">
        <v>63</v>
      </c>
      <c r="AO72" s="260" t="s">
        <v>63</v>
      </c>
      <c r="AP72" s="260" t="s">
        <v>63</v>
      </c>
      <c r="AQ72" s="260" t="s">
        <v>63</v>
      </c>
      <c r="AR72" s="534" t="str">
        <f t="shared" si="11"/>
        <v>合格</v>
      </c>
      <c r="AS72" s="139" t="s">
        <v>64</v>
      </c>
      <c r="AT72" s="248" t="s">
        <v>398</v>
      </c>
      <c r="AU72" s="214" t="s">
        <v>65</v>
      </c>
    </row>
    <row r="73" ht="15" spans="1:47">
      <c r="A73" s="47">
        <v>67</v>
      </c>
      <c r="B73" s="535" t="s">
        <v>56</v>
      </c>
      <c r="C73" s="352" t="s">
        <v>398</v>
      </c>
      <c r="D73" s="248" t="s">
        <v>57</v>
      </c>
      <c r="E73" s="520" t="s">
        <v>461</v>
      </c>
      <c r="F73" s="239" t="s">
        <v>462</v>
      </c>
      <c r="G73" s="521" t="s">
        <v>106</v>
      </c>
      <c r="H73" s="248" t="s">
        <v>463</v>
      </c>
      <c r="I73" s="248" t="s">
        <v>126</v>
      </c>
      <c r="J73" s="249">
        <v>5.7</v>
      </c>
      <c r="K73" s="248" t="s">
        <v>370</v>
      </c>
      <c r="L73" s="248" t="s">
        <v>420</v>
      </c>
      <c r="M73" s="352"/>
      <c r="N73" s="352"/>
      <c r="O73" s="352"/>
      <c r="P73" s="352"/>
      <c r="Q73" s="352"/>
      <c r="R73" s="352"/>
      <c r="S73" s="352"/>
      <c r="T73" s="352"/>
      <c r="U73" s="352"/>
      <c r="V73" s="352"/>
      <c r="W73" s="352"/>
      <c r="X73" s="352"/>
      <c r="Y73" s="352"/>
      <c r="Z73" s="248" t="s">
        <v>371</v>
      </c>
      <c r="AA73" s="251">
        <f t="shared" si="8"/>
        <v>0.175438596491231</v>
      </c>
      <c r="AB73" s="248" t="s">
        <v>144</v>
      </c>
      <c r="AC73" s="253">
        <f>(AB73-Z73)*VLOOKUP(AE73,公斤水的体积!A:B,2,)</f>
        <v>40.772039</v>
      </c>
      <c r="AD73" s="530">
        <f t="shared" si="9"/>
        <v>0.42374137931034</v>
      </c>
      <c r="AE73" s="247">
        <v>20</v>
      </c>
      <c r="AF73" s="52"/>
      <c r="AG73" s="52"/>
      <c r="AH73" s="43" t="s">
        <v>145</v>
      </c>
      <c r="AI73" s="525">
        <v>131.9</v>
      </c>
      <c r="AJ73" s="530">
        <f t="shared" si="10"/>
        <v>1.21304018195603</v>
      </c>
      <c r="AL73" s="260" t="s">
        <v>63</v>
      </c>
      <c r="AM73" s="260" t="s">
        <v>63</v>
      </c>
      <c r="AN73" s="260" t="s">
        <v>63</v>
      </c>
      <c r="AO73" s="260" t="s">
        <v>63</v>
      </c>
      <c r="AP73" s="260" t="s">
        <v>63</v>
      </c>
      <c r="AQ73" s="260" t="s">
        <v>63</v>
      </c>
      <c r="AR73" s="534" t="str">
        <f t="shared" si="11"/>
        <v>合格</v>
      </c>
      <c r="AS73" s="139" t="s">
        <v>64</v>
      </c>
      <c r="AT73" s="248" t="s">
        <v>398</v>
      </c>
      <c r="AU73" s="214" t="s">
        <v>65</v>
      </c>
    </row>
    <row r="74" ht="15" spans="1:47">
      <c r="A74" s="47">
        <v>68</v>
      </c>
      <c r="B74" s="535" t="s">
        <v>56</v>
      </c>
      <c r="C74" s="352" t="s">
        <v>398</v>
      </c>
      <c r="D74" s="248" t="s">
        <v>57</v>
      </c>
      <c r="E74" s="520" t="s">
        <v>464</v>
      </c>
      <c r="F74" s="239" t="s">
        <v>465</v>
      </c>
      <c r="G74" s="521" t="s">
        <v>60</v>
      </c>
      <c r="H74" s="248" t="s">
        <v>466</v>
      </c>
      <c r="I74" s="248" t="s">
        <v>126</v>
      </c>
      <c r="J74" s="249">
        <v>5.7</v>
      </c>
      <c r="K74" s="248" t="s">
        <v>200</v>
      </c>
      <c r="L74" s="248" t="s">
        <v>376</v>
      </c>
      <c r="M74" s="352"/>
      <c r="N74" s="352"/>
      <c r="O74" s="352"/>
      <c r="P74" s="352"/>
      <c r="Q74" s="352"/>
      <c r="R74" s="352"/>
      <c r="S74" s="352"/>
      <c r="T74" s="352"/>
      <c r="U74" s="352"/>
      <c r="V74" s="352"/>
      <c r="W74" s="352"/>
      <c r="X74" s="352"/>
      <c r="Y74" s="352"/>
      <c r="Z74" s="248" t="s">
        <v>244</v>
      </c>
      <c r="AA74" s="251">
        <f t="shared" si="8"/>
        <v>0.202020202020205</v>
      </c>
      <c r="AB74" s="248" t="s">
        <v>467</v>
      </c>
      <c r="AC74" s="253">
        <f>(AB74-Z74)*VLOOKUP(AE74,公斤水的体积!A:B,2,)</f>
        <v>40.872216</v>
      </c>
      <c r="AD74" s="530">
        <f t="shared" si="9"/>
        <v>0.42313513513515</v>
      </c>
      <c r="AE74" s="247">
        <v>20</v>
      </c>
      <c r="AF74" s="52"/>
      <c r="AG74" s="52"/>
      <c r="AH74" s="43" t="s">
        <v>168</v>
      </c>
      <c r="AI74" s="525">
        <v>130</v>
      </c>
      <c r="AJ74" s="530">
        <f t="shared" si="10"/>
        <v>0.692307692307692</v>
      </c>
      <c r="AL74" s="260" t="s">
        <v>63</v>
      </c>
      <c r="AM74" s="260" t="s">
        <v>63</v>
      </c>
      <c r="AN74" s="260" t="s">
        <v>63</v>
      </c>
      <c r="AO74" s="260" t="s">
        <v>63</v>
      </c>
      <c r="AP74" s="260" t="s">
        <v>63</v>
      </c>
      <c r="AQ74" s="260" t="s">
        <v>63</v>
      </c>
      <c r="AR74" s="534" t="str">
        <f t="shared" si="11"/>
        <v>合格</v>
      </c>
      <c r="AS74" s="139" t="s">
        <v>64</v>
      </c>
      <c r="AT74" s="248" t="s">
        <v>398</v>
      </c>
      <c r="AU74" s="214" t="s">
        <v>65</v>
      </c>
    </row>
    <row r="75" ht="15" spans="1:47">
      <c r="A75" s="47">
        <v>69</v>
      </c>
      <c r="B75" s="535" t="s">
        <v>56</v>
      </c>
      <c r="C75" s="352" t="s">
        <v>398</v>
      </c>
      <c r="D75" s="248" t="s">
        <v>57</v>
      </c>
      <c r="E75" s="520" t="s">
        <v>468</v>
      </c>
      <c r="F75" s="239" t="s">
        <v>469</v>
      </c>
      <c r="G75" s="521" t="s">
        <v>60</v>
      </c>
      <c r="H75" s="248" t="s">
        <v>470</v>
      </c>
      <c r="I75" s="248" t="s">
        <v>277</v>
      </c>
      <c r="J75" s="249">
        <v>5.7</v>
      </c>
      <c r="K75" s="248" t="s">
        <v>159</v>
      </c>
      <c r="L75" s="248" t="s">
        <v>109</v>
      </c>
      <c r="M75" s="352"/>
      <c r="N75" s="352"/>
      <c r="O75" s="352"/>
      <c r="P75" s="352"/>
      <c r="Q75" s="352"/>
      <c r="R75" s="352"/>
      <c r="S75" s="352"/>
      <c r="T75" s="352"/>
      <c r="U75" s="352"/>
      <c r="V75" s="352"/>
      <c r="W75" s="352"/>
      <c r="X75" s="352"/>
      <c r="Y75" s="352"/>
      <c r="Z75" s="248" t="s">
        <v>471</v>
      </c>
      <c r="AA75" s="251">
        <f t="shared" si="8"/>
        <v>0.179533213644527</v>
      </c>
      <c r="AB75" s="248" t="s">
        <v>472</v>
      </c>
      <c r="AC75" s="253">
        <f>(AB75-Z75)*VLOOKUP(AE75,公斤水的体积!A:B,2,)</f>
        <v>40.571685</v>
      </c>
      <c r="AD75" s="530">
        <f t="shared" si="9"/>
        <v>0.42496287128712</v>
      </c>
      <c r="AE75" s="247">
        <v>20</v>
      </c>
      <c r="AF75" s="52"/>
      <c r="AG75" s="52"/>
      <c r="AH75" s="43" t="s">
        <v>168</v>
      </c>
      <c r="AI75" s="525">
        <v>142.8</v>
      </c>
      <c r="AJ75" s="530">
        <f t="shared" si="10"/>
        <v>0.630252100840336</v>
      </c>
      <c r="AL75" s="260" t="s">
        <v>63</v>
      </c>
      <c r="AM75" s="260" t="s">
        <v>63</v>
      </c>
      <c r="AN75" s="260" t="s">
        <v>63</v>
      </c>
      <c r="AO75" s="260" t="s">
        <v>63</v>
      </c>
      <c r="AP75" s="260" t="s">
        <v>63</v>
      </c>
      <c r="AQ75" s="260" t="s">
        <v>63</v>
      </c>
      <c r="AR75" s="534" t="str">
        <f t="shared" si="11"/>
        <v>合格</v>
      </c>
      <c r="AS75" s="139" t="s">
        <v>64</v>
      </c>
      <c r="AT75" s="248" t="s">
        <v>398</v>
      </c>
      <c r="AU75" s="214" t="s">
        <v>65</v>
      </c>
    </row>
    <row r="76" ht="15" spans="1:47">
      <c r="A76" s="47">
        <v>70</v>
      </c>
      <c r="B76" s="535" t="s">
        <v>56</v>
      </c>
      <c r="C76" s="352" t="s">
        <v>398</v>
      </c>
      <c r="D76" s="248" t="s">
        <v>57</v>
      </c>
      <c r="E76" s="520" t="s">
        <v>473</v>
      </c>
      <c r="F76" s="239" t="s">
        <v>474</v>
      </c>
      <c r="G76" s="521" t="s">
        <v>133</v>
      </c>
      <c r="H76" s="248" t="s">
        <v>475</v>
      </c>
      <c r="I76" s="248" t="s">
        <v>277</v>
      </c>
      <c r="J76" s="249">
        <v>5.7</v>
      </c>
      <c r="K76" s="248" t="s">
        <v>312</v>
      </c>
      <c r="L76" s="248" t="s">
        <v>80</v>
      </c>
      <c r="M76" s="352"/>
      <c r="N76" s="352"/>
      <c r="O76" s="352"/>
      <c r="P76" s="352"/>
      <c r="Q76" s="352"/>
      <c r="R76" s="352"/>
      <c r="S76" s="352"/>
      <c r="T76" s="352"/>
      <c r="U76" s="352"/>
      <c r="V76" s="352"/>
      <c r="W76" s="352"/>
      <c r="X76" s="352"/>
      <c r="Y76" s="352"/>
      <c r="Z76" s="248" t="s">
        <v>313</v>
      </c>
      <c r="AA76" s="251">
        <f t="shared" si="8"/>
        <v>0.204081632653064</v>
      </c>
      <c r="AB76" s="248" t="s">
        <v>253</v>
      </c>
      <c r="AC76" s="253">
        <f>(AB76-Z76)*VLOOKUP(AE76,公斤水的体积!A:B,2,)</f>
        <v>40.170977</v>
      </c>
      <c r="AD76" s="530">
        <f t="shared" si="9"/>
        <v>0.427442500000002</v>
      </c>
      <c r="AE76" s="247">
        <v>20</v>
      </c>
      <c r="AF76" s="52"/>
      <c r="AG76" s="52"/>
      <c r="AH76" s="43" t="s">
        <v>476</v>
      </c>
      <c r="AI76" s="525">
        <v>158.9</v>
      </c>
      <c r="AJ76" s="530">
        <f t="shared" si="10"/>
        <v>3.14663310258024</v>
      </c>
      <c r="AL76" s="260" t="s">
        <v>63</v>
      </c>
      <c r="AM76" s="260" t="s">
        <v>63</v>
      </c>
      <c r="AN76" s="260" t="s">
        <v>63</v>
      </c>
      <c r="AO76" s="260" t="s">
        <v>63</v>
      </c>
      <c r="AP76" s="260" t="s">
        <v>63</v>
      </c>
      <c r="AQ76" s="260" t="s">
        <v>63</v>
      </c>
      <c r="AR76" s="534" t="str">
        <f t="shared" si="11"/>
        <v>合格</v>
      </c>
      <c r="AS76" s="139" t="s">
        <v>64</v>
      </c>
      <c r="AT76" s="248" t="s">
        <v>398</v>
      </c>
      <c r="AU76" s="214" t="s">
        <v>65</v>
      </c>
    </row>
    <row r="77" ht="15" spans="1:47">
      <c r="A77" s="47">
        <v>71</v>
      </c>
      <c r="B77" s="535" t="s">
        <v>56</v>
      </c>
      <c r="C77" s="352" t="s">
        <v>398</v>
      </c>
      <c r="D77" s="248" t="s">
        <v>57</v>
      </c>
      <c r="E77" s="520" t="s">
        <v>477</v>
      </c>
      <c r="F77" s="239" t="s">
        <v>478</v>
      </c>
      <c r="G77" s="521" t="s">
        <v>86</v>
      </c>
      <c r="H77" s="248" t="s">
        <v>163</v>
      </c>
      <c r="I77" s="248" t="s">
        <v>277</v>
      </c>
      <c r="J77" s="249">
        <v>5.7</v>
      </c>
      <c r="K77" s="248" t="s">
        <v>455</v>
      </c>
      <c r="L77" s="248" t="s">
        <v>90</v>
      </c>
      <c r="M77" s="352"/>
      <c r="N77" s="352"/>
      <c r="O77" s="352"/>
      <c r="P77" s="352"/>
      <c r="Q77" s="352"/>
      <c r="R77" s="352"/>
      <c r="S77" s="352"/>
      <c r="T77" s="352"/>
      <c r="U77" s="352"/>
      <c r="V77" s="352"/>
      <c r="W77" s="352"/>
      <c r="X77" s="352"/>
      <c r="Y77" s="352"/>
      <c r="Z77" s="248" t="s">
        <v>392</v>
      </c>
      <c r="AA77" s="251">
        <f t="shared" si="8"/>
        <v>0.210970464135024</v>
      </c>
      <c r="AB77" s="248" t="s">
        <v>479</v>
      </c>
      <c r="AC77" s="253">
        <f>(AB77-Z77)*VLOOKUP(AE77,公斤水的体积!A:B,2,)</f>
        <v>40.371331</v>
      </c>
      <c r="AD77" s="530">
        <f t="shared" si="9"/>
        <v>0.426196517412923</v>
      </c>
      <c r="AE77" s="247">
        <v>20</v>
      </c>
      <c r="AF77" s="52"/>
      <c r="AG77" s="52"/>
      <c r="AH77" s="43" t="s">
        <v>196</v>
      </c>
      <c r="AI77" s="525">
        <v>135.3</v>
      </c>
      <c r="AJ77" s="530">
        <f t="shared" si="10"/>
        <v>1.10864745011086</v>
      </c>
      <c r="AL77" s="260" t="s">
        <v>63</v>
      </c>
      <c r="AM77" s="260" t="s">
        <v>63</v>
      </c>
      <c r="AN77" s="260" t="s">
        <v>63</v>
      </c>
      <c r="AO77" s="260" t="s">
        <v>63</v>
      </c>
      <c r="AP77" s="260" t="s">
        <v>63</v>
      </c>
      <c r="AQ77" s="260" t="s">
        <v>63</v>
      </c>
      <c r="AR77" s="534" t="str">
        <f t="shared" si="11"/>
        <v>合格</v>
      </c>
      <c r="AS77" s="139" t="s">
        <v>64</v>
      </c>
      <c r="AT77" s="248" t="s">
        <v>398</v>
      </c>
      <c r="AU77" s="214" t="s">
        <v>65</v>
      </c>
    </row>
    <row r="78" ht="15" spans="1:47">
      <c r="A78" s="47">
        <v>72</v>
      </c>
      <c r="B78" s="535" t="s">
        <v>56</v>
      </c>
      <c r="C78" s="352" t="s">
        <v>398</v>
      </c>
      <c r="D78" s="248" t="s">
        <v>57</v>
      </c>
      <c r="E78" s="520" t="s">
        <v>480</v>
      </c>
      <c r="F78" s="239" t="s">
        <v>481</v>
      </c>
      <c r="G78" s="521" t="s">
        <v>96</v>
      </c>
      <c r="H78" s="248" t="s">
        <v>482</v>
      </c>
      <c r="I78" s="248" t="s">
        <v>277</v>
      </c>
      <c r="J78" s="249">
        <v>5.7</v>
      </c>
      <c r="K78" s="248" t="s">
        <v>271</v>
      </c>
      <c r="L78" s="248" t="s">
        <v>447</v>
      </c>
      <c r="M78" s="352"/>
      <c r="N78" s="352"/>
      <c r="O78" s="352"/>
      <c r="P78" s="352"/>
      <c r="Q78" s="352"/>
      <c r="R78" s="352"/>
      <c r="S78" s="352"/>
      <c r="T78" s="352"/>
      <c r="U78" s="352"/>
      <c r="V78" s="352"/>
      <c r="W78" s="352"/>
      <c r="X78" s="352"/>
      <c r="Y78" s="352"/>
      <c r="Z78" s="248" t="s">
        <v>150</v>
      </c>
      <c r="AA78" s="251">
        <f t="shared" si="8"/>
        <v>0.186219739292368</v>
      </c>
      <c r="AB78" s="248" t="s">
        <v>483</v>
      </c>
      <c r="AC78" s="253">
        <f>(AB78-Z78)*VLOOKUP(AE78,公斤水的体积!A:B,2,)</f>
        <v>41.172747</v>
      </c>
      <c r="AD78" s="530">
        <f t="shared" si="9"/>
        <v>0.421334146341466</v>
      </c>
      <c r="AE78" s="247">
        <v>20</v>
      </c>
      <c r="AF78" s="52"/>
      <c r="AG78" s="52"/>
      <c r="AH78" s="43" t="s">
        <v>196</v>
      </c>
      <c r="AI78" s="525">
        <v>140.5</v>
      </c>
      <c r="AJ78" s="530">
        <f t="shared" si="10"/>
        <v>1.06761565836299</v>
      </c>
      <c r="AL78" s="260" t="s">
        <v>63</v>
      </c>
      <c r="AM78" s="260" t="s">
        <v>63</v>
      </c>
      <c r="AN78" s="260" t="s">
        <v>63</v>
      </c>
      <c r="AO78" s="260" t="s">
        <v>63</v>
      </c>
      <c r="AP78" s="260" t="s">
        <v>63</v>
      </c>
      <c r="AQ78" s="260" t="s">
        <v>63</v>
      </c>
      <c r="AR78" s="534" t="str">
        <f t="shared" si="11"/>
        <v>合格</v>
      </c>
      <c r="AS78" s="139" t="s">
        <v>64</v>
      </c>
      <c r="AT78" s="248" t="s">
        <v>398</v>
      </c>
      <c r="AU78" s="214" t="s">
        <v>65</v>
      </c>
    </row>
    <row r="79" ht="15" spans="1:47">
      <c r="A79" s="47">
        <v>73</v>
      </c>
      <c r="B79" s="535" t="s">
        <v>56</v>
      </c>
      <c r="C79" s="352" t="s">
        <v>398</v>
      </c>
      <c r="D79" s="248" t="s">
        <v>57</v>
      </c>
      <c r="E79" s="520" t="s">
        <v>484</v>
      </c>
      <c r="F79" s="239" t="s">
        <v>485</v>
      </c>
      <c r="G79" s="521" t="s">
        <v>68</v>
      </c>
      <c r="H79" s="248" t="s">
        <v>486</v>
      </c>
      <c r="I79" s="248" t="s">
        <v>126</v>
      </c>
      <c r="J79" s="249">
        <v>5.7</v>
      </c>
      <c r="K79" s="248" t="s">
        <v>270</v>
      </c>
      <c r="L79" s="248" t="s">
        <v>118</v>
      </c>
      <c r="M79" s="352"/>
      <c r="N79" s="352"/>
      <c r="O79" s="352"/>
      <c r="P79" s="352"/>
      <c r="Q79" s="352"/>
      <c r="R79" s="352"/>
      <c r="S79" s="352"/>
      <c r="T79" s="352"/>
      <c r="U79" s="352"/>
      <c r="V79" s="352"/>
      <c r="W79" s="352"/>
      <c r="X79" s="352"/>
      <c r="Y79" s="352"/>
      <c r="Z79" s="248" t="s">
        <v>271</v>
      </c>
      <c r="AA79" s="251">
        <f t="shared" si="8"/>
        <v>0.185873605947945</v>
      </c>
      <c r="AB79" s="248" t="s">
        <v>487</v>
      </c>
      <c r="AC79" s="253">
        <f>(AB79-Z79)*VLOOKUP(AE79,公斤水的体积!A:B,2,)</f>
        <v>40.972393</v>
      </c>
      <c r="AD79" s="530">
        <f t="shared" si="9"/>
        <v>0.422531862745097</v>
      </c>
      <c r="AE79" s="247">
        <v>20</v>
      </c>
      <c r="AF79" s="52"/>
      <c r="AG79" s="52"/>
      <c r="AH79" s="43" t="s">
        <v>145</v>
      </c>
      <c r="AI79" s="525">
        <v>149.3</v>
      </c>
      <c r="AJ79" s="530">
        <f t="shared" si="10"/>
        <v>1.07166778298727</v>
      </c>
      <c r="AL79" s="260" t="s">
        <v>63</v>
      </c>
      <c r="AM79" s="260" t="s">
        <v>63</v>
      </c>
      <c r="AN79" s="260" t="s">
        <v>63</v>
      </c>
      <c r="AO79" s="260" t="s">
        <v>63</v>
      </c>
      <c r="AP79" s="260" t="s">
        <v>63</v>
      </c>
      <c r="AQ79" s="260" t="s">
        <v>63</v>
      </c>
      <c r="AR79" s="534" t="str">
        <f t="shared" si="11"/>
        <v>合格</v>
      </c>
      <c r="AS79" s="139" t="s">
        <v>64</v>
      </c>
      <c r="AT79" s="248" t="s">
        <v>398</v>
      </c>
      <c r="AU79" s="214" t="s">
        <v>65</v>
      </c>
    </row>
    <row r="80" ht="15" spans="1:47">
      <c r="A80" s="47">
        <v>74</v>
      </c>
      <c r="B80" s="535" t="s">
        <v>56</v>
      </c>
      <c r="C80" s="352" t="s">
        <v>398</v>
      </c>
      <c r="D80" s="248" t="s">
        <v>57</v>
      </c>
      <c r="E80" s="520" t="s">
        <v>488</v>
      </c>
      <c r="F80" s="239" t="s">
        <v>489</v>
      </c>
      <c r="G80" s="521" t="s">
        <v>60</v>
      </c>
      <c r="H80" s="248" t="s">
        <v>490</v>
      </c>
      <c r="I80" s="248" t="s">
        <v>491</v>
      </c>
      <c r="J80" s="249">
        <v>5.7</v>
      </c>
      <c r="K80" s="248" t="s">
        <v>424</v>
      </c>
      <c r="L80" s="248" t="s">
        <v>80</v>
      </c>
      <c r="M80" s="352"/>
      <c r="N80" s="352"/>
      <c r="O80" s="352"/>
      <c r="P80" s="352"/>
      <c r="Q80" s="352"/>
      <c r="R80" s="352"/>
      <c r="S80" s="352"/>
      <c r="T80" s="352"/>
      <c r="U80" s="352"/>
      <c r="V80" s="352"/>
      <c r="W80" s="352"/>
      <c r="X80" s="352"/>
      <c r="Y80" s="352"/>
      <c r="Z80" s="248" t="s">
        <v>252</v>
      </c>
      <c r="AA80" s="251">
        <f t="shared" si="8"/>
        <v>0.207468879668053</v>
      </c>
      <c r="AB80" s="248" t="s">
        <v>167</v>
      </c>
      <c r="AC80" s="253">
        <f>(AB80-Z80)*VLOOKUP(AE80,公斤水的体积!A:B,2,)</f>
        <v>40.170977</v>
      </c>
      <c r="AD80" s="530">
        <f t="shared" si="9"/>
        <v>0.427442500000002</v>
      </c>
      <c r="AE80" s="247">
        <v>20</v>
      </c>
      <c r="AF80" s="52"/>
      <c r="AG80" s="52"/>
      <c r="AH80" s="43" t="s">
        <v>273</v>
      </c>
      <c r="AI80" s="525">
        <v>137.9</v>
      </c>
      <c r="AJ80" s="530">
        <f t="shared" si="10"/>
        <v>1.45032632342277</v>
      </c>
      <c r="AL80" s="260" t="s">
        <v>63</v>
      </c>
      <c r="AM80" s="260" t="s">
        <v>63</v>
      </c>
      <c r="AN80" s="260" t="s">
        <v>63</v>
      </c>
      <c r="AO80" s="260" t="s">
        <v>63</v>
      </c>
      <c r="AP80" s="260" t="s">
        <v>63</v>
      </c>
      <c r="AQ80" s="260" t="s">
        <v>63</v>
      </c>
      <c r="AR80" s="534" t="str">
        <f t="shared" si="11"/>
        <v>合格</v>
      </c>
      <c r="AS80" s="139" t="s">
        <v>64</v>
      </c>
      <c r="AT80" s="248" t="s">
        <v>398</v>
      </c>
      <c r="AU80" s="214" t="s">
        <v>65</v>
      </c>
    </row>
    <row r="81" ht="15" spans="1:47">
      <c r="A81" s="47">
        <v>75</v>
      </c>
      <c r="B81" s="535" t="s">
        <v>56</v>
      </c>
      <c r="C81" s="352" t="s">
        <v>398</v>
      </c>
      <c r="D81" s="248" t="s">
        <v>57</v>
      </c>
      <c r="E81" s="520" t="s">
        <v>492</v>
      </c>
      <c r="F81" s="239" t="s">
        <v>493</v>
      </c>
      <c r="G81" s="521" t="s">
        <v>133</v>
      </c>
      <c r="H81" s="248" t="s">
        <v>494</v>
      </c>
      <c r="I81" s="248" t="s">
        <v>98</v>
      </c>
      <c r="J81" s="249">
        <v>5.7</v>
      </c>
      <c r="K81" s="248" t="s">
        <v>178</v>
      </c>
      <c r="L81" s="248" t="s">
        <v>420</v>
      </c>
      <c r="M81" s="352"/>
      <c r="N81" s="352"/>
      <c r="O81" s="352"/>
      <c r="P81" s="352"/>
      <c r="Q81" s="352"/>
      <c r="R81" s="352"/>
      <c r="S81" s="352"/>
      <c r="T81" s="352"/>
      <c r="U81" s="352"/>
      <c r="V81" s="352"/>
      <c r="W81" s="352"/>
      <c r="X81" s="352"/>
      <c r="Y81" s="352"/>
      <c r="Z81" s="248" t="s">
        <v>180</v>
      </c>
      <c r="AA81" s="251">
        <f t="shared" si="8"/>
        <v>0.204918032786874</v>
      </c>
      <c r="AB81" s="248" t="s">
        <v>247</v>
      </c>
      <c r="AC81" s="253">
        <f>(AB81-Z81)*VLOOKUP(AE81,公斤水的体积!A:B,2,)</f>
        <v>40.772039</v>
      </c>
      <c r="AD81" s="530">
        <f t="shared" si="9"/>
        <v>0.423741379310358</v>
      </c>
      <c r="AE81" s="247">
        <v>20</v>
      </c>
      <c r="AF81" s="52"/>
      <c r="AG81" s="52"/>
      <c r="AH81" s="43" t="s">
        <v>83</v>
      </c>
      <c r="AI81" s="525">
        <v>147</v>
      </c>
      <c r="AJ81" s="530">
        <f t="shared" si="10"/>
        <v>1.22448979591837</v>
      </c>
      <c r="AL81" s="260" t="s">
        <v>63</v>
      </c>
      <c r="AM81" s="260" t="s">
        <v>63</v>
      </c>
      <c r="AN81" s="260" t="s">
        <v>63</v>
      </c>
      <c r="AO81" s="260" t="s">
        <v>63</v>
      </c>
      <c r="AP81" s="260" t="s">
        <v>63</v>
      </c>
      <c r="AQ81" s="260" t="s">
        <v>63</v>
      </c>
      <c r="AR81" s="534" t="str">
        <f t="shared" si="11"/>
        <v>合格</v>
      </c>
      <c r="AS81" s="139" t="s">
        <v>64</v>
      </c>
      <c r="AT81" s="248" t="s">
        <v>398</v>
      </c>
      <c r="AU81" s="214" t="s">
        <v>65</v>
      </c>
    </row>
    <row r="82" ht="15" spans="1:47">
      <c r="A82" s="47">
        <v>76</v>
      </c>
      <c r="B82" s="535" t="s">
        <v>56</v>
      </c>
      <c r="C82" s="352" t="s">
        <v>398</v>
      </c>
      <c r="D82" s="248" t="s">
        <v>57</v>
      </c>
      <c r="E82" s="520" t="s">
        <v>495</v>
      </c>
      <c r="F82" s="239" t="s">
        <v>496</v>
      </c>
      <c r="G82" s="521" t="s">
        <v>133</v>
      </c>
      <c r="H82" s="248" t="s">
        <v>497</v>
      </c>
      <c r="I82" s="248" t="s">
        <v>498</v>
      </c>
      <c r="J82" s="249">
        <v>5.7</v>
      </c>
      <c r="K82" s="248" t="s">
        <v>454</v>
      </c>
      <c r="L82" s="248" t="s">
        <v>363</v>
      </c>
      <c r="M82" s="352"/>
      <c r="N82" s="352"/>
      <c r="O82" s="352"/>
      <c r="P82" s="352"/>
      <c r="Q82" s="352"/>
      <c r="R82" s="352"/>
      <c r="S82" s="352"/>
      <c r="T82" s="352"/>
      <c r="U82" s="352"/>
      <c r="V82" s="352"/>
      <c r="W82" s="352"/>
      <c r="X82" s="352"/>
      <c r="Y82" s="352"/>
      <c r="Z82" s="248" t="s">
        <v>455</v>
      </c>
      <c r="AA82" s="251">
        <f t="shared" si="8"/>
        <v>0.210526315789477</v>
      </c>
      <c r="AB82" s="248" t="s">
        <v>499</v>
      </c>
      <c r="AC82" s="253">
        <f>(AB82-Z82)*VLOOKUP(AE82,公斤水的体积!A:B,2,)</f>
        <v>40.471508</v>
      </c>
      <c r="AD82" s="530">
        <f t="shared" si="9"/>
        <v>0.425578163771719</v>
      </c>
      <c r="AE82" s="247">
        <v>20</v>
      </c>
      <c r="AF82" s="52"/>
      <c r="AG82" s="52"/>
      <c r="AH82" s="43" t="s">
        <v>201</v>
      </c>
      <c r="AI82" s="525">
        <v>148.1</v>
      </c>
      <c r="AJ82" s="530">
        <f t="shared" si="10"/>
        <v>1.41796083727211</v>
      </c>
      <c r="AL82" s="260" t="s">
        <v>63</v>
      </c>
      <c r="AM82" s="260" t="s">
        <v>63</v>
      </c>
      <c r="AN82" s="260" t="s">
        <v>63</v>
      </c>
      <c r="AO82" s="260" t="s">
        <v>63</v>
      </c>
      <c r="AP82" s="260" t="s">
        <v>63</v>
      </c>
      <c r="AQ82" s="260" t="s">
        <v>63</v>
      </c>
      <c r="AR82" s="534" t="str">
        <f t="shared" si="11"/>
        <v>合格</v>
      </c>
      <c r="AS82" s="139" t="s">
        <v>64</v>
      </c>
      <c r="AT82" s="248" t="s">
        <v>398</v>
      </c>
      <c r="AU82" s="214" t="s">
        <v>65</v>
      </c>
    </row>
    <row r="83" ht="15" spans="1:47">
      <c r="A83" s="47">
        <v>77</v>
      </c>
      <c r="B83" s="535" t="s">
        <v>56</v>
      </c>
      <c r="C83" s="352" t="s">
        <v>398</v>
      </c>
      <c r="D83" s="248" t="s">
        <v>57</v>
      </c>
      <c r="E83" s="520" t="s">
        <v>500</v>
      </c>
      <c r="F83" s="239" t="s">
        <v>501</v>
      </c>
      <c r="G83" s="521" t="s">
        <v>96</v>
      </c>
      <c r="H83" s="248" t="s">
        <v>148</v>
      </c>
      <c r="I83" s="248" t="s">
        <v>98</v>
      </c>
      <c r="J83" s="249">
        <v>5.7</v>
      </c>
      <c r="K83" s="248" t="s">
        <v>502</v>
      </c>
      <c r="L83" s="248" t="s">
        <v>363</v>
      </c>
      <c r="M83" s="352"/>
      <c r="N83" s="352"/>
      <c r="O83" s="352"/>
      <c r="P83" s="352"/>
      <c r="Q83" s="352"/>
      <c r="R83" s="352"/>
      <c r="S83" s="352"/>
      <c r="T83" s="352"/>
      <c r="U83" s="352"/>
      <c r="V83" s="352"/>
      <c r="W83" s="352"/>
      <c r="X83" s="352"/>
      <c r="Y83" s="352"/>
      <c r="Z83" s="248" t="s">
        <v>503</v>
      </c>
      <c r="AA83" s="251">
        <f t="shared" si="8"/>
        <v>0.187617260787982</v>
      </c>
      <c r="AB83" s="248" t="s">
        <v>229</v>
      </c>
      <c r="AC83" s="253">
        <f>(AB83-Z83)*VLOOKUP(AE83,公斤水的体积!A:B,2,)</f>
        <v>40.471508</v>
      </c>
      <c r="AD83" s="530">
        <f t="shared" si="9"/>
        <v>0.425578163771702</v>
      </c>
      <c r="AE83" s="247">
        <v>20</v>
      </c>
      <c r="AF83" s="52"/>
      <c r="AG83" s="52"/>
      <c r="AH83" s="43" t="s">
        <v>273</v>
      </c>
      <c r="AI83" s="525">
        <v>136.3</v>
      </c>
      <c r="AJ83" s="530">
        <f t="shared" si="10"/>
        <v>1.46735143066764</v>
      </c>
      <c r="AL83" s="260" t="s">
        <v>63</v>
      </c>
      <c r="AM83" s="260" t="s">
        <v>63</v>
      </c>
      <c r="AN83" s="260" t="s">
        <v>63</v>
      </c>
      <c r="AO83" s="260" t="s">
        <v>63</v>
      </c>
      <c r="AP83" s="260" t="s">
        <v>63</v>
      </c>
      <c r="AQ83" s="260" t="s">
        <v>63</v>
      </c>
      <c r="AR83" s="534" t="str">
        <f t="shared" si="11"/>
        <v>合格</v>
      </c>
      <c r="AS83" s="139" t="s">
        <v>64</v>
      </c>
      <c r="AT83" s="248" t="s">
        <v>398</v>
      </c>
      <c r="AU83" s="214" t="s">
        <v>65</v>
      </c>
    </row>
    <row r="84" ht="15" spans="1:47">
      <c r="A84" s="47">
        <v>78</v>
      </c>
      <c r="B84" s="535" t="s">
        <v>56</v>
      </c>
      <c r="C84" s="352" t="s">
        <v>398</v>
      </c>
      <c r="D84" s="248" t="s">
        <v>57</v>
      </c>
      <c r="E84" s="520" t="s">
        <v>504</v>
      </c>
      <c r="F84" s="239" t="s">
        <v>505</v>
      </c>
      <c r="G84" s="521" t="s">
        <v>68</v>
      </c>
      <c r="H84" s="248" t="s">
        <v>506</v>
      </c>
      <c r="I84" s="248" t="s">
        <v>507</v>
      </c>
      <c r="J84" s="249">
        <v>5.7</v>
      </c>
      <c r="K84" s="248" t="s">
        <v>508</v>
      </c>
      <c r="L84" s="248" t="s">
        <v>80</v>
      </c>
      <c r="M84" s="352"/>
      <c r="N84" s="352"/>
      <c r="O84" s="352"/>
      <c r="P84" s="352"/>
      <c r="Q84" s="352"/>
      <c r="R84" s="352"/>
      <c r="S84" s="352"/>
      <c r="T84" s="352"/>
      <c r="U84" s="352"/>
      <c r="V84" s="352"/>
      <c r="W84" s="352"/>
      <c r="X84" s="352"/>
      <c r="Y84" s="352"/>
      <c r="Z84" s="248" t="s">
        <v>509</v>
      </c>
      <c r="AA84" s="251">
        <f t="shared" si="8"/>
        <v>0.192307692307695</v>
      </c>
      <c r="AB84" s="248" t="s">
        <v>510</v>
      </c>
      <c r="AC84" s="253">
        <f>(AB84-Z84)*VLOOKUP(AE84,公斤水的体积!A:B,2,)</f>
        <v>40.170977</v>
      </c>
      <c r="AD84" s="530">
        <f t="shared" si="9"/>
        <v>0.427442500000002</v>
      </c>
      <c r="AE84" s="247">
        <v>20</v>
      </c>
      <c r="AF84" s="52"/>
      <c r="AG84" s="52"/>
      <c r="AH84" s="43" t="s">
        <v>449</v>
      </c>
      <c r="AI84" s="525">
        <v>143.5</v>
      </c>
      <c r="AJ84" s="530">
        <f t="shared" si="10"/>
        <v>2.09059233449477</v>
      </c>
      <c r="AL84" s="260" t="s">
        <v>63</v>
      </c>
      <c r="AM84" s="260" t="s">
        <v>63</v>
      </c>
      <c r="AN84" s="260" t="s">
        <v>63</v>
      </c>
      <c r="AO84" s="260" t="s">
        <v>63</v>
      </c>
      <c r="AP84" s="260" t="s">
        <v>63</v>
      </c>
      <c r="AQ84" s="260" t="s">
        <v>63</v>
      </c>
      <c r="AR84" s="534" t="str">
        <f t="shared" si="11"/>
        <v>合格</v>
      </c>
      <c r="AS84" s="139" t="s">
        <v>64</v>
      </c>
      <c r="AT84" s="248" t="s">
        <v>398</v>
      </c>
      <c r="AU84" s="214" t="s">
        <v>65</v>
      </c>
    </row>
    <row r="85" ht="15" spans="1:47">
      <c r="A85" s="47">
        <v>79</v>
      </c>
      <c r="B85" s="535" t="s">
        <v>56</v>
      </c>
      <c r="C85" s="352" t="s">
        <v>511</v>
      </c>
      <c r="D85" s="248" t="s">
        <v>57</v>
      </c>
      <c r="E85" s="520" t="s">
        <v>512</v>
      </c>
      <c r="F85" s="239" t="s">
        <v>513</v>
      </c>
      <c r="G85" s="521" t="s">
        <v>96</v>
      </c>
      <c r="H85" s="248" t="s">
        <v>514</v>
      </c>
      <c r="I85" s="248" t="s">
        <v>126</v>
      </c>
      <c r="J85" s="249">
        <v>5.7</v>
      </c>
      <c r="K85" s="248" t="s">
        <v>370</v>
      </c>
      <c r="L85" s="248" t="s">
        <v>447</v>
      </c>
      <c r="M85" s="352"/>
      <c r="N85" s="352"/>
      <c r="O85" s="352"/>
      <c r="P85" s="352"/>
      <c r="Q85" s="352"/>
      <c r="R85" s="352"/>
      <c r="S85" s="352"/>
      <c r="T85" s="352"/>
      <c r="U85" s="352"/>
      <c r="V85" s="352"/>
      <c r="W85" s="352"/>
      <c r="X85" s="352"/>
      <c r="Y85" s="352"/>
      <c r="Z85" s="248" t="s">
        <v>371</v>
      </c>
      <c r="AA85" s="251">
        <f t="shared" si="8"/>
        <v>0.175438596491231</v>
      </c>
      <c r="AB85" s="248" t="s">
        <v>195</v>
      </c>
      <c r="AC85" s="253">
        <f>(AB85-Z85)*VLOOKUP(AE85,公斤水的体积!A:B,2,)</f>
        <v>41.172747</v>
      </c>
      <c r="AD85" s="530">
        <f t="shared" si="9"/>
        <v>0.421334146341466</v>
      </c>
      <c r="AE85" s="247">
        <v>20</v>
      </c>
      <c r="AF85" s="52"/>
      <c r="AG85" s="52"/>
      <c r="AH85" s="43" t="s">
        <v>121</v>
      </c>
      <c r="AI85" s="525">
        <v>129.6</v>
      </c>
      <c r="AJ85" s="530">
        <f t="shared" si="10"/>
        <v>1.85185185185185</v>
      </c>
      <c r="AL85" s="260" t="s">
        <v>63</v>
      </c>
      <c r="AM85" s="260" t="s">
        <v>63</v>
      </c>
      <c r="AN85" s="260" t="s">
        <v>63</v>
      </c>
      <c r="AO85" s="260" t="s">
        <v>63</v>
      </c>
      <c r="AP85" s="260" t="s">
        <v>63</v>
      </c>
      <c r="AQ85" s="260" t="s">
        <v>63</v>
      </c>
      <c r="AR85" s="534" t="str">
        <f t="shared" si="11"/>
        <v>合格</v>
      </c>
      <c r="AS85" s="139" t="s">
        <v>64</v>
      </c>
      <c r="AT85" s="248" t="s">
        <v>511</v>
      </c>
      <c r="AU85" s="214" t="s">
        <v>65</v>
      </c>
    </row>
    <row r="86" ht="15" spans="1:47">
      <c r="A86" s="47">
        <v>80</v>
      </c>
      <c r="B86" s="535" t="s">
        <v>56</v>
      </c>
      <c r="C86" s="352" t="s">
        <v>511</v>
      </c>
      <c r="D86" s="248" t="s">
        <v>57</v>
      </c>
      <c r="E86" s="520" t="s">
        <v>515</v>
      </c>
      <c r="F86" s="239" t="s">
        <v>516</v>
      </c>
      <c r="G86" s="521" t="s">
        <v>106</v>
      </c>
      <c r="H86" s="248" t="s">
        <v>517</v>
      </c>
      <c r="I86" s="248" t="s">
        <v>518</v>
      </c>
      <c r="J86" s="249">
        <v>5.7</v>
      </c>
      <c r="K86" s="248" t="s">
        <v>377</v>
      </c>
      <c r="L86" s="248" t="s">
        <v>259</v>
      </c>
      <c r="M86" s="352"/>
      <c r="N86" s="352"/>
      <c r="O86" s="352"/>
      <c r="P86" s="352"/>
      <c r="Q86" s="352"/>
      <c r="R86" s="352"/>
      <c r="S86" s="352"/>
      <c r="T86" s="352"/>
      <c r="U86" s="352"/>
      <c r="V86" s="352"/>
      <c r="W86" s="352"/>
      <c r="X86" s="352"/>
      <c r="Y86" s="352"/>
      <c r="Z86" s="248" t="s">
        <v>519</v>
      </c>
      <c r="AA86" s="251">
        <f t="shared" si="8"/>
        <v>0.185185185185188</v>
      </c>
      <c r="AB86" s="248" t="s">
        <v>520</v>
      </c>
      <c r="AC86" s="253">
        <f>(AB86-Z86)*VLOOKUP(AE86,公斤水的体积!A:B,2,)</f>
        <v>39.369561</v>
      </c>
      <c r="AD86" s="530">
        <f t="shared" si="9"/>
        <v>0.432553571428576</v>
      </c>
      <c r="AE86" s="247">
        <v>20</v>
      </c>
      <c r="AF86" s="52"/>
      <c r="AG86" s="52"/>
      <c r="AH86" s="43" t="s">
        <v>160</v>
      </c>
      <c r="AI86" s="525">
        <v>122.8</v>
      </c>
      <c r="AJ86" s="530">
        <f t="shared" si="10"/>
        <v>0.488599348534202</v>
      </c>
      <c r="AL86" s="260" t="s">
        <v>63</v>
      </c>
      <c r="AM86" s="260" t="s">
        <v>63</v>
      </c>
      <c r="AN86" s="260" t="s">
        <v>63</v>
      </c>
      <c r="AO86" s="260" t="s">
        <v>63</v>
      </c>
      <c r="AP86" s="260" t="s">
        <v>63</v>
      </c>
      <c r="AQ86" s="260" t="s">
        <v>63</v>
      </c>
      <c r="AR86" s="534" t="str">
        <f t="shared" si="11"/>
        <v>合格</v>
      </c>
      <c r="AS86" s="139" t="s">
        <v>64</v>
      </c>
      <c r="AT86" s="248" t="s">
        <v>511</v>
      </c>
      <c r="AU86" s="214" t="s">
        <v>65</v>
      </c>
    </row>
    <row r="87" ht="15" spans="1:47">
      <c r="A87" s="47">
        <v>81</v>
      </c>
      <c r="B87" s="535" t="s">
        <v>56</v>
      </c>
      <c r="C87" s="352" t="s">
        <v>511</v>
      </c>
      <c r="D87" s="248" t="s">
        <v>57</v>
      </c>
      <c r="E87" s="520" t="s">
        <v>521</v>
      </c>
      <c r="F87" s="239" t="s">
        <v>522</v>
      </c>
      <c r="G87" s="521" t="s">
        <v>68</v>
      </c>
      <c r="H87" s="248" t="s">
        <v>523</v>
      </c>
      <c r="I87" s="248" t="s">
        <v>524</v>
      </c>
      <c r="J87" s="249">
        <v>5.7</v>
      </c>
      <c r="K87" s="248" t="s">
        <v>377</v>
      </c>
      <c r="L87" s="248" t="s">
        <v>100</v>
      </c>
      <c r="M87" s="352"/>
      <c r="N87" s="352"/>
      <c r="O87" s="352"/>
      <c r="P87" s="352"/>
      <c r="Q87" s="352"/>
      <c r="R87" s="352"/>
      <c r="S87" s="352"/>
      <c r="T87" s="352"/>
      <c r="U87" s="352"/>
      <c r="V87" s="352"/>
      <c r="W87" s="352"/>
      <c r="X87" s="352"/>
      <c r="Y87" s="352"/>
      <c r="Z87" s="248" t="s">
        <v>519</v>
      </c>
      <c r="AA87" s="251">
        <f t="shared" si="8"/>
        <v>0.185185185185188</v>
      </c>
      <c r="AB87" s="248" t="s">
        <v>525</v>
      </c>
      <c r="AC87" s="253">
        <f>(AB87-Z87)*VLOOKUP(AE87,公斤水的体积!A:B,2,)</f>
        <v>41.07257</v>
      </c>
      <c r="AD87" s="530">
        <f t="shared" si="9"/>
        <v>0.421931540342317</v>
      </c>
      <c r="AE87" s="247">
        <v>20</v>
      </c>
      <c r="AF87" s="52"/>
      <c r="AG87" s="52"/>
      <c r="AH87" s="43" t="s">
        <v>281</v>
      </c>
      <c r="AI87" s="525">
        <v>133.8</v>
      </c>
      <c r="AJ87" s="530">
        <f t="shared" si="10"/>
        <v>0.971599402092676</v>
      </c>
      <c r="AL87" s="260" t="s">
        <v>63</v>
      </c>
      <c r="AM87" s="260" t="s">
        <v>63</v>
      </c>
      <c r="AN87" s="260" t="s">
        <v>63</v>
      </c>
      <c r="AO87" s="260" t="s">
        <v>63</v>
      </c>
      <c r="AP87" s="260" t="s">
        <v>63</v>
      </c>
      <c r="AQ87" s="260" t="s">
        <v>63</v>
      </c>
      <c r="AR87" s="534" t="str">
        <f t="shared" si="11"/>
        <v>合格</v>
      </c>
      <c r="AS87" s="139" t="s">
        <v>64</v>
      </c>
      <c r="AT87" s="248" t="s">
        <v>511</v>
      </c>
      <c r="AU87" s="214" t="s">
        <v>65</v>
      </c>
    </row>
    <row r="88" ht="15" spans="1:47">
      <c r="A88" s="47">
        <v>82</v>
      </c>
      <c r="B88" s="535" t="s">
        <v>56</v>
      </c>
      <c r="C88" s="352" t="s">
        <v>511</v>
      </c>
      <c r="D88" s="248" t="s">
        <v>57</v>
      </c>
      <c r="E88" s="520" t="s">
        <v>526</v>
      </c>
      <c r="F88" s="239" t="s">
        <v>527</v>
      </c>
      <c r="G88" s="521" t="s">
        <v>96</v>
      </c>
      <c r="H88" s="248" t="s">
        <v>528</v>
      </c>
      <c r="I88" s="248" t="s">
        <v>529</v>
      </c>
      <c r="J88" s="249">
        <v>5.7</v>
      </c>
      <c r="K88" s="248" t="s">
        <v>79</v>
      </c>
      <c r="L88" s="248" t="s">
        <v>118</v>
      </c>
      <c r="M88" s="352"/>
      <c r="N88" s="352"/>
      <c r="O88" s="352"/>
      <c r="P88" s="352"/>
      <c r="Q88" s="352"/>
      <c r="R88" s="352"/>
      <c r="S88" s="352"/>
      <c r="T88" s="352"/>
      <c r="U88" s="352"/>
      <c r="V88" s="352"/>
      <c r="W88" s="352"/>
      <c r="X88" s="352"/>
      <c r="Y88" s="352"/>
      <c r="Z88" s="248" t="s">
        <v>81</v>
      </c>
      <c r="AA88" s="251">
        <f t="shared" si="8"/>
        <v>0.177935943060501</v>
      </c>
      <c r="AB88" s="248" t="s">
        <v>530</v>
      </c>
      <c r="AC88" s="253">
        <f>(AB88-Z88)*VLOOKUP(AE88,公斤水的体积!A:B,2,)</f>
        <v>40.972393</v>
      </c>
      <c r="AD88" s="530">
        <f t="shared" si="9"/>
        <v>0.422531862745114</v>
      </c>
      <c r="AE88" s="247">
        <v>20</v>
      </c>
      <c r="AF88" s="52"/>
      <c r="AG88" s="52"/>
      <c r="AH88" s="43" t="s">
        <v>531</v>
      </c>
      <c r="AI88" s="525">
        <v>129.1</v>
      </c>
      <c r="AJ88" s="530">
        <f t="shared" si="10"/>
        <v>2.47869868319132</v>
      </c>
      <c r="AL88" s="260" t="s">
        <v>63</v>
      </c>
      <c r="AM88" s="260" t="s">
        <v>63</v>
      </c>
      <c r="AN88" s="260" t="s">
        <v>63</v>
      </c>
      <c r="AO88" s="260" t="s">
        <v>63</v>
      </c>
      <c r="AP88" s="260" t="s">
        <v>63</v>
      </c>
      <c r="AQ88" s="260" t="s">
        <v>63</v>
      </c>
      <c r="AR88" s="534" t="str">
        <f t="shared" si="11"/>
        <v>合格</v>
      </c>
      <c r="AS88" s="139" t="s">
        <v>64</v>
      </c>
      <c r="AT88" s="248" t="s">
        <v>511</v>
      </c>
      <c r="AU88" s="214" t="s">
        <v>65</v>
      </c>
    </row>
    <row r="89" ht="15" spans="1:47">
      <c r="A89" s="47">
        <v>83</v>
      </c>
      <c r="B89" s="535" t="s">
        <v>56</v>
      </c>
      <c r="C89" s="352" t="s">
        <v>511</v>
      </c>
      <c r="D89" s="248" t="s">
        <v>57</v>
      </c>
      <c r="E89" s="520" t="s">
        <v>532</v>
      </c>
      <c r="F89" s="239" t="s">
        <v>533</v>
      </c>
      <c r="G89" s="521" t="s">
        <v>133</v>
      </c>
      <c r="H89" s="248" t="s">
        <v>475</v>
      </c>
      <c r="I89" s="248" t="s">
        <v>126</v>
      </c>
      <c r="J89" s="249">
        <v>5.7</v>
      </c>
      <c r="K89" s="248" t="s">
        <v>424</v>
      </c>
      <c r="L89" s="248" t="s">
        <v>80</v>
      </c>
      <c r="M89" s="352"/>
      <c r="N89" s="352"/>
      <c r="O89" s="352"/>
      <c r="P89" s="352"/>
      <c r="Q89" s="352"/>
      <c r="R89" s="352"/>
      <c r="S89" s="352"/>
      <c r="T89" s="352"/>
      <c r="U89" s="352"/>
      <c r="V89" s="352"/>
      <c r="W89" s="352"/>
      <c r="X89" s="352"/>
      <c r="Y89" s="352"/>
      <c r="Z89" s="248" t="s">
        <v>252</v>
      </c>
      <c r="AA89" s="251">
        <f t="shared" si="8"/>
        <v>0.207468879668053</v>
      </c>
      <c r="AB89" s="248" t="s">
        <v>167</v>
      </c>
      <c r="AC89" s="253">
        <f>(AB89-Z89)*VLOOKUP(AE89,公斤水的体积!A:B,2,)</f>
        <v>40.170977</v>
      </c>
      <c r="AD89" s="530">
        <f t="shared" si="9"/>
        <v>0.427442500000002</v>
      </c>
      <c r="AE89" s="247">
        <v>20</v>
      </c>
      <c r="AF89" s="52"/>
      <c r="AG89" s="52"/>
      <c r="AH89" s="43" t="s">
        <v>281</v>
      </c>
      <c r="AI89" s="525">
        <v>143.4</v>
      </c>
      <c r="AJ89" s="530">
        <f t="shared" si="10"/>
        <v>0.906555090655509</v>
      </c>
      <c r="AL89" s="260" t="s">
        <v>63</v>
      </c>
      <c r="AM89" s="260" t="s">
        <v>63</v>
      </c>
      <c r="AN89" s="260" t="s">
        <v>63</v>
      </c>
      <c r="AO89" s="260" t="s">
        <v>63</v>
      </c>
      <c r="AP89" s="260" t="s">
        <v>63</v>
      </c>
      <c r="AQ89" s="260" t="s">
        <v>63</v>
      </c>
      <c r="AR89" s="534" t="str">
        <f t="shared" si="11"/>
        <v>合格</v>
      </c>
      <c r="AS89" s="139" t="s">
        <v>64</v>
      </c>
      <c r="AT89" s="248" t="s">
        <v>511</v>
      </c>
      <c r="AU89" s="214" t="s">
        <v>65</v>
      </c>
    </row>
    <row r="90" ht="15" spans="1:47">
      <c r="A90" s="47">
        <v>84</v>
      </c>
      <c r="B90" s="535" t="s">
        <v>56</v>
      </c>
      <c r="C90" s="352" t="s">
        <v>511</v>
      </c>
      <c r="D90" s="248" t="s">
        <v>57</v>
      </c>
      <c r="E90" s="520" t="s">
        <v>534</v>
      </c>
      <c r="F90" s="239" t="s">
        <v>535</v>
      </c>
      <c r="G90" s="521" t="s">
        <v>86</v>
      </c>
      <c r="H90" s="248" t="s">
        <v>536</v>
      </c>
      <c r="I90" s="248" t="s">
        <v>277</v>
      </c>
      <c r="J90" s="249">
        <v>5.7</v>
      </c>
      <c r="K90" s="248" t="s">
        <v>455</v>
      </c>
      <c r="L90" s="248" t="s">
        <v>90</v>
      </c>
      <c r="M90" s="352"/>
      <c r="N90" s="352"/>
      <c r="O90" s="352"/>
      <c r="P90" s="352"/>
      <c r="Q90" s="352"/>
      <c r="R90" s="352"/>
      <c r="S90" s="352"/>
      <c r="T90" s="352"/>
      <c r="U90" s="352"/>
      <c r="V90" s="352"/>
      <c r="W90" s="352"/>
      <c r="X90" s="352"/>
      <c r="Y90" s="352"/>
      <c r="Z90" s="248" t="s">
        <v>392</v>
      </c>
      <c r="AA90" s="251">
        <f t="shared" si="8"/>
        <v>0.210970464135024</v>
      </c>
      <c r="AB90" s="248" t="s">
        <v>479</v>
      </c>
      <c r="AC90" s="253">
        <f>(AB90-Z90)*VLOOKUP(AE90,公斤水的体积!A:B,2,)</f>
        <v>40.371331</v>
      </c>
      <c r="AD90" s="530">
        <f t="shared" si="9"/>
        <v>0.426196517412923</v>
      </c>
      <c r="AE90" s="247">
        <v>20</v>
      </c>
      <c r="AF90" s="52"/>
      <c r="AG90" s="52"/>
      <c r="AH90" s="43" t="s">
        <v>130</v>
      </c>
      <c r="AI90" s="525">
        <v>141.8</v>
      </c>
      <c r="AJ90" s="530">
        <f t="shared" si="10"/>
        <v>1.33991537376587</v>
      </c>
      <c r="AL90" s="260" t="s">
        <v>63</v>
      </c>
      <c r="AM90" s="260" t="s">
        <v>63</v>
      </c>
      <c r="AN90" s="260" t="s">
        <v>63</v>
      </c>
      <c r="AO90" s="260" t="s">
        <v>63</v>
      </c>
      <c r="AP90" s="260" t="s">
        <v>63</v>
      </c>
      <c r="AQ90" s="260" t="s">
        <v>63</v>
      </c>
      <c r="AR90" s="534" t="str">
        <f t="shared" si="11"/>
        <v>合格</v>
      </c>
      <c r="AS90" s="139" t="s">
        <v>64</v>
      </c>
      <c r="AT90" s="248" t="s">
        <v>511</v>
      </c>
      <c r="AU90" s="214" t="s">
        <v>65</v>
      </c>
    </row>
    <row r="91" ht="15" spans="1:47">
      <c r="A91" s="47">
        <v>85</v>
      </c>
      <c r="B91" s="535" t="s">
        <v>56</v>
      </c>
      <c r="C91" s="352" t="s">
        <v>511</v>
      </c>
      <c r="D91" s="248" t="s">
        <v>57</v>
      </c>
      <c r="E91" s="520" t="s">
        <v>537</v>
      </c>
      <c r="F91" s="239" t="s">
        <v>538</v>
      </c>
      <c r="G91" s="521" t="s">
        <v>96</v>
      </c>
      <c r="H91" s="248" t="s">
        <v>539</v>
      </c>
      <c r="I91" s="248" t="s">
        <v>540</v>
      </c>
      <c r="J91" s="249">
        <v>5.7</v>
      </c>
      <c r="K91" s="248" t="s">
        <v>228</v>
      </c>
      <c r="L91" s="248" t="s">
        <v>118</v>
      </c>
      <c r="M91" s="352"/>
      <c r="N91" s="352"/>
      <c r="O91" s="352"/>
      <c r="P91" s="352"/>
      <c r="Q91" s="352"/>
      <c r="R91" s="352"/>
      <c r="S91" s="352"/>
      <c r="T91" s="352"/>
      <c r="U91" s="352"/>
      <c r="V91" s="352"/>
      <c r="W91" s="352"/>
      <c r="X91" s="352"/>
      <c r="Y91" s="352"/>
      <c r="Z91" s="248" t="s">
        <v>377</v>
      </c>
      <c r="AA91" s="251">
        <f t="shared" si="8"/>
        <v>0.184842883548986</v>
      </c>
      <c r="AB91" s="248" t="s">
        <v>525</v>
      </c>
      <c r="AC91" s="253">
        <f>(AB91-Z91)*VLOOKUP(AE91,公斤水的体积!A:B,2,)</f>
        <v>40.972393</v>
      </c>
      <c r="AD91" s="530">
        <f t="shared" si="9"/>
        <v>0.422531862745132</v>
      </c>
      <c r="AE91" s="247">
        <v>20</v>
      </c>
      <c r="AF91" s="52"/>
      <c r="AG91" s="52"/>
      <c r="AH91" s="43" t="s">
        <v>372</v>
      </c>
      <c r="AI91" s="525">
        <v>128.3</v>
      </c>
      <c r="AJ91" s="530">
        <f t="shared" si="10"/>
        <v>0.779423226812159</v>
      </c>
      <c r="AL91" s="260" t="s">
        <v>63</v>
      </c>
      <c r="AM91" s="260" t="s">
        <v>63</v>
      </c>
      <c r="AN91" s="260" t="s">
        <v>63</v>
      </c>
      <c r="AO91" s="260" t="s">
        <v>63</v>
      </c>
      <c r="AP91" s="260" t="s">
        <v>63</v>
      </c>
      <c r="AQ91" s="260" t="s">
        <v>63</v>
      </c>
      <c r="AR91" s="534" t="str">
        <f t="shared" si="11"/>
        <v>合格</v>
      </c>
      <c r="AS91" s="139" t="s">
        <v>64</v>
      </c>
      <c r="AT91" s="248" t="s">
        <v>511</v>
      </c>
      <c r="AU91" s="214" t="s">
        <v>65</v>
      </c>
    </row>
    <row r="92" ht="15" spans="1:47">
      <c r="A92" s="47">
        <v>86</v>
      </c>
      <c r="B92" s="535" t="s">
        <v>56</v>
      </c>
      <c r="C92" s="352" t="s">
        <v>511</v>
      </c>
      <c r="D92" s="248" t="s">
        <v>57</v>
      </c>
      <c r="E92" s="520" t="s">
        <v>541</v>
      </c>
      <c r="F92" s="239" t="s">
        <v>542</v>
      </c>
      <c r="G92" s="521" t="s">
        <v>96</v>
      </c>
      <c r="H92" s="248" t="s">
        <v>543</v>
      </c>
      <c r="I92" s="248" t="s">
        <v>277</v>
      </c>
      <c r="J92" s="249">
        <v>5.7</v>
      </c>
      <c r="K92" s="248" t="s">
        <v>544</v>
      </c>
      <c r="L92" s="248" t="s">
        <v>420</v>
      </c>
      <c r="M92" s="352"/>
      <c r="N92" s="352"/>
      <c r="O92" s="352"/>
      <c r="P92" s="352"/>
      <c r="Q92" s="352"/>
      <c r="R92" s="352"/>
      <c r="S92" s="352"/>
      <c r="T92" s="352"/>
      <c r="U92" s="352"/>
      <c r="V92" s="352"/>
      <c r="W92" s="352"/>
      <c r="X92" s="352"/>
      <c r="Y92" s="352"/>
      <c r="Z92" s="248" t="s">
        <v>545</v>
      </c>
      <c r="AA92" s="251">
        <f t="shared" ref="AA92:AA109" si="12">(K92-Z92)/K92*100</f>
        <v>0.222222222222225</v>
      </c>
      <c r="AB92" s="248" t="s">
        <v>546</v>
      </c>
      <c r="AC92" s="253">
        <f>(AB92-Z92)*VLOOKUP(AE92,公斤水的体积!A:B,2,)</f>
        <v>40.772039</v>
      </c>
      <c r="AD92" s="530">
        <f t="shared" ref="AD92:AD109" si="13">(AC92-L92)/L92*100</f>
        <v>0.42374137931034</v>
      </c>
      <c r="AE92" s="247">
        <v>20</v>
      </c>
      <c r="AF92" s="52"/>
      <c r="AG92" s="52"/>
      <c r="AH92" s="43" t="s">
        <v>397</v>
      </c>
      <c r="AI92" s="525">
        <v>157.5</v>
      </c>
      <c r="AJ92" s="530">
        <f t="shared" ref="AJ92:AJ109" si="14">AH92/AI92*100</f>
        <v>1.46031746031746</v>
      </c>
      <c r="AL92" s="260" t="s">
        <v>63</v>
      </c>
      <c r="AM92" s="260" t="s">
        <v>63</v>
      </c>
      <c r="AN92" s="260" t="s">
        <v>63</v>
      </c>
      <c r="AO92" s="260" t="s">
        <v>63</v>
      </c>
      <c r="AP92" s="260" t="s">
        <v>63</v>
      </c>
      <c r="AQ92" s="260" t="s">
        <v>63</v>
      </c>
      <c r="AR92" s="534" t="str">
        <f t="shared" ref="AR92:AR109" si="15">IF(AND(AD92&lt;10,AD92&gt;=-1.5,AA92&lt;5,AA92&gt;-1,AJ92&lt;6,AJ92&gt;=0),"合格","不合格")</f>
        <v>合格</v>
      </c>
      <c r="AS92" s="139" t="s">
        <v>64</v>
      </c>
      <c r="AT92" s="248" t="s">
        <v>511</v>
      </c>
      <c r="AU92" s="214" t="s">
        <v>65</v>
      </c>
    </row>
    <row r="93" ht="15" spans="1:47">
      <c r="A93" s="47">
        <v>87</v>
      </c>
      <c r="B93" s="535" t="s">
        <v>56</v>
      </c>
      <c r="C93" s="352" t="s">
        <v>511</v>
      </c>
      <c r="D93" s="248" t="s">
        <v>57</v>
      </c>
      <c r="E93" s="520" t="s">
        <v>547</v>
      </c>
      <c r="F93" s="239" t="s">
        <v>548</v>
      </c>
      <c r="G93" s="521" t="s">
        <v>106</v>
      </c>
      <c r="H93" s="248" t="s">
        <v>381</v>
      </c>
      <c r="I93" s="248" t="s">
        <v>98</v>
      </c>
      <c r="J93" s="249">
        <v>5.7</v>
      </c>
      <c r="K93" s="248" t="s">
        <v>503</v>
      </c>
      <c r="L93" s="248" t="s">
        <v>90</v>
      </c>
      <c r="M93" s="352"/>
      <c r="N93" s="352"/>
      <c r="O93" s="352"/>
      <c r="P93" s="352"/>
      <c r="Q93" s="352"/>
      <c r="R93" s="352"/>
      <c r="S93" s="352"/>
      <c r="T93" s="352"/>
      <c r="U93" s="352"/>
      <c r="V93" s="352"/>
      <c r="W93" s="352"/>
      <c r="X93" s="352"/>
      <c r="Y93" s="352"/>
      <c r="Z93" s="248" t="s">
        <v>549</v>
      </c>
      <c r="AA93" s="251">
        <f t="shared" si="12"/>
        <v>0.187969924812033</v>
      </c>
      <c r="AB93" s="248" t="s">
        <v>550</v>
      </c>
      <c r="AC93" s="253">
        <f>(AB93-Z93)*VLOOKUP(AE93,公斤水的体积!A:B,2,)</f>
        <v>40.371331</v>
      </c>
      <c r="AD93" s="530">
        <f t="shared" si="13"/>
        <v>0.426196517412941</v>
      </c>
      <c r="AE93" s="247">
        <v>20</v>
      </c>
      <c r="AF93" s="52"/>
      <c r="AG93" s="52"/>
      <c r="AH93" s="43" t="s">
        <v>286</v>
      </c>
      <c r="AI93" s="525">
        <v>134.1</v>
      </c>
      <c r="AJ93" s="530">
        <f t="shared" si="14"/>
        <v>2.01342281879195</v>
      </c>
      <c r="AL93" s="260" t="s">
        <v>63</v>
      </c>
      <c r="AM93" s="260" t="s">
        <v>63</v>
      </c>
      <c r="AN93" s="260" t="s">
        <v>63</v>
      </c>
      <c r="AO93" s="260" t="s">
        <v>63</v>
      </c>
      <c r="AP93" s="260" t="s">
        <v>63</v>
      </c>
      <c r="AQ93" s="260" t="s">
        <v>63</v>
      </c>
      <c r="AR93" s="534" t="str">
        <f t="shared" si="15"/>
        <v>合格</v>
      </c>
      <c r="AS93" s="139" t="s">
        <v>64</v>
      </c>
      <c r="AT93" s="248" t="s">
        <v>511</v>
      </c>
      <c r="AU93" s="214" t="s">
        <v>65</v>
      </c>
    </row>
    <row r="94" ht="15" spans="1:47">
      <c r="A94" s="47">
        <v>88</v>
      </c>
      <c r="B94" s="535" t="s">
        <v>56</v>
      </c>
      <c r="C94" s="352" t="s">
        <v>511</v>
      </c>
      <c r="D94" s="248" t="s">
        <v>57</v>
      </c>
      <c r="E94" s="520" t="s">
        <v>551</v>
      </c>
      <c r="F94" s="239" t="s">
        <v>552</v>
      </c>
      <c r="G94" s="521" t="s">
        <v>60</v>
      </c>
      <c r="H94" s="248" t="s">
        <v>466</v>
      </c>
      <c r="I94" s="248" t="s">
        <v>205</v>
      </c>
      <c r="J94" s="249">
        <v>5.7</v>
      </c>
      <c r="K94" s="248" t="s">
        <v>220</v>
      </c>
      <c r="L94" s="248" t="s">
        <v>80</v>
      </c>
      <c r="M94" s="352"/>
      <c r="N94" s="352"/>
      <c r="O94" s="352"/>
      <c r="P94" s="352"/>
      <c r="Q94" s="352"/>
      <c r="R94" s="352"/>
      <c r="S94" s="352"/>
      <c r="T94" s="352"/>
      <c r="U94" s="352"/>
      <c r="V94" s="352"/>
      <c r="W94" s="352"/>
      <c r="X94" s="352"/>
      <c r="Y94" s="352"/>
      <c r="Z94" s="248" t="s">
        <v>306</v>
      </c>
      <c r="AA94" s="251">
        <f t="shared" si="12"/>
        <v>0.200400801603209</v>
      </c>
      <c r="AB94" s="248" t="s">
        <v>406</v>
      </c>
      <c r="AC94" s="253">
        <f>(AB94-Z94)*VLOOKUP(AE94,公斤水的体积!A:B,2,)</f>
        <v>40.170977</v>
      </c>
      <c r="AD94" s="530">
        <f t="shared" si="13"/>
        <v>0.427442500000019</v>
      </c>
      <c r="AE94" s="247">
        <v>20</v>
      </c>
      <c r="AF94" s="52"/>
      <c r="AG94" s="52"/>
      <c r="AH94" s="43" t="s">
        <v>240</v>
      </c>
      <c r="AI94" s="525">
        <v>142</v>
      </c>
      <c r="AJ94" s="530">
        <f t="shared" si="14"/>
        <v>1.19718309859155</v>
      </c>
      <c r="AL94" s="260" t="s">
        <v>63</v>
      </c>
      <c r="AM94" s="260" t="s">
        <v>63</v>
      </c>
      <c r="AN94" s="260" t="s">
        <v>63</v>
      </c>
      <c r="AO94" s="260" t="s">
        <v>63</v>
      </c>
      <c r="AP94" s="260" t="s">
        <v>63</v>
      </c>
      <c r="AQ94" s="260" t="s">
        <v>63</v>
      </c>
      <c r="AR94" s="534" t="str">
        <f t="shared" si="15"/>
        <v>合格</v>
      </c>
      <c r="AS94" s="139" t="s">
        <v>64</v>
      </c>
      <c r="AT94" s="248" t="s">
        <v>511</v>
      </c>
      <c r="AU94" s="214" t="s">
        <v>65</v>
      </c>
    </row>
    <row r="95" ht="15" spans="1:47">
      <c r="A95" s="47">
        <v>89</v>
      </c>
      <c r="B95" s="535" t="s">
        <v>56</v>
      </c>
      <c r="C95" s="352" t="s">
        <v>511</v>
      </c>
      <c r="D95" s="248" t="s">
        <v>57</v>
      </c>
      <c r="E95" s="520" t="s">
        <v>553</v>
      </c>
      <c r="F95" s="239" t="s">
        <v>554</v>
      </c>
      <c r="G95" s="521" t="s">
        <v>68</v>
      </c>
      <c r="H95" s="248" t="s">
        <v>555</v>
      </c>
      <c r="I95" s="248" t="s">
        <v>237</v>
      </c>
      <c r="J95" s="249">
        <v>5.7</v>
      </c>
      <c r="K95" s="248" t="s">
        <v>441</v>
      </c>
      <c r="L95" s="248" t="s">
        <v>193</v>
      </c>
      <c r="M95" s="352"/>
      <c r="N95" s="352"/>
      <c r="O95" s="352"/>
      <c r="P95" s="352"/>
      <c r="Q95" s="352"/>
      <c r="R95" s="352"/>
      <c r="S95" s="352"/>
      <c r="T95" s="352"/>
      <c r="U95" s="352"/>
      <c r="V95" s="352"/>
      <c r="W95" s="352"/>
      <c r="X95" s="352"/>
      <c r="Y95" s="352"/>
      <c r="Z95" s="248" t="s">
        <v>442</v>
      </c>
      <c r="AA95" s="251">
        <f t="shared" si="12"/>
        <v>0.174216027874567</v>
      </c>
      <c r="AB95" s="248" t="s">
        <v>115</v>
      </c>
      <c r="AC95" s="253">
        <f>(AB95-Z95)*VLOOKUP(AE95,公斤水的体积!A:B,2,)</f>
        <v>41.573455</v>
      </c>
      <c r="AD95" s="530">
        <f t="shared" si="13"/>
        <v>0.418973429951701</v>
      </c>
      <c r="AE95" s="247">
        <v>20</v>
      </c>
      <c r="AF95" s="52"/>
      <c r="AG95" s="52"/>
      <c r="AH95" s="43" t="s">
        <v>273</v>
      </c>
      <c r="AI95" s="525">
        <v>128.8</v>
      </c>
      <c r="AJ95" s="530">
        <f t="shared" si="14"/>
        <v>1.5527950310559</v>
      </c>
      <c r="AL95" s="260" t="s">
        <v>63</v>
      </c>
      <c r="AM95" s="260" t="s">
        <v>63</v>
      </c>
      <c r="AN95" s="260" t="s">
        <v>63</v>
      </c>
      <c r="AO95" s="260" t="s">
        <v>63</v>
      </c>
      <c r="AP95" s="260" t="s">
        <v>63</v>
      </c>
      <c r="AQ95" s="260" t="s">
        <v>63</v>
      </c>
      <c r="AR95" s="534" t="str">
        <f t="shared" si="15"/>
        <v>合格</v>
      </c>
      <c r="AS95" s="139" t="s">
        <v>64</v>
      </c>
      <c r="AT95" s="248" t="s">
        <v>511</v>
      </c>
      <c r="AU95" s="214" t="s">
        <v>65</v>
      </c>
    </row>
    <row r="96" ht="15" spans="1:47">
      <c r="A96" s="47">
        <v>90</v>
      </c>
      <c r="B96" s="535" t="s">
        <v>56</v>
      </c>
      <c r="C96" s="352" t="s">
        <v>511</v>
      </c>
      <c r="D96" s="248" t="s">
        <v>57</v>
      </c>
      <c r="E96" s="520" t="s">
        <v>556</v>
      </c>
      <c r="F96" s="239" t="s">
        <v>557</v>
      </c>
      <c r="G96" s="521" t="s">
        <v>133</v>
      </c>
      <c r="H96" s="248" t="s">
        <v>558</v>
      </c>
      <c r="I96" s="248" t="s">
        <v>205</v>
      </c>
      <c r="J96" s="249">
        <v>5.7</v>
      </c>
      <c r="K96" s="248" t="s">
        <v>91</v>
      </c>
      <c r="L96" s="248" t="s">
        <v>80</v>
      </c>
      <c r="M96" s="352"/>
      <c r="N96" s="352"/>
      <c r="O96" s="352"/>
      <c r="P96" s="352"/>
      <c r="Q96" s="352"/>
      <c r="R96" s="352"/>
      <c r="S96" s="352"/>
      <c r="T96" s="352"/>
      <c r="U96" s="352"/>
      <c r="V96" s="352"/>
      <c r="W96" s="352"/>
      <c r="X96" s="352"/>
      <c r="Y96" s="352"/>
      <c r="Z96" s="248" t="s">
        <v>559</v>
      </c>
      <c r="AA96" s="251">
        <f t="shared" si="12"/>
        <v>0.212314225053082</v>
      </c>
      <c r="AB96" s="248" t="s">
        <v>560</v>
      </c>
      <c r="AC96" s="253">
        <f>(AB96-Z96)*VLOOKUP(AE96,公斤水的体积!A:B,2,)</f>
        <v>40.170977</v>
      </c>
      <c r="AD96" s="530">
        <f t="shared" si="13"/>
        <v>0.427442499999984</v>
      </c>
      <c r="AE96" s="247">
        <v>20</v>
      </c>
      <c r="AF96" s="52"/>
      <c r="AG96" s="52"/>
      <c r="AH96" s="43" t="s">
        <v>286</v>
      </c>
      <c r="AI96" s="525">
        <v>143.6</v>
      </c>
      <c r="AJ96" s="530">
        <f t="shared" si="14"/>
        <v>1.88022284122563</v>
      </c>
      <c r="AL96" s="260" t="s">
        <v>63</v>
      </c>
      <c r="AM96" s="260" t="s">
        <v>63</v>
      </c>
      <c r="AN96" s="260" t="s">
        <v>63</v>
      </c>
      <c r="AO96" s="260" t="s">
        <v>63</v>
      </c>
      <c r="AP96" s="260" t="s">
        <v>63</v>
      </c>
      <c r="AQ96" s="260" t="s">
        <v>63</v>
      </c>
      <c r="AR96" s="534" t="str">
        <f t="shared" si="15"/>
        <v>合格</v>
      </c>
      <c r="AS96" s="139" t="s">
        <v>64</v>
      </c>
      <c r="AT96" s="248" t="s">
        <v>511</v>
      </c>
      <c r="AU96" s="214" t="s">
        <v>65</v>
      </c>
    </row>
    <row r="97" ht="15" spans="1:47">
      <c r="A97" s="47">
        <v>91</v>
      </c>
      <c r="B97" s="535" t="s">
        <v>56</v>
      </c>
      <c r="C97" s="352" t="s">
        <v>511</v>
      </c>
      <c r="D97" s="248" t="s">
        <v>57</v>
      </c>
      <c r="E97" s="520" t="s">
        <v>561</v>
      </c>
      <c r="F97" s="239" t="s">
        <v>562</v>
      </c>
      <c r="G97" s="521" t="s">
        <v>60</v>
      </c>
      <c r="H97" s="248" t="s">
        <v>61</v>
      </c>
      <c r="I97" s="248" t="s">
        <v>98</v>
      </c>
      <c r="J97" s="249">
        <v>5.7</v>
      </c>
      <c r="K97" s="248" t="s">
        <v>99</v>
      </c>
      <c r="L97" s="248" t="s">
        <v>376</v>
      </c>
      <c r="M97" s="352"/>
      <c r="N97" s="352"/>
      <c r="O97" s="352"/>
      <c r="P97" s="352"/>
      <c r="Q97" s="352"/>
      <c r="R97" s="352"/>
      <c r="S97" s="352"/>
      <c r="T97" s="352"/>
      <c r="U97" s="352"/>
      <c r="V97" s="352"/>
      <c r="W97" s="352"/>
      <c r="X97" s="352"/>
      <c r="Y97" s="352"/>
      <c r="Z97" s="248" t="s">
        <v>101</v>
      </c>
      <c r="AA97" s="251">
        <f t="shared" si="12"/>
        <v>0.182149362477234</v>
      </c>
      <c r="AB97" s="248" t="s">
        <v>111</v>
      </c>
      <c r="AC97" s="253">
        <f>(AB97-Z97)*VLOOKUP(AE97,公斤水的体积!A:B,2,)</f>
        <v>40.872216</v>
      </c>
      <c r="AD97" s="530">
        <f t="shared" si="13"/>
        <v>0.423135135135132</v>
      </c>
      <c r="AE97" s="247">
        <v>20</v>
      </c>
      <c r="AF97" s="52"/>
      <c r="AG97" s="52"/>
      <c r="AH97" s="43" t="s">
        <v>358</v>
      </c>
      <c r="AI97" s="525">
        <v>132.9</v>
      </c>
      <c r="AJ97" s="530">
        <f t="shared" si="14"/>
        <v>1.95635816403311</v>
      </c>
      <c r="AL97" s="260" t="s">
        <v>63</v>
      </c>
      <c r="AM97" s="260" t="s">
        <v>63</v>
      </c>
      <c r="AN97" s="260" t="s">
        <v>63</v>
      </c>
      <c r="AO97" s="260" t="s">
        <v>63</v>
      </c>
      <c r="AP97" s="260" t="s">
        <v>63</v>
      </c>
      <c r="AQ97" s="260" t="s">
        <v>63</v>
      </c>
      <c r="AR97" s="534" t="str">
        <f t="shared" si="15"/>
        <v>合格</v>
      </c>
      <c r="AS97" s="139" t="s">
        <v>64</v>
      </c>
      <c r="AT97" s="248" t="s">
        <v>511</v>
      </c>
      <c r="AU97" s="214" t="s">
        <v>65</v>
      </c>
    </row>
    <row r="98" ht="15" spans="1:47">
      <c r="A98" s="47">
        <v>92</v>
      </c>
      <c r="B98" s="535" t="s">
        <v>56</v>
      </c>
      <c r="C98" s="352" t="s">
        <v>511</v>
      </c>
      <c r="D98" s="248" t="s">
        <v>57</v>
      </c>
      <c r="E98" s="520" t="s">
        <v>563</v>
      </c>
      <c r="F98" s="239" t="s">
        <v>564</v>
      </c>
      <c r="G98" s="521" t="s">
        <v>68</v>
      </c>
      <c r="H98" s="248" t="s">
        <v>565</v>
      </c>
      <c r="I98" s="248" t="s">
        <v>78</v>
      </c>
      <c r="J98" s="249">
        <v>5.7</v>
      </c>
      <c r="K98" s="248" t="s">
        <v>150</v>
      </c>
      <c r="L98" s="248" t="s">
        <v>420</v>
      </c>
      <c r="M98" s="352"/>
      <c r="N98" s="352"/>
      <c r="O98" s="352"/>
      <c r="P98" s="352"/>
      <c r="Q98" s="352"/>
      <c r="R98" s="352"/>
      <c r="S98" s="352"/>
      <c r="T98" s="352"/>
      <c r="U98" s="352"/>
      <c r="V98" s="352"/>
      <c r="W98" s="352"/>
      <c r="X98" s="352"/>
      <c r="Y98" s="352"/>
      <c r="Z98" s="248" t="s">
        <v>152</v>
      </c>
      <c r="AA98" s="251">
        <f t="shared" si="12"/>
        <v>0.186567164179107</v>
      </c>
      <c r="AB98" s="248" t="s">
        <v>272</v>
      </c>
      <c r="AC98" s="253">
        <f>(AB98-Z98)*VLOOKUP(AE98,公斤水的体积!A:B,2,)</f>
        <v>40.772039</v>
      </c>
      <c r="AD98" s="530">
        <f t="shared" si="13"/>
        <v>0.423741379310358</v>
      </c>
      <c r="AE98" s="247">
        <v>20</v>
      </c>
      <c r="AF98" s="52"/>
      <c r="AG98" s="52"/>
      <c r="AH98" s="43" t="s">
        <v>286</v>
      </c>
      <c r="AI98" s="525">
        <v>132.7</v>
      </c>
      <c r="AJ98" s="530">
        <f t="shared" si="14"/>
        <v>2.03466465712133</v>
      </c>
      <c r="AL98" s="260" t="s">
        <v>63</v>
      </c>
      <c r="AM98" s="260" t="s">
        <v>63</v>
      </c>
      <c r="AN98" s="260" t="s">
        <v>63</v>
      </c>
      <c r="AO98" s="260" t="s">
        <v>63</v>
      </c>
      <c r="AP98" s="260" t="s">
        <v>63</v>
      </c>
      <c r="AQ98" s="260" t="s">
        <v>63</v>
      </c>
      <c r="AR98" s="534" t="str">
        <f t="shared" si="15"/>
        <v>合格</v>
      </c>
      <c r="AS98" s="139" t="s">
        <v>64</v>
      </c>
      <c r="AT98" s="248" t="s">
        <v>511</v>
      </c>
      <c r="AU98" s="214" t="s">
        <v>65</v>
      </c>
    </row>
    <row r="99" ht="15" spans="1:47">
      <c r="A99" s="47">
        <v>93</v>
      </c>
      <c r="B99" s="535" t="s">
        <v>56</v>
      </c>
      <c r="C99" s="352" t="s">
        <v>511</v>
      </c>
      <c r="D99" s="248" t="s">
        <v>57</v>
      </c>
      <c r="E99" s="520" t="s">
        <v>566</v>
      </c>
      <c r="F99" s="239" t="s">
        <v>567</v>
      </c>
      <c r="G99" s="521" t="s">
        <v>236</v>
      </c>
      <c r="H99" s="248" t="s">
        <v>498</v>
      </c>
      <c r="I99" s="248"/>
      <c r="J99" s="261">
        <v>5</v>
      </c>
      <c r="K99" s="248" t="s">
        <v>187</v>
      </c>
      <c r="L99" s="248" t="s">
        <v>80</v>
      </c>
      <c r="M99" s="352"/>
      <c r="N99" s="352"/>
      <c r="O99" s="352"/>
      <c r="P99" s="352"/>
      <c r="Q99" s="352"/>
      <c r="R99" s="352"/>
      <c r="S99" s="352"/>
      <c r="T99" s="352"/>
      <c r="U99" s="352"/>
      <c r="V99" s="352"/>
      <c r="W99" s="352"/>
      <c r="X99" s="352"/>
      <c r="Y99" s="352"/>
      <c r="Z99" s="248" t="s">
        <v>238</v>
      </c>
      <c r="AA99" s="251">
        <f t="shared" si="12"/>
        <v>0.218340611353699</v>
      </c>
      <c r="AB99" s="248" t="s">
        <v>239</v>
      </c>
      <c r="AC99" s="253">
        <f>(AB99-Z99)*VLOOKUP(AE99,公斤水的体积!A:B,2,)</f>
        <v>40.170977</v>
      </c>
      <c r="AD99" s="530">
        <f t="shared" si="13"/>
        <v>0.427442499999984</v>
      </c>
      <c r="AE99" s="247">
        <v>20</v>
      </c>
      <c r="AF99" s="52"/>
      <c r="AG99" s="52"/>
      <c r="AH99" s="43" t="s">
        <v>351</v>
      </c>
      <c r="AI99" s="525">
        <v>154.7</v>
      </c>
      <c r="AJ99" s="530">
        <f t="shared" si="14"/>
        <v>1.87459599224305</v>
      </c>
      <c r="AL99" s="260" t="s">
        <v>63</v>
      </c>
      <c r="AM99" s="260" t="s">
        <v>63</v>
      </c>
      <c r="AN99" s="260" t="s">
        <v>63</v>
      </c>
      <c r="AO99" s="260" t="s">
        <v>63</v>
      </c>
      <c r="AP99" s="260" t="s">
        <v>63</v>
      </c>
      <c r="AQ99" s="260" t="s">
        <v>63</v>
      </c>
      <c r="AR99" s="534" t="str">
        <f t="shared" si="15"/>
        <v>合格</v>
      </c>
      <c r="AS99" s="139" t="s">
        <v>64</v>
      </c>
      <c r="AT99" s="248" t="s">
        <v>511</v>
      </c>
      <c r="AU99" s="214" t="s">
        <v>65</v>
      </c>
    </row>
    <row r="100" ht="15" spans="1:47">
      <c r="A100" s="47">
        <v>94</v>
      </c>
      <c r="B100" s="535" t="s">
        <v>56</v>
      </c>
      <c r="C100" s="352" t="s">
        <v>511</v>
      </c>
      <c r="D100" s="248" t="s">
        <v>57</v>
      </c>
      <c r="E100" s="520" t="s">
        <v>568</v>
      </c>
      <c r="F100" s="239" t="s">
        <v>569</v>
      </c>
      <c r="G100" s="521" t="s">
        <v>60</v>
      </c>
      <c r="H100" s="248" t="s">
        <v>570</v>
      </c>
      <c r="I100" s="248" t="s">
        <v>98</v>
      </c>
      <c r="J100" s="249">
        <v>5.7</v>
      </c>
      <c r="K100" s="248" t="s">
        <v>172</v>
      </c>
      <c r="L100" s="248" t="s">
        <v>109</v>
      </c>
      <c r="M100" s="352"/>
      <c r="N100" s="352"/>
      <c r="O100" s="352"/>
      <c r="P100" s="352"/>
      <c r="Q100" s="352"/>
      <c r="R100" s="352"/>
      <c r="S100" s="352"/>
      <c r="T100" s="352"/>
      <c r="U100" s="352"/>
      <c r="V100" s="352"/>
      <c r="W100" s="352"/>
      <c r="X100" s="352"/>
      <c r="Y100" s="352"/>
      <c r="Z100" s="248" t="s">
        <v>571</v>
      </c>
      <c r="AA100" s="251">
        <f t="shared" si="12"/>
        <v>0.20920502092049</v>
      </c>
      <c r="AB100" s="248" t="s">
        <v>167</v>
      </c>
      <c r="AC100" s="253">
        <f>(AB100-Z100)*VLOOKUP(AE100,公斤水的体积!A:B,2,)</f>
        <v>40.571685</v>
      </c>
      <c r="AD100" s="530">
        <f t="shared" si="13"/>
        <v>0.424962871287138</v>
      </c>
      <c r="AE100" s="247">
        <v>20</v>
      </c>
      <c r="AF100" s="52"/>
      <c r="AG100" s="52"/>
      <c r="AH100" s="43" t="s">
        <v>254</v>
      </c>
      <c r="AI100" s="525">
        <v>146.7</v>
      </c>
      <c r="AJ100" s="530">
        <f t="shared" si="14"/>
        <v>1.49965916837082</v>
      </c>
      <c r="AL100" s="260" t="s">
        <v>63</v>
      </c>
      <c r="AM100" s="260" t="s">
        <v>63</v>
      </c>
      <c r="AN100" s="260" t="s">
        <v>63</v>
      </c>
      <c r="AO100" s="260" t="s">
        <v>63</v>
      </c>
      <c r="AP100" s="260" t="s">
        <v>63</v>
      </c>
      <c r="AQ100" s="260" t="s">
        <v>63</v>
      </c>
      <c r="AR100" s="534" t="str">
        <f t="shared" si="15"/>
        <v>合格</v>
      </c>
      <c r="AS100" s="139" t="s">
        <v>64</v>
      </c>
      <c r="AT100" s="248" t="s">
        <v>511</v>
      </c>
      <c r="AU100" s="214" t="s">
        <v>65</v>
      </c>
    </row>
    <row r="101" ht="15" spans="1:47">
      <c r="A101" s="47">
        <v>95</v>
      </c>
      <c r="B101" s="535" t="s">
        <v>56</v>
      </c>
      <c r="C101" s="352" t="s">
        <v>511</v>
      </c>
      <c r="D101" s="248" t="s">
        <v>57</v>
      </c>
      <c r="E101" s="520" t="s">
        <v>572</v>
      </c>
      <c r="F101" s="239" t="s">
        <v>573</v>
      </c>
      <c r="G101" s="521" t="s">
        <v>106</v>
      </c>
      <c r="H101" s="248" t="s">
        <v>574</v>
      </c>
      <c r="I101" s="248" t="s">
        <v>540</v>
      </c>
      <c r="J101" s="249">
        <v>5.7</v>
      </c>
      <c r="K101" s="248" t="s">
        <v>79</v>
      </c>
      <c r="L101" s="248" t="s">
        <v>575</v>
      </c>
      <c r="M101" s="352"/>
      <c r="N101" s="352"/>
      <c r="O101" s="352"/>
      <c r="P101" s="352"/>
      <c r="Q101" s="352"/>
      <c r="R101" s="352"/>
      <c r="S101" s="352"/>
      <c r="T101" s="352"/>
      <c r="U101" s="352"/>
      <c r="V101" s="352"/>
      <c r="W101" s="352"/>
      <c r="X101" s="352"/>
      <c r="Y101" s="352"/>
      <c r="Z101" s="248" t="s">
        <v>81</v>
      </c>
      <c r="AA101" s="251">
        <f t="shared" si="12"/>
        <v>0.177935943060501</v>
      </c>
      <c r="AB101" s="248" t="s">
        <v>487</v>
      </c>
      <c r="AC101" s="253">
        <f>(AB101-Z101)*VLOOKUP(AE101,公斤水的体积!A:B,2,)</f>
        <v>38.568145</v>
      </c>
      <c r="AD101" s="530">
        <f t="shared" si="13"/>
        <v>0.437877604166655</v>
      </c>
      <c r="AE101" s="247">
        <v>20</v>
      </c>
      <c r="AF101" s="52"/>
      <c r="AG101" s="52"/>
      <c r="AH101" s="43" t="s">
        <v>314</v>
      </c>
      <c r="AI101" s="525">
        <v>124.1</v>
      </c>
      <c r="AJ101" s="530">
        <f t="shared" si="14"/>
        <v>2.01450443190975</v>
      </c>
      <c r="AL101" s="260" t="s">
        <v>63</v>
      </c>
      <c r="AM101" s="260" t="s">
        <v>63</v>
      </c>
      <c r="AN101" s="260" t="s">
        <v>63</v>
      </c>
      <c r="AO101" s="260" t="s">
        <v>63</v>
      </c>
      <c r="AP101" s="260" t="s">
        <v>63</v>
      </c>
      <c r="AQ101" s="260" t="s">
        <v>63</v>
      </c>
      <c r="AR101" s="534" t="str">
        <f t="shared" si="15"/>
        <v>合格</v>
      </c>
      <c r="AS101" s="139" t="s">
        <v>64</v>
      </c>
      <c r="AT101" s="248" t="s">
        <v>511</v>
      </c>
      <c r="AU101" s="214" t="s">
        <v>65</v>
      </c>
    </row>
    <row r="102" ht="15" spans="1:47">
      <c r="A102" s="47">
        <v>96</v>
      </c>
      <c r="B102" s="535" t="s">
        <v>56</v>
      </c>
      <c r="C102" s="352" t="s">
        <v>511</v>
      </c>
      <c r="D102" s="248" t="s">
        <v>57</v>
      </c>
      <c r="E102" s="520" t="s">
        <v>576</v>
      </c>
      <c r="F102" s="239" t="s">
        <v>577</v>
      </c>
      <c r="G102" s="521" t="s">
        <v>68</v>
      </c>
      <c r="H102" s="248" t="s">
        <v>578</v>
      </c>
      <c r="I102" s="248" t="s">
        <v>78</v>
      </c>
      <c r="J102" s="249">
        <v>5.7</v>
      </c>
      <c r="K102" s="248" t="s">
        <v>99</v>
      </c>
      <c r="L102" s="248" t="s">
        <v>100</v>
      </c>
      <c r="M102" s="352"/>
      <c r="N102" s="352"/>
      <c r="O102" s="352"/>
      <c r="P102" s="352"/>
      <c r="Q102" s="352"/>
      <c r="R102" s="352"/>
      <c r="S102" s="352"/>
      <c r="T102" s="352"/>
      <c r="U102" s="352"/>
      <c r="V102" s="352"/>
      <c r="W102" s="352"/>
      <c r="X102" s="352"/>
      <c r="Y102" s="352"/>
      <c r="Z102" s="248" t="s">
        <v>101</v>
      </c>
      <c r="AA102" s="251">
        <f t="shared" si="12"/>
        <v>0.182149362477234</v>
      </c>
      <c r="AB102" s="248" t="s">
        <v>102</v>
      </c>
      <c r="AC102" s="253">
        <f>(AB102-Z102)*VLOOKUP(AE102,公斤水的体积!A:B,2,)</f>
        <v>41.07257</v>
      </c>
      <c r="AD102" s="530">
        <f t="shared" si="13"/>
        <v>0.421931540342299</v>
      </c>
      <c r="AE102" s="247">
        <v>20</v>
      </c>
      <c r="AF102" s="52"/>
      <c r="AG102" s="52"/>
      <c r="AH102" s="43" t="s">
        <v>103</v>
      </c>
      <c r="AI102" s="525">
        <v>133.9</v>
      </c>
      <c r="AJ102" s="530">
        <f t="shared" si="14"/>
        <v>0.373412994772218</v>
      </c>
      <c r="AL102" s="260" t="s">
        <v>63</v>
      </c>
      <c r="AM102" s="260" t="s">
        <v>63</v>
      </c>
      <c r="AN102" s="260" t="s">
        <v>63</v>
      </c>
      <c r="AO102" s="260" t="s">
        <v>63</v>
      </c>
      <c r="AP102" s="260" t="s">
        <v>63</v>
      </c>
      <c r="AQ102" s="260" t="s">
        <v>63</v>
      </c>
      <c r="AR102" s="534" t="str">
        <f t="shared" si="15"/>
        <v>合格</v>
      </c>
      <c r="AS102" s="139" t="s">
        <v>64</v>
      </c>
      <c r="AT102" s="248" t="s">
        <v>511</v>
      </c>
      <c r="AU102" s="214" t="s">
        <v>65</v>
      </c>
    </row>
    <row r="103" ht="15" spans="1:47">
      <c r="A103" s="47">
        <v>97</v>
      </c>
      <c r="B103" s="535" t="s">
        <v>56</v>
      </c>
      <c r="C103" s="352" t="s">
        <v>579</v>
      </c>
      <c r="D103" s="248" t="s">
        <v>57</v>
      </c>
      <c r="E103" s="520" t="s">
        <v>580</v>
      </c>
      <c r="F103" s="239" t="s">
        <v>581</v>
      </c>
      <c r="G103" s="521" t="s">
        <v>60</v>
      </c>
      <c r="H103" s="248" t="s">
        <v>243</v>
      </c>
      <c r="I103" s="248" t="s">
        <v>78</v>
      </c>
      <c r="J103" s="249">
        <v>5.7</v>
      </c>
      <c r="K103" s="248" t="s">
        <v>582</v>
      </c>
      <c r="L103" s="248" t="s">
        <v>90</v>
      </c>
      <c r="M103" s="352"/>
      <c r="N103" s="352"/>
      <c r="O103" s="352"/>
      <c r="P103" s="352"/>
      <c r="Q103" s="352"/>
      <c r="R103" s="352"/>
      <c r="S103" s="352"/>
      <c r="T103" s="352"/>
      <c r="U103" s="352"/>
      <c r="V103" s="352"/>
      <c r="W103" s="352"/>
      <c r="X103" s="352"/>
      <c r="Y103" s="352"/>
      <c r="Z103" s="248" t="s">
        <v>454</v>
      </c>
      <c r="AA103" s="251">
        <f t="shared" si="12"/>
        <v>0.210084033613448</v>
      </c>
      <c r="AB103" s="248" t="s">
        <v>499</v>
      </c>
      <c r="AC103" s="253">
        <f>(AB103-Z103)*VLOOKUP(AE103,公斤水的体积!A:B,2,)</f>
        <v>40.34836</v>
      </c>
      <c r="AD103" s="530">
        <f t="shared" si="13"/>
        <v>0.369054726368151</v>
      </c>
      <c r="AE103" s="247">
        <v>17</v>
      </c>
      <c r="AF103" s="52"/>
      <c r="AG103" s="52"/>
      <c r="AH103" s="43" t="s">
        <v>583</v>
      </c>
      <c r="AI103" s="525">
        <v>139.3</v>
      </c>
      <c r="AJ103" s="530">
        <f t="shared" si="14"/>
        <v>0.287150035893754</v>
      </c>
      <c r="AL103" s="260" t="s">
        <v>63</v>
      </c>
      <c r="AM103" s="260" t="s">
        <v>63</v>
      </c>
      <c r="AN103" s="260" t="s">
        <v>63</v>
      </c>
      <c r="AO103" s="260" t="s">
        <v>63</v>
      </c>
      <c r="AP103" s="260" t="s">
        <v>63</v>
      </c>
      <c r="AQ103" s="260" t="s">
        <v>63</v>
      </c>
      <c r="AR103" s="534" t="str">
        <f t="shared" si="15"/>
        <v>合格</v>
      </c>
      <c r="AS103" s="139" t="s">
        <v>64</v>
      </c>
      <c r="AT103" s="248" t="s">
        <v>579</v>
      </c>
      <c r="AU103" s="214" t="s">
        <v>65</v>
      </c>
    </row>
    <row r="104" ht="15" spans="1:47">
      <c r="A104" s="47">
        <v>98</v>
      </c>
      <c r="B104" s="535" t="s">
        <v>56</v>
      </c>
      <c r="C104" s="352" t="s">
        <v>579</v>
      </c>
      <c r="D104" s="248" t="s">
        <v>57</v>
      </c>
      <c r="E104" s="520" t="s">
        <v>584</v>
      </c>
      <c r="F104" s="239" t="s">
        <v>585</v>
      </c>
      <c r="G104" s="521" t="s">
        <v>60</v>
      </c>
      <c r="H104" s="248" t="s">
        <v>141</v>
      </c>
      <c r="I104" s="248" t="s">
        <v>98</v>
      </c>
      <c r="J104" s="249">
        <v>5.7</v>
      </c>
      <c r="K104" s="248" t="s">
        <v>135</v>
      </c>
      <c r="L104" s="248" t="s">
        <v>80</v>
      </c>
      <c r="M104" s="352"/>
      <c r="N104" s="352"/>
      <c r="O104" s="352"/>
      <c r="P104" s="352"/>
      <c r="Q104" s="352"/>
      <c r="R104" s="352"/>
      <c r="S104" s="352"/>
      <c r="T104" s="352"/>
      <c r="U104" s="352"/>
      <c r="V104" s="352"/>
      <c r="W104" s="352"/>
      <c r="X104" s="352"/>
      <c r="Y104" s="352"/>
      <c r="Z104" s="248" t="s">
        <v>136</v>
      </c>
      <c r="AA104" s="251">
        <f t="shared" si="12"/>
        <v>0.203252032520328</v>
      </c>
      <c r="AB104" s="248" t="s">
        <v>402</v>
      </c>
      <c r="AC104" s="253">
        <f>(AB104-Z104)*VLOOKUP(AE104,公斤水的体积!A:B,2,)</f>
        <v>40.14812</v>
      </c>
      <c r="AD104" s="530">
        <f t="shared" si="13"/>
        <v>0.370300000000015</v>
      </c>
      <c r="AE104" s="247">
        <v>17</v>
      </c>
      <c r="AF104" s="52"/>
      <c r="AG104" s="52"/>
      <c r="AH104" s="43" t="s">
        <v>248</v>
      </c>
      <c r="AI104" s="525">
        <v>146.5</v>
      </c>
      <c r="AJ104" s="530">
        <f t="shared" si="14"/>
        <v>0.955631399317406</v>
      </c>
      <c r="AL104" s="260" t="s">
        <v>63</v>
      </c>
      <c r="AM104" s="260" t="s">
        <v>63</v>
      </c>
      <c r="AN104" s="260" t="s">
        <v>63</v>
      </c>
      <c r="AO104" s="260" t="s">
        <v>63</v>
      </c>
      <c r="AP104" s="260" t="s">
        <v>63</v>
      </c>
      <c r="AQ104" s="260" t="s">
        <v>63</v>
      </c>
      <c r="AR104" s="534" t="str">
        <f t="shared" si="15"/>
        <v>合格</v>
      </c>
      <c r="AS104" s="139" t="s">
        <v>64</v>
      </c>
      <c r="AT104" s="248" t="s">
        <v>579</v>
      </c>
      <c r="AU104" s="214" t="s">
        <v>65</v>
      </c>
    </row>
    <row r="105" ht="15" spans="1:47">
      <c r="A105" s="47">
        <v>99</v>
      </c>
      <c r="B105" s="535" t="s">
        <v>56</v>
      </c>
      <c r="C105" s="352" t="s">
        <v>579</v>
      </c>
      <c r="D105" s="248" t="s">
        <v>57</v>
      </c>
      <c r="E105" s="520" t="s">
        <v>586</v>
      </c>
      <c r="F105" s="239" t="s">
        <v>587</v>
      </c>
      <c r="G105" s="521" t="s">
        <v>60</v>
      </c>
      <c r="H105" s="248" t="s">
        <v>148</v>
      </c>
      <c r="I105" s="248" t="s">
        <v>588</v>
      </c>
      <c r="J105" s="249">
        <v>5.7</v>
      </c>
      <c r="K105" s="248" t="s">
        <v>172</v>
      </c>
      <c r="L105" s="248" t="s">
        <v>589</v>
      </c>
      <c r="M105" s="352"/>
      <c r="N105" s="352"/>
      <c r="O105" s="352"/>
      <c r="P105" s="352"/>
      <c r="Q105" s="352"/>
      <c r="R105" s="352"/>
      <c r="S105" s="352"/>
      <c r="T105" s="352"/>
      <c r="U105" s="352"/>
      <c r="V105" s="352"/>
      <c r="W105" s="352"/>
      <c r="X105" s="352"/>
      <c r="Y105" s="352"/>
      <c r="Z105" s="248" t="s">
        <v>571</v>
      </c>
      <c r="AA105" s="251">
        <f t="shared" si="12"/>
        <v>0.20920502092049</v>
      </c>
      <c r="AB105" s="248" t="s">
        <v>239</v>
      </c>
      <c r="AC105" s="253">
        <f>(AB105-Z105)*VLOOKUP(AE105,公斤水的体积!A:B,2,)</f>
        <v>38.14572</v>
      </c>
      <c r="AD105" s="530">
        <f t="shared" si="13"/>
        <v>0.383473684210519</v>
      </c>
      <c r="AE105" s="247">
        <v>17</v>
      </c>
      <c r="AF105" s="52"/>
      <c r="AG105" s="52"/>
      <c r="AH105" s="43" t="s">
        <v>372</v>
      </c>
      <c r="AI105" s="525">
        <v>132.4</v>
      </c>
      <c r="AJ105" s="530">
        <f t="shared" si="14"/>
        <v>0.755287009063444</v>
      </c>
      <c r="AL105" s="260" t="s">
        <v>63</v>
      </c>
      <c r="AM105" s="260" t="s">
        <v>63</v>
      </c>
      <c r="AN105" s="260" t="s">
        <v>63</v>
      </c>
      <c r="AO105" s="260" t="s">
        <v>63</v>
      </c>
      <c r="AP105" s="260" t="s">
        <v>63</v>
      </c>
      <c r="AQ105" s="260" t="s">
        <v>63</v>
      </c>
      <c r="AR105" s="534" t="str">
        <f t="shared" si="15"/>
        <v>合格</v>
      </c>
      <c r="AS105" s="139" t="s">
        <v>64</v>
      </c>
      <c r="AT105" s="248" t="s">
        <v>579</v>
      </c>
      <c r="AU105" s="214" t="s">
        <v>65</v>
      </c>
    </row>
    <row r="106" ht="15" spans="1:47">
      <c r="A106" s="47">
        <v>100</v>
      </c>
      <c r="B106" s="535" t="s">
        <v>56</v>
      </c>
      <c r="C106" s="352" t="s">
        <v>579</v>
      </c>
      <c r="D106" s="248" t="s">
        <v>57</v>
      </c>
      <c r="E106" s="520" t="s">
        <v>590</v>
      </c>
      <c r="F106" s="239" t="s">
        <v>591</v>
      </c>
      <c r="G106" s="521" t="s">
        <v>60</v>
      </c>
      <c r="H106" s="248" t="s">
        <v>592</v>
      </c>
      <c r="I106" s="248" t="s">
        <v>126</v>
      </c>
      <c r="J106" s="249">
        <v>5.7</v>
      </c>
      <c r="K106" s="248" t="s">
        <v>392</v>
      </c>
      <c r="L106" s="248" t="s">
        <v>80</v>
      </c>
      <c r="M106" s="352"/>
      <c r="N106" s="352"/>
      <c r="O106" s="352"/>
      <c r="P106" s="352"/>
      <c r="Q106" s="352"/>
      <c r="R106" s="352"/>
      <c r="S106" s="352"/>
      <c r="T106" s="352"/>
      <c r="U106" s="352"/>
      <c r="V106" s="352"/>
      <c r="W106" s="352"/>
      <c r="X106" s="352"/>
      <c r="Y106" s="352"/>
      <c r="Z106" s="248" t="s">
        <v>89</v>
      </c>
      <c r="AA106" s="251">
        <f t="shared" si="12"/>
        <v>0.211416490486246</v>
      </c>
      <c r="AB106" s="248" t="s">
        <v>393</v>
      </c>
      <c r="AC106" s="253">
        <f>(AB106-Z106)*VLOOKUP(AE106,公斤水的体积!A:B,2,)</f>
        <v>40.14812</v>
      </c>
      <c r="AD106" s="530">
        <f t="shared" si="13"/>
        <v>0.370299999999997</v>
      </c>
      <c r="AE106" s="247">
        <v>17</v>
      </c>
      <c r="AF106" s="52"/>
      <c r="AG106" s="52"/>
      <c r="AH106" s="43" t="s">
        <v>281</v>
      </c>
      <c r="AI106" s="525">
        <v>142.7</v>
      </c>
      <c r="AJ106" s="530">
        <f t="shared" si="14"/>
        <v>0.911002102312544</v>
      </c>
      <c r="AL106" s="260" t="s">
        <v>63</v>
      </c>
      <c r="AM106" s="260" t="s">
        <v>63</v>
      </c>
      <c r="AN106" s="260" t="s">
        <v>63</v>
      </c>
      <c r="AO106" s="260" t="s">
        <v>63</v>
      </c>
      <c r="AP106" s="260" t="s">
        <v>63</v>
      </c>
      <c r="AQ106" s="260" t="s">
        <v>63</v>
      </c>
      <c r="AR106" s="534" t="str">
        <f t="shared" si="15"/>
        <v>合格</v>
      </c>
      <c r="AS106" s="139" t="s">
        <v>64</v>
      </c>
      <c r="AT106" s="248" t="s">
        <v>579</v>
      </c>
      <c r="AU106" s="214" t="s">
        <v>65</v>
      </c>
    </row>
    <row r="107" ht="15" spans="1:47">
      <c r="A107" s="47">
        <v>101</v>
      </c>
      <c r="B107" s="535" t="s">
        <v>56</v>
      </c>
      <c r="C107" s="352" t="s">
        <v>579</v>
      </c>
      <c r="D107" s="248" t="s">
        <v>57</v>
      </c>
      <c r="E107" s="520" t="s">
        <v>593</v>
      </c>
      <c r="F107" s="239" t="s">
        <v>594</v>
      </c>
      <c r="G107" s="521" t="s">
        <v>96</v>
      </c>
      <c r="H107" s="248" t="s">
        <v>405</v>
      </c>
      <c r="I107" s="248" t="s">
        <v>595</v>
      </c>
      <c r="J107" s="249">
        <v>5.7</v>
      </c>
      <c r="K107" s="248" t="s">
        <v>428</v>
      </c>
      <c r="L107" s="248" t="s">
        <v>100</v>
      </c>
      <c r="M107" s="352"/>
      <c r="N107" s="352"/>
      <c r="O107" s="352"/>
      <c r="P107" s="352"/>
      <c r="Q107" s="352"/>
      <c r="R107" s="352"/>
      <c r="S107" s="352"/>
      <c r="T107" s="352"/>
      <c r="U107" s="352"/>
      <c r="V107" s="352"/>
      <c r="W107" s="352"/>
      <c r="X107" s="352"/>
      <c r="Y107" s="352"/>
      <c r="Z107" s="248" t="s">
        <v>429</v>
      </c>
      <c r="AA107" s="251">
        <f t="shared" si="12"/>
        <v>0.183150183150186</v>
      </c>
      <c r="AB107" s="248" t="s">
        <v>596</v>
      </c>
      <c r="AC107" s="253">
        <f>(AB107-Z107)*VLOOKUP(AE107,公斤水的体积!A:B,2,)</f>
        <v>41.0492</v>
      </c>
      <c r="AD107" s="530">
        <f t="shared" si="13"/>
        <v>0.364792176039138</v>
      </c>
      <c r="AE107" s="247">
        <v>17</v>
      </c>
      <c r="AF107" s="52"/>
      <c r="AG107" s="52"/>
      <c r="AH107" s="43" t="s">
        <v>291</v>
      </c>
      <c r="AI107" s="525">
        <v>129.8</v>
      </c>
      <c r="AJ107" s="530">
        <f t="shared" si="14"/>
        <v>0.847457627118644</v>
      </c>
      <c r="AL107" s="260" t="s">
        <v>63</v>
      </c>
      <c r="AM107" s="260" t="s">
        <v>63</v>
      </c>
      <c r="AN107" s="260" t="s">
        <v>63</v>
      </c>
      <c r="AO107" s="260" t="s">
        <v>63</v>
      </c>
      <c r="AP107" s="260" t="s">
        <v>63</v>
      </c>
      <c r="AQ107" s="260" t="s">
        <v>63</v>
      </c>
      <c r="AR107" s="534" t="str">
        <f t="shared" si="15"/>
        <v>合格</v>
      </c>
      <c r="AS107" s="139" t="s">
        <v>64</v>
      </c>
      <c r="AT107" s="248" t="s">
        <v>579</v>
      </c>
      <c r="AU107" s="214" t="s">
        <v>65</v>
      </c>
    </row>
    <row r="108" ht="15" spans="1:47">
      <c r="A108" s="47">
        <v>102</v>
      </c>
      <c r="B108" s="535" t="s">
        <v>56</v>
      </c>
      <c r="C108" s="352" t="s">
        <v>579</v>
      </c>
      <c r="D108" s="248" t="s">
        <v>57</v>
      </c>
      <c r="E108" s="520" t="s">
        <v>597</v>
      </c>
      <c r="F108" s="239" t="s">
        <v>598</v>
      </c>
      <c r="G108" s="521" t="s">
        <v>133</v>
      </c>
      <c r="H108" s="248" t="s">
        <v>599</v>
      </c>
      <c r="I108" s="248" t="s">
        <v>524</v>
      </c>
      <c r="J108" s="249">
        <v>5.7</v>
      </c>
      <c r="K108" s="248" t="s">
        <v>165</v>
      </c>
      <c r="L108" s="248" t="s">
        <v>109</v>
      </c>
      <c r="M108" s="352"/>
      <c r="N108" s="352"/>
      <c r="O108" s="352"/>
      <c r="P108" s="352"/>
      <c r="Q108" s="352"/>
      <c r="R108" s="352"/>
      <c r="S108" s="352"/>
      <c r="T108" s="352"/>
      <c r="U108" s="352"/>
      <c r="V108" s="352"/>
      <c r="W108" s="352"/>
      <c r="X108" s="352"/>
      <c r="Y108" s="352"/>
      <c r="Z108" s="248" t="s">
        <v>166</v>
      </c>
      <c r="AA108" s="251">
        <f t="shared" si="12"/>
        <v>0.208333333333336</v>
      </c>
      <c r="AB108" s="248" t="s">
        <v>208</v>
      </c>
      <c r="AC108" s="253">
        <f>(AB108-Z108)*VLOOKUP(AE108,公斤水的体积!A:B,2,)</f>
        <v>40.5486</v>
      </c>
      <c r="AD108" s="530">
        <f t="shared" si="13"/>
        <v>0.36782178217824</v>
      </c>
      <c r="AE108" s="247">
        <v>17</v>
      </c>
      <c r="AF108" s="52"/>
      <c r="AG108" s="52"/>
      <c r="AH108" s="43" t="s">
        <v>291</v>
      </c>
      <c r="AI108" s="525">
        <v>142.7</v>
      </c>
      <c r="AJ108" s="530">
        <f t="shared" si="14"/>
        <v>0.770847932725999</v>
      </c>
      <c r="AL108" s="260" t="s">
        <v>63</v>
      </c>
      <c r="AM108" s="260" t="s">
        <v>63</v>
      </c>
      <c r="AN108" s="260" t="s">
        <v>63</v>
      </c>
      <c r="AO108" s="260" t="s">
        <v>63</v>
      </c>
      <c r="AP108" s="260" t="s">
        <v>63</v>
      </c>
      <c r="AQ108" s="260" t="s">
        <v>63</v>
      </c>
      <c r="AR108" s="534" t="str">
        <f t="shared" si="15"/>
        <v>合格</v>
      </c>
      <c r="AS108" s="139" t="s">
        <v>64</v>
      </c>
      <c r="AT108" s="248" t="s">
        <v>579</v>
      </c>
      <c r="AU108" s="214" t="s">
        <v>65</v>
      </c>
    </row>
    <row r="109" ht="15" spans="1:47">
      <c r="A109" s="47">
        <v>103</v>
      </c>
      <c r="B109" s="535" t="s">
        <v>56</v>
      </c>
      <c r="C109" s="352" t="s">
        <v>579</v>
      </c>
      <c r="D109" s="248" t="s">
        <v>57</v>
      </c>
      <c r="E109" s="520" t="s">
        <v>600</v>
      </c>
      <c r="F109" s="239" t="s">
        <v>601</v>
      </c>
      <c r="G109" s="521" t="s">
        <v>133</v>
      </c>
      <c r="H109" s="248" t="s">
        <v>475</v>
      </c>
      <c r="I109" s="248" t="s">
        <v>126</v>
      </c>
      <c r="J109" s="249">
        <v>5.7</v>
      </c>
      <c r="K109" s="248" t="s">
        <v>165</v>
      </c>
      <c r="L109" s="248" t="s">
        <v>80</v>
      </c>
      <c r="M109" s="352"/>
      <c r="N109" s="352"/>
      <c r="O109" s="352"/>
      <c r="P109" s="352"/>
      <c r="Q109" s="352"/>
      <c r="R109" s="352"/>
      <c r="S109" s="352"/>
      <c r="T109" s="352"/>
      <c r="U109" s="352"/>
      <c r="V109" s="352"/>
      <c r="W109" s="352"/>
      <c r="X109" s="352"/>
      <c r="Y109" s="352"/>
      <c r="Z109" s="248" t="s">
        <v>166</v>
      </c>
      <c r="AA109" s="251">
        <f t="shared" ref="AA109:AA140" si="16">(K109-Z109)/K109*100</f>
        <v>0.208333333333336</v>
      </c>
      <c r="AB109" s="248" t="s">
        <v>602</v>
      </c>
      <c r="AC109" s="253">
        <f>(AB109-Z109)*VLOOKUP(AE109,公斤水的体积!A:B,2,)</f>
        <v>40.14812</v>
      </c>
      <c r="AD109" s="530">
        <f t="shared" ref="AD109:AD140" si="17">(AC109-L109)/L109*100</f>
        <v>0.370300000000015</v>
      </c>
      <c r="AE109" s="247">
        <v>17</v>
      </c>
      <c r="AF109" s="52"/>
      <c r="AG109" s="52"/>
      <c r="AH109" s="43" t="s">
        <v>248</v>
      </c>
      <c r="AI109" s="525">
        <v>141.1</v>
      </c>
      <c r="AJ109" s="530">
        <f t="shared" ref="AJ109:AJ140" si="18">AH109/AI109*100</f>
        <v>0.992204110559887</v>
      </c>
      <c r="AL109" s="260" t="s">
        <v>63</v>
      </c>
      <c r="AM109" s="260" t="s">
        <v>63</v>
      </c>
      <c r="AN109" s="260" t="s">
        <v>63</v>
      </c>
      <c r="AO109" s="260" t="s">
        <v>63</v>
      </c>
      <c r="AP109" s="260" t="s">
        <v>63</v>
      </c>
      <c r="AQ109" s="260" t="s">
        <v>63</v>
      </c>
      <c r="AR109" s="534" t="str">
        <f t="shared" ref="AR109:AR140" si="19">IF(AND(AD109&lt;10,AD109&gt;=-1.5,AA109&lt;5,AA109&gt;-1,AJ109&lt;6,AJ109&gt;=0),"合格","不合格")</f>
        <v>合格</v>
      </c>
      <c r="AS109" s="139" t="s">
        <v>64</v>
      </c>
      <c r="AT109" s="248" t="s">
        <v>579</v>
      </c>
      <c r="AU109" s="214" t="s">
        <v>65</v>
      </c>
    </row>
    <row r="110" ht="15" spans="1:47">
      <c r="A110" s="47">
        <v>104</v>
      </c>
      <c r="B110" s="535" t="s">
        <v>56</v>
      </c>
      <c r="C110" s="352" t="s">
        <v>579</v>
      </c>
      <c r="D110" s="248" t="s">
        <v>57</v>
      </c>
      <c r="E110" s="520" t="s">
        <v>603</v>
      </c>
      <c r="F110" s="239" t="s">
        <v>604</v>
      </c>
      <c r="G110" s="521" t="s">
        <v>68</v>
      </c>
      <c r="H110" s="248" t="s">
        <v>276</v>
      </c>
      <c r="I110" s="248" t="s">
        <v>237</v>
      </c>
      <c r="J110" s="249">
        <v>5.7</v>
      </c>
      <c r="K110" s="248" t="s">
        <v>99</v>
      </c>
      <c r="L110" s="248" t="s">
        <v>213</v>
      </c>
      <c r="M110" s="352"/>
      <c r="N110" s="352"/>
      <c r="O110" s="352"/>
      <c r="P110" s="352"/>
      <c r="Q110" s="352"/>
      <c r="R110" s="352"/>
      <c r="S110" s="352"/>
      <c r="T110" s="352"/>
      <c r="U110" s="352"/>
      <c r="V110" s="352"/>
      <c r="W110" s="352"/>
      <c r="X110" s="352"/>
      <c r="Y110" s="352"/>
      <c r="Z110" s="248" t="s">
        <v>101</v>
      </c>
      <c r="AA110" s="251">
        <f t="shared" si="16"/>
        <v>0.182149362477234</v>
      </c>
      <c r="AB110" s="248" t="s">
        <v>605</v>
      </c>
      <c r="AC110" s="253">
        <f>(AB110-Z110)*VLOOKUP(AE110,公斤水的体积!A:B,2,)</f>
        <v>41.24944</v>
      </c>
      <c r="AD110" s="530">
        <f t="shared" si="17"/>
        <v>0.363600973236023</v>
      </c>
      <c r="AE110" s="247">
        <v>17</v>
      </c>
      <c r="AF110" s="52"/>
      <c r="AG110" s="52"/>
      <c r="AH110" s="43" t="s">
        <v>130</v>
      </c>
      <c r="AI110" s="525">
        <v>142.7</v>
      </c>
      <c r="AJ110" s="530">
        <f t="shared" si="18"/>
        <v>1.33146461107218</v>
      </c>
      <c r="AL110" s="260" t="s">
        <v>63</v>
      </c>
      <c r="AM110" s="260" t="s">
        <v>63</v>
      </c>
      <c r="AN110" s="260" t="s">
        <v>63</v>
      </c>
      <c r="AO110" s="260" t="s">
        <v>63</v>
      </c>
      <c r="AP110" s="260" t="s">
        <v>63</v>
      </c>
      <c r="AQ110" s="260" t="s">
        <v>63</v>
      </c>
      <c r="AR110" s="534" t="str">
        <f t="shared" si="19"/>
        <v>合格</v>
      </c>
      <c r="AS110" s="139" t="s">
        <v>64</v>
      </c>
      <c r="AT110" s="248" t="s">
        <v>579</v>
      </c>
      <c r="AU110" s="214" t="s">
        <v>65</v>
      </c>
    </row>
    <row r="111" ht="15" spans="1:47">
      <c r="A111" s="47">
        <v>105</v>
      </c>
      <c r="B111" s="535" t="s">
        <v>56</v>
      </c>
      <c r="C111" s="352" t="s">
        <v>579</v>
      </c>
      <c r="D111" s="248" t="s">
        <v>57</v>
      </c>
      <c r="E111" s="520" t="s">
        <v>606</v>
      </c>
      <c r="F111" s="239" t="s">
        <v>607</v>
      </c>
      <c r="G111" s="521" t="s">
        <v>68</v>
      </c>
      <c r="H111" s="248" t="s">
        <v>427</v>
      </c>
      <c r="I111" s="248" t="s">
        <v>149</v>
      </c>
      <c r="J111" s="249">
        <v>5.7</v>
      </c>
      <c r="K111" s="248" t="s">
        <v>438</v>
      </c>
      <c r="L111" s="248" t="s">
        <v>387</v>
      </c>
      <c r="M111" s="352"/>
      <c r="N111" s="352"/>
      <c r="O111" s="352"/>
      <c r="P111" s="352"/>
      <c r="Q111" s="352"/>
      <c r="R111" s="352"/>
      <c r="S111" s="352"/>
      <c r="T111" s="352"/>
      <c r="U111" s="352"/>
      <c r="V111" s="352"/>
      <c r="W111" s="352"/>
      <c r="X111" s="352"/>
      <c r="Y111" s="352"/>
      <c r="Z111" s="248" t="s">
        <v>108</v>
      </c>
      <c r="AA111" s="251">
        <f t="shared" si="16"/>
        <v>0.180831826401436</v>
      </c>
      <c r="AB111" s="248" t="s">
        <v>608</v>
      </c>
      <c r="AC111" s="253">
        <f>(AB111-Z111)*VLOOKUP(AE111,公斤水的体积!A:B,2,)</f>
        <v>41.34956</v>
      </c>
      <c r="AD111" s="530">
        <f t="shared" si="17"/>
        <v>0.363009708737867</v>
      </c>
      <c r="AE111" s="247">
        <v>17</v>
      </c>
      <c r="AF111" s="52"/>
      <c r="AG111" s="52"/>
      <c r="AH111" s="43" t="s">
        <v>103</v>
      </c>
      <c r="AI111" s="525">
        <v>130.1</v>
      </c>
      <c r="AJ111" s="530">
        <f t="shared" si="18"/>
        <v>0.384319754035357</v>
      </c>
      <c r="AL111" s="260" t="s">
        <v>63</v>
      </c>
      <c r="AM111" s="260" t="s">
        <v>63</v>
      </c>
      <c r="AN111" s="260" t="s">
        <v>63</v>
      </c>
      <c r="AO111" s="260" t="s">
        <v>63</v>
      </c>
      <c r="AP111" s="260" t="s">
        <v>63</v>
      </c>
      <c r="AQ111" s="260" t="s">
        <v>63</v>
      </c>
      <c r="AR111" s="534" t="str">
        <f t="shared" si="19"/>
        <v>合格</v>
      </c>
      <c r="AS111" s="139" t="s">
        <v>64</v>
      </c>
      <c r="AT111" s="248" t="s">
        <v>579</v>
      </c>
      <c r="AU111" s="214" t="s">
        <v>65</v>
      </c>
    </row>
    <row r="112" ht="15" spans="1:47">
      <c r="A112" s="47">
        <v>106</v>
      </c>
      <c r="B112" s="535" t="s">
        <v>56</v>
      </c>
      <c r="C112" s="352" t="s">
        <v>579</v>
      </c>
      <c r="D112" s="248" t="s">
        <v>57</v>
      </c>
      <c r="E112" s="520" t="s">
        <v>609</v>
      </c>
      <c r="F112" s="239" t="s">
        <v>610</v>
      </c>
      <c r="G112" s="521" t="s">
        <v>133</v>
      </c>
      <c r="H112" s="248" t="s">
        <v>611</v>
      </c>
      <c r="I112" s="248" t="s">
        <v>277</v>
      </c>
      <c r="J112" s="249">
        <v>5.7</v>
      </c>
      <c r="K112" s="248" t="s">
        <v>180</v>
      </c>
      <c r="L112" s="248" t="s">
        <v>80</v>
      </c>
      <c r="M112" s="352"/>
      <c r="N112" s="352"/>
      <c r="O112" s="352"/>
      <c r="P112" s="352"/>
      <c r="Q112" s="352"/>
      <c r="R112" s="352"/>
      <c r="S112" s="352"/>
      <c r="T112" s="352"/>
      <c r="U112" s="352"/>
      <c r="V112" s="352"/>
      <c r="W112" s="352"/>
      <c r="X112" s="352"/>
      <c r="Y112" s="352"/>
      <c r="Z112" s="248" t="s">
        <v>322</v>
      </c>
      <c r="AA112" s="251">
        <f t="shared" si="16"/>
        <v>0.205338809034911</v>
      </c>
      <c r="AB112" s="248" t="s">
        <v>612</v>
      </c>
      <c r="AC112" s="253">
        <f>(AB112-Z112)*VLOOKUP(AE112,公斤水的体积!A:B,2,)</f>
        <v>40.14812</v>
      </c>
      <c r="AD112" s="530">
        <f t="shared" si="17"/>
        <v>0.370300000000015</v>
      </c>
      <c r="AE112" s="247">
        <v>17</v>
      </c>
      <c r="AF112" s="52"/>
      <c r="AG112" s="52"/>
      <c r="AH112" s="43" t="s">
        <v>121</v>
      </c>
      <c r="AI112" s="525">
        <v>143.5</v>
      </c>
      <c r="AJ112" s="530">
        <f t="shared" si="18"/>
        <v>1.67247386759582</v>
      </c>
      <c r="AL112" s="260" t="s">
        <v>63</v>
      </c>
      <c r="AM112" s="260" t="s">
        <v>63</v>
      </c>
      <c r="AN112" s="260" t="s">
        <v>63</v>
      </c>
      <c r="AO112" s="260" t="s">
        <v>63</v>
      </c>
      <c r="AP112" s="260" t="s">
        <v>63</v>
      </c>
      <c r="AQ112" s="260" t="s">
        <v>63</v>
      </c>
      <c r="AR112" s="534" t="str">
        <f t="shared" si="19"/>
        <v>合格</v>
      </c>
      <c r="AS112" s="139" t="s">
        <v>64</v>
      </c>
      <c r="AT112" s="248" t="s">
        <v>579</v>
      </c>
      <c r="AU112" s="214" t="s">
        <v>65</v>
      </c>
    </row>
    <row r="113" ht="15" spans="1:47">
      <c r="A113" s="47">
        <v>107</v>
      </c>
      <c r="B113" s="535" t="s">
        <v>56</v>
      </c>
      <c r="C113" s="352" t="s">
        <v>579</v>
      </c>
      <c r="D113" s="248" t="s">
        <v>57</v>
      </c>
      <c r="E113" s="520" t="s">
        <v>613</v>
      </c>
      <c r="F113" s="239" t="s">
        <v>614</v>
      </c>
      <c r="G113" s="521" t="s">
        <v>133</v>
      </c>
      <c r="H113" s="248" t="s">
        <v>277</v>
      </c>
      <c r="I113" s="248"/>
      <c r="J113" s="261">
        <v>5</v>
      </c>
      <c r="K113" s="248" t="s">
        <v>615</v>
      </c>
      <c r="L113" s="248" t="s">
        <v>80</v>
      </c>
      <c r="M113" s="352"/>
      <c r="N113" s="352"/>
      <c r="O113" s="352"/>
      <c r="P113" s="352"/>
      <c r="Q113" s="352"/>
      <c r="R113" s="352"/>
      <c r="S113" s="352"/>
      <c r="T113" s="352"/>
      <c r="U113" s="352"/>
      <c r="V113" s="352"/>
      <c r="W113" s="352"/>
      <c r="X113" s="352"/>
      <c r="Y113" s="352"/>
      <c r="Z113" s="248" t="s">
        <v>616</v>
      </c>
      <c r="AA113" s="251">
        <f t="shared" si="16"/>
        <v>0.235294117647062</v>
      </c>
      <c r="AB113" s="248" t="s">
        <v>617</v>
      </c>
      <c r="AC113" s="253">
        <f>(AB113-Z113)*VLOOKUP(AE113,公斤水的体积!A:B,2,)</f>
        <v>40.14812</v>
      </c>
      <c r="AD113" s="530">
        <f t="shared" si="17"/>
        <v>0.370300000000015</v>
      </c>
      <c r="AE113" s="247">
        <v>17</v>
      </c>
      <c r="AF113" s="52"/>
      <c r="AG113" s="52"/>
      <c r="AH113" s="43" t="s">
        <v>281</v>
      </c>
      <c r="AI113" s="525">
        <v>161.4</v>
      </c>
      <c r="AJ113" s="530">
        <f t="shared" si="18"/>
        <v>0.80545229244114</v>
      </c>
      <c r="AL113" s="260" t="s">
        <v>63</v>
      </c>
      <c r="AM113" s="260" t="s">
        <v>63</v>
      </c>
      <c r="AN113" s="260" t="s">
        <v>63</v>
      </c>
      <c r="AO113" s="260" t="s">
        <v>63</v>
      </c>
      <c r="AP113" s="260" t="s">
        <v>63</v>
      </c>
      <c r="AQ113" s="260" t="s">
        <v>63</v>
      </c>
      <c r="AR113" s="534" t="str">
        <f t="shared" si="19"/>
        <v>合格</v>
      </c>
      <c r="AS113" s="139" t="s">
        <v>64</v>
      </c>
      <c r="AT113" s="248" t="s">
        <v>579</v>
      </c>
      <c r="AU113" s="214" t="s">
        <v>65</v>
      </c>
    </row>
    <row r="114" ht="15" spans="1:47">
      <c r="A114" s="47">
        <v>108</v>
      </c>
      <c r="B114" s="535" t="s">
        <v>56</v>
      </c>
      <c r="C114" s="352" t="s">
        <v>579</v>
      </c>
      <c r="D114" s="248" t="s">
        <v>57</v>
      </c>
      <c r="E114" s="520" t="s">
        <v>618</v>
      </c>
      <c r="F114" s="239" t="s">
        <v>619</v>
      </c>
      <c r="G114" s="521" t="s">
        <v>60</v>
      </c>
      <c r="H114" s="248" t="s">
        <v>391</v>
      </c>
      <c r="I114" s="248" t="s">
        <v>78</v>
      </c>
      <c r="J114" s="249">
        <v>5.7</v>
      </c>
      <c r="K114" s="248" t="s">
        <v>454</v>
      </c>
      <c r="L114" s="248" t="s">
        <v>80</v>
      </c>
      <c r="M114" s="352"/>
      <c r="N114" s="352"/>
      <c r="O114" s="352"/>
      <c r="P114" s="352"/>
      <c r="Q114" s="352"/>
      <c r="R114" s="352"/>
      <c r="S114" s="352"/>
      <c r="T114" s="352"/>
      <c r="U114" s="352"/>
      <c r="V114" s="352"/>
      <c r="W114" s="352"/>
      <c r="X114" s="352"/>
      <c r="Y114" s="352"/>
      <c r="Z114" s="248" t="s">
        <v>455</v>
      </c>
      <c r="AA114" s="251">
        <f t="shared" si="16"/>
        <v>0.210526315789477</v>
      </c>
      <c r="AB114" s="248" t="s">
        <v>456</v>
      </c>
      <c r="AC114" s="253">
        <f>(AB114-Z114)*VLOOKUP(AE114,公斤水的体积!A:B,2,)</f>
        <v>40.14812</v>
      </c>
      <c r="AD114" s="530">
        <f t="shared" si="17"/>
        <v>0.370300000000015</v>
      </c>
      <c r="AE114" s="247">
        <v>17</v>
      </c>
      <c r="AF114" s="52"/>
      <c r="AG114" s="52"/>
      <c r="AH114" s="43" t="s">
        <v>168</v>
      </c>
      <c r="AI114" s="525">
        <v>145.1</v>
      </c>
      <c r="AJ114" s="530">
        <f t="shared" si="18"/>
        <v>0.62026188835286</v>
      </c>
      <c r="AL114" s="260" t="s">
        <v>63</v>
      </c>
      <c r="AM114" s="260" t="s">
        <v>63</v>
      </c>
      <c r="AN114" s="260" t="s">
        <v>63</v>
      </c>
      <c r="AO114" s="260" t="s">
        <v>63</v>
      </c>
      <c r="AP114" s="260" t="s">
        <v>63</v>
      </c>
      <c r="AQ114" s="260" t="s">
        <v>63</v>
      </c>
      <c r="AR114" s="534" t="str">
        <f t="shared" si="19"/>
        <v>合格</v>
      </c>
      <c r="AS114" s="139" t="s">
        <v>64</v>
      </c>
      <c r="AT114" s="248" t="s">
        <v>579</v>
      </c>
      <c r="AU114" s="214" t="s">
        <v>65</v>
      </c>
    </row>
    <row r="115" ht="15" spans="1:47">
      <c r="A115" s="47">
        <v>109</v>
      </c>
      <c r="B115" s="535" t="s">
        <v>56</v>
      </c>
      <c r="C115" s="352" t="s">
        <v>579</v>
      </c>
      <c r="D115" s="248" t="s">
        <v>57</v>
      </c>
      <c r="E115" s="520" t="s">
        <v>620</v>
      </c>
      <c r="F115" s="239" t="s">
        <v>621</v>
      </c>
      <c r="G115" s="521" t="s">
        <v>106</v>
      </c>
      <c r="H115" s="248" t="s">
        <v>622</v>
      </c>
      <c r="I115" s="248" t="s">
        <v>623</v>
      </c>
      <c r="J115" s="249">
        <v>5.7</v>
      </c>
      <c r="K115" s="248" t="s">
        <v>150</v>
      </c>
      <c r="L115" s="248" t="s">
        <v>109</v>
      </c>
      <c r="M115" s="352"/>
      <c r="N115" s="352"/>
      <c r="O115" s="352"/>
      <c r="P115" s="352"/>
      <c r="Q115" s="352"/>
      <c r="R115" s="352"/>
      <c r="S115" s="352"/>
      <c r="T115" s="352"/>
      <c r="U115" s="352"/>
      <c r="V115" s="352"/>
      <c r="W115" s="352"/>
      <c r="X115" s="352"/>
      <c r="Y115" s="352"/>
      <c r="Z115" s="248" t="s">
        <v>152</v>
      </c>
      <c r="AA115" s="251">
        <f t="shared" si="16"/>
        <v>0.186567164179107</v>
      </c>
      <c r="AB115" s="248" t="s">
        <v>624</v>
      </c>
      <c r="AC115" s="253">
        <f>(AB115-Z115)*VLOOKUP(AE115,公斤水的体积!A:B,2,)</f>
        <v>40.5486</v>
      </c>
      <c r="AD115" s="530">
        <f t="shared" si="17"/>
        <v>0.367821782178222</v>
      </c>
      <c r="AE115" s="247">
        <v>17</v>
      </c>
      <c r="AF115" s="52"/>
      <c r="AG115" s="52"/>
      <c r="AH115" s="43" t="s">
        <v>372</v>
      </c>
      <c r="AI115" s="525">
        <v>127.3</v>
      </c>
      <c r="AJ115" s="530">
        <f t="shared" si="18"/>
        <v>0.785545954438335</v>
      </c>
      <c r="AL115" s="260" t="s">
        <v>63</v>
      </c>
      <c r="AM115" s="260" t="s">
        <v>63</v>
      </c>
      <c r="AN115" s="260" t="s">
        <v>63</v>
      </c>
      <c r="AO115" s="260" t="s">
        <v>63</v>
      </c>
      <c r="AP115" s="260" t="s">
        <v>63</v>
      </c>
      <c r="AQ115" s="260" t="s">
        <v>63</v>
      </c>
      <c r="AR115" s="534" t="str">
        <f t="shared" si="19"/>
        <v>合格</v>
      </c>
      <c r="AS115" s="139" t="s">
        <v>64</v>
      </c>
      <c r="AT115" s="248" t="s">
        <v>579</v>
      </c>
      <c r="AU115" s="214" t="s">
        <v>65</v>
      </c>
    </row>
    <row r="116" ht="15" spans="1:47">
      <c r="A116" s="47">
        <v>110</v>
      </c>
      <c r="B116" s="535" t="s">
        <v>56</v>
      </c>
      <c r="C116" s="352" t="s">
        <v>579</v>
      </c>
      <c r="D116" s="248" t="s">
        <v>57</v>
      </c>
      <c r="E116" s="520" t="s">
        <v>625</v>
      </c>
      <c r="F116" s="239" t="s">
        <v>626</v>
      </c>
      <c r="G116" s="521" t="s">
        <v>60</v>
      </c>
      <c r="H116" s="248" t="s">
        <v>565</v>
      </c>
      <c r="I116" s="248" t="s">
        <v>149</v>
      </c>
      <c r="J116" s="249">
        <v>5.7</v>
      </c>
      <c r="K116" s="248" t="s">
        <v>220</v>
      </c>
      <c r="L116" s="248" t="s">
        <v>90</v>
      </c>
      <c r="M116" s="352"/>
      <c r="N116" s="352"/>
      <c r="O116" s="352"/>
      <c r="P116" s="352"/>
      <c r="Q116" s="352"/>
      <c r="R116" s="352"/>
      <c r="S116" s="352"/>
      <c r="T116" s="352"/>
      <c r="U116" s="352"/>
      <c r="V116" s="352"/>
      <c r="W116" s="352"/>
      <c r="X116" s="352"/>
      <c r="Y116" s="352"/>
      <c r="Z116" s="248" t="s">
        <v>306</v>
      </c>
      <c r="AA116" s="251">
        <f t="shared" si="16"/>
        <v>0.200400801603209</v>
      </c>
      <c r="AB116" s="248" t="s">
        <v>627</v>
      </c>
      <c r="AC116" s="253">
        <f>(AB116-Z116)*VLOOKUP(AE116,公斤水的体积!A:B,2,)</f>
        <v>40.34836</v>
      </c>
      <c r="AD116" s="530">
        <f t="shared" si="17"/>
        <v>0.369054726368151</v>
      </c>
      <c r="AE116" s="247">
        <v>17</v>
      </c>
      <c r="AF116" s="52"/>
      <c r="AG116" s="52"/>
      <c r="AH116" s="43" t="s">
        <v>160</v>
      </c>
      <c r="AI116" s="525">
        <v>147</v>
      </c>
      <c r="AJ116" s="530">
        <f t="shared" si="18"/>
        <v>0.408163265306122</v>
      </c>
      <c r="AL116" s="260" t="s">
        <v>63</v>
      </c>
      <c r="AM116" s="260" t="s">
        <v>63</v>
      </c>
      <c r="AN116" s="260" t="s">
        <v>63</v>
      </c>
      <c r="AO116" s="260" t="s">
        <v>63</v>
      </c>
      <c r="AP116" s="260" t="s">
        <v>63</v>
      </c>
      <c r="AQ116" s="260" t="s">
        <v>63</v>
      </c>
      <c r="AR116" s="534" t="str">
        <f t="shared" si="19"/>
        <v>合格</v>
      </c>
      <c r="AS116" s="139" t="s">
        <v>64</v>
      </c>
      <c r="AT116" s="248" t="s">
        <v>579</v>
      </c>
      <c r="AU116" s="214" t="s">
        <v>65</v>
      </c>
    </row>
    <row r="117" ht="15" spans="1:47">
      <c r="A117" s="47">
        <v>111</v>
      </c>
      <c r="B117" s="535" t="s">
        <v>56</v>
      </c>
      <c r="C117" s="352" t="s">
        <v>579</v>
      </c>
      <c r="D117" s="248" t="s">
        <v>57</v>
      </c>
      <c r="E117" s="520" t="s">
        <v>628</v>
      </c>
      <c r="F117" s="239" t="s">
        <v>629</v>
      </c>
      <c r="G117" s="521" t="s">
        <v>60</v>
      </c>
      <c r="H117" s="248" t="s">
        <v>391</v>
      </c>
      <c r="I117" s="248" t="s">
        <v>98</v>
      </c>
      <c r="J117" s="249">
        <v>5.7</v>
      </c>
      <c r="K117" s="248" t="s">
        <v>165</v>
      </c>
      <c r="L117" s="248" t="s">
        <v>80</v>
      </c>
      <c r="M117" s="352"/>
      <c r="N117" s="352"/>
      <c r="O117" s="352"/>
      <c r="P117" s="352"/>
      <c r="Q117" s="352"/>
      <c r="R117" s="352"/>
      <c r="S117" s="352"/>
      <c r="T117" s="352"/>
      <c r="U117" s="352"/>
      <c r="V117" s="352"/>
      <c r="W117" s="352"/>
      <c r="X117" s="352"/>
      <c r="Y117" s="352"/>
      <c r="Z117" s="248" t="s">
        <v>166</v>
      </c>
      <c r="AA117" s="251">
        <f t="shared" si="16"/>
        <v>0.208333333333336</v>
      </c>
      <c r="AB117" s="248" t="s">
        <v>602</v>
      </c>
      <c r="AC117" s="253">
        <f>(AB117-Z117)*VLOOKUP(AE117,公斤水的体积!A:B,2,)</f>
        <v>40.14812</v>
      </c>
      <c r="AD117" s="530">
        <f t="shared" si="17"/>
        <v>0.370300000000015</v>
      </c>
      <c r="AE117" s="247">
        <v>17</v>
      </c>
      <c r="AF117" s="52"/>
      <c r="AG117" s="52"/>
      <c r="AH117" s="43" t="s">
        <v>201</v>
      </c>
      <c r="AI117" s="525">
        <v>145.6</v>
      </c>
      <c r="AJ117" s="530">
        <f t="shared" si="18"/>
        <v>1.44230769230769</v>
      </c>
      <c r="AL117" s="260" t="s">
        <v>63</v>
      </c>
      <c r="AM117" s="260" t="s">
        <v>63</v>
      </c>
      <c r="AN117" s="260" t="s">
        <v>63</v>
      </c>
      <c r="AO117" s="260" t="s">
        <v>63</v>
      </c>
      <c r="AP117" s="260" t="s">
        <v>63</v>
      </c>
      <c r="AQ117" s="260" t="s">
        <v>63</v>
      </c>
      <c r="AR117" s="534" t="str">
        <f t="shared" si="19"/>
        <v>合格</v>
      </c>
      <c r="AS117" s="139" t="s">
        <v>64</v>
      </c>
      <c r="AT117" s="248" t="s">
        <v>579</v>
      </c>
      <c r="AU117" s="214" t="s">
        <v>65</v>
      </c>
    </row>
    <row r="118" ht="15" spans="1:47">
      <c r="A118" s="47">
        <v>112</v>
      </c>
      <c r="B118" s="535" t="s">
        <v>56</v>
      </c>
      <c r="C118" s="352" t="s">
        <v>579</v>
      </c>
      <c r="D118" s="248" t="s">
        <v>57</v>
      </c>
      <c r="E118" s="520" t="s">
        <v>630</v>
      </c>
      <c r="F118" s="239" t="s">
        <v>631</v>
      </c>
      <c r="G118" s="521" t="s">
        <v>86</v>
      </c>
      <c r="H118" s="248" t="s">
        <v>632</v>
      </c>
      <c r="I118" s="248" t="s">
        <v>98</v>
      </c>
      <c r="J118" s="249">
        <v>5.7</v>
      </c>
      <c r="K118" s="248" t="s">
        <v>244</v>
      </c>
      <c r="L118" s="248" t="s">
        <v>90</v>
      </c>
      <c r="M118" s="352"/>
      <c r="N118" s="352"/>
      <c r="O118" s="352"/>
      <c r="P118" s="352"/>
      <c r="Q118" s="352"/>
      <c r="R118" s="352"/>
      <c r="S118" s="352"/>
      <c r="T118" s="352"/>
      <c r="U118" s="352"/>
      <c r="V118" s="352"/>
      <c r="W118" s="352"/>
      <c r="X118" s="352"/>
      <c r="Y118" s="352"/>
      <c r="Z118" s="248" t="s">
        <v>246</v>
      </c>
      <c r="AA118" s="251">
        <f t="shared" si="16"/>
        <v>0.202429149797574</v>
      </c>
      <c r="AB118" s="248" t="s">
        <v>137</v>
      </c>
      <c r="AC118" s="253">
        <f>(AB118-Z118)*VLOOKUP(AE118,公斤水的体积!A:B,2,)</f>
        <v>40.34836</v>
      </c>
      <c r="AD118" s="530">
        <f t="shared" si="17"/>
        <v>0.369054726368151</v>
      </c>
      <c r="AE118" s="247">
        <v>17</v>
      </c>
      <c r="AF118" s="52"/>
      <c r="AG118" s="52"/>
      <c r="AH118" s="43" t="s">
        <v>248</v>
      </c>
      <c r="AI118" s="525">
        <v>153.6</v>
      </c>
      <c r="AJ118" s="530">
        <f t="shared" si="18"/>
        <v>0.911458333333333</v>
      </c>
      <c r="AL118" s="260" t="s">
        <v>63</v>
      </c>
      <c r="AM118" s="260" t="s">
        <v>63</v>
      </c>
      <c r="AN118" s="260" t="s">
        <v>63</v>
      </c>
      <c r="AO118" s="260" t="s">
        <v>63</v>
      </c>
      <c r="AP118" s="260" t="s">
        <v>63</v>
      </c>
      <c r="AQ118" s="260" t="s">
        <v>63</v>
      </c>
      <c r="AR118" s="534" t="str">
        <f t="shared" si="19"/>
        <v>合格</v>
      </c>
      <c r="AS118" s="139" t="s">
        <v>64</v>
      </c>
      <c r="AT118" s="248" t="s">
        <v>579</v>
      </c>
      <c r="AU118" s="214" t="s">
        <v>65</v>
      </c>
    </row>
    <row r="119" ht="15" spans="1:47">
      <c r="A119" s="47">
        <v>113</v>
      </c>
      <c r="B119" s="535" t="s">
        <v>56</v>
      </c>
      <c r="C119" s="352" t="s">
        <v>579</v>
      </c>
      <c r="D119" s="248" t="s">
        <v>57</v>
      </c>
      <c r="E119" s="520" t="s">
        <v>633</v>
      </c>
      <c r="F119" s="239" t="s">
        <v>634</v>
      </c>
      <c r="G119" s="521" t="s">
        <v>133</v>
      </c>
      <c r="H119" s="248" t="s">
        <v>185</v>
      </c>
      <c r="I119" s="248" t="s">
        <v>126</v>
      </c>
      <c r="J119" s="261">
        <v>5</v>
      </c>
      <c r="K119" s="248" t="s">
        <v>238</v>
      </c>
      <c r="L119" s="248" t="s">
        <v>80</v>
      </c>
      <c r="M119" s="352"/>
      <c r="N119" s="352"/>
      <c r="O119" s="352"/>
      <c r="P119" s="352"/>
      <c r="Q119" s="352"/>
      <c r="R119" s="352"/>
      <c r="S119" s="352"/>
      <c r="T119" s="352"/>
      <c r="U119" s="352"/>
      <c r="V119" s="352"/>
      <c r="W119" s="352"/>
      <c r="X119" s="352"/>
      <c r="Y119" s="352"/>
      <c r="Z119" s="248" t="s">
        <v>635</v>
      </c>
      <c r="AA119" s="251">
        <f t="shared" si="16"/>
        <v>0.218818380743986</v>
      </c>
      <c r="AB119" s="248" t="s">
        <v>636</v>
      </c>
      <c r="AC119" s="253">
        <f>(AB119-Z119)*VLOOKUP(AE119,公斤水的体积!A:B,2,)</f>
        <v>40.14812</v>
      </c>
      <c r="AD119" s="530">
        <f t="shared" si="17"/>
        <v>0.370300000000015</v>
      </c>
      <c r="AE119" s="247">
        <v>17</v>
      </c>
      <c r="AF119" s="52"/>
      <c r="AG119" s="52"/>
      <c r="AH119" s="43" t="s">
        <v>449</v>
      </c>
      <c r="AI119" s="525">
        <v>155.3</v>
      </c>
      <c r="AJ119" s="530">
        <f t="shared" si="18"/>
        <v>1.93174500965872</v>
      </c>
      <c r="AL119" s="260" t="s">
        <v>63</v>
      </c>
      <c r="AM119" s="260" t="s">
        <v>63</v>
      </c>
      <c r="AN119" s="260" t="s">
        <v>63</v>
      </c>
      <c r="AO119" s="260" t="s">
        <v>63</v>
      </c>
      <c r="AP119" s="260" t="s">
        <v>63</v>
      </c>
      <c r="AQ119" s="260" t="s">
        <v>63</v>
      </c>
      <c r="AR119" s="534" t="str">
        <f t="shared" si="19"/>
        <v>合格</v>
      </c>
      <c r="AS119" s="139" t="s">
        <v>64</v>
      </c>
      <c r="AT119" s="248" t="s">
        <v>579</v>
      </c>
      <c r="AU119" s="214" t="s">
        <v>65</v>
      </c>
    </row>
    <row r="120" s="266" customFormat="1" ht="15" spans="1:47">
      <c r="A120" s="47">
        <v>114</v>
      </c>
      <c r="B120" s="536" t="s">
        <v>56</v>
      </c>
      <c r="C120" s="353" t="s">
        <v>579</v>
      </c>
      <c r="D120" s="342" t="s">
        <v>57</v>
      </c>
      <c r="E120" s="349" t="s">
        <v>637</v>
      </c>
      <c r="F120" s="341" t="s">
        <v>638</v>
      </c>
      <c r="G120" s="538" t="s">
        <v>68</v>
      </c>
      <c r="H120" s="342" t="s">
        <v>639</v>
      </c>
      <c r="I120" s="342" t="s">
        <v>98</v>
      </c>
      <c r="J120" s="539">
        <v>5.7</v>
      </c>
      <c r="K120" s="342" t="s">
        <v>192</v>
      </c>
      <c r="L120" s="342" t="s">
        <v>640</v>
      </c>
      <c r="M120" s="353"/>
      <c r="N120" s="353"/>
      <c r="O120" s="353"/>
      <c r="P120" s="353"/>
      <c r="Q120" s="353"/>
      <c r="R120" s="353"/>
      <c r="S120" s="353"/>
      <c r="T120" s="353"/>
      <c r="U120" s="353"/>
      <c r="V120" s="353"/>
      <c r="W120" s="353"/>
      <c r="X120" s="353"/>
      <c r="Y120" s="353"/>
      <c r="Z120" s="342" t="s">
        <v>194</v>
      </c>
      <c r="AA120" s="539">
        <f t="shared" si="16"/>
        <v>0.176678445229684</v>
      </c>
      <c r="AB120" s="342" t="s">
        <v>641</v>
      </c>
      <c r="AC120" s="540">
        <f>(AB120-Z120)*VLOOKUP(AE120,公斤水的体积!A:B,2,)</f>
        <v>42.15052</v>
      </c>
      <c r="AD120" s="541">
        <f t="shared" si="17"/>
        <v>0.358380952380953</v>
      </c>
      <c r="AE120" s="539">
        <v>17</v>
      </c>
      <c r="AF120" s="342"/>
      <c r="AG120" s="342"/>
      <c r="AH120" s="341" t="s">
        <v>130</v>
      </c>
      <c r="AI120" s="542">
        <v>136.9</v>
      </c>
      <c r="AJ120" s="541">
        <f t="shared" si="18"/>
        <v>1.38787436084733</v>
      </c>
      <c r="AK120" s="543"/>
      <c r="AL120" s="348" t="s">
        <v>63</v>
      </c>
      <c r="AM120" s="348" t="s">
        <v>63</v>
      </c>
      <c r="AN120" s="348" t="s">
        <v>63</v>
      </c>
      <c r="AO120" s="348" t="s">
        <v>63</v>
      </c>
      <c r="AP120" s="348" t="s">
        <v>63</v>
      </c>
      <c r="AQ120" s="348" t="s">
        <v>63</v>
      </c>
      <c r="AR120" s="539" t="str">
        <f t="shared" si="19"/>
        <v>合格</v>
      </c>
      <c r="AS120" s="544" t="s">
        <v>642</v>
      </c>
      <c r="AT120" s="342" t="s">
        <v>579</v>
      </c>
      <c r="AU120" s="214" t="s">
        <v>65</v>
      </c>
    </row>
    <row r="121" ht="15" spans="1:47">
      <c r="A121" s="47">
        <v>115</v>
      </c>
      <c r="B121" s="535" t="s">
        <v>56</v>
      </c>
      <c r="C121" s="352" t="s">
        <v>579</v>
      </c>
      <c r="D121" s="248" t="s">
        <v>57</v>
      </c>
      <c r="E121" s="520" t="s">
        <v>643</v>
      </c>
      <c r="F121" s="239" t="s">
        <v>644</v>
      </c>
      <c r="G121" s="521" t="s">
        <v>96</v>
      </c>
      <c r="H121" s="248" t="s">
        <v>645</v>
      </c>
      <c r="I121" s="248" t="s">
        <v>126</v>
      </c>
      <c r="J121" s="249">
        <v>5.7</v>
      </c>
      <c r="K121" s="248" t="s">
        <v>646</v>
      </c>
      <c r="L121" s="248" t="s">
        <v>420</v>
      </c>
      <c r="M121" s="352"/>
      <c r="N121" s="352"/>
      <c r="O121" s="352"/>
      <c r="P121" s="352"/>
      <c r="Q121" s="352"/>
      <c r="R121" s="352"/>
      <c r="S121" s="352"/>
      <c r="T121" s="352"/>
      <c r="U121" s="352"/>
      <c r="V121" s="352"/>
      <c r="W121" s="352"/>
      <c r="X121" s="352"/>
      <c r="Y121" s="352"/>
      <c r="Z121" s="248" t="s">
        <v>258</v>
      </c>
      <c r="AA121" s="251">
        <f t="shared" si="16"/>
        <v>0.189753320683115</v>
      </c>
      <c r="AB121" s="248" t="s">
        <v>647</v>
      </c>
      <c r="AC121" s="253">
        <f>(AB121-Z121)*VLOOKUP(AE121,公斤水的体积!A:B,2,)</f>
        <v>40.74884</v>
      </c>
      <c r="AD121" s="530">
        <f t="shared" si="17"/>
        <v>0.366600985221675</v>
      </c>
      <c r="AE121" s="247">
        <v>17</v>
      </c>
      <c r="AF121" s="52"/>
      <c r="AG121" s="52"/>
      <c r="AH121" s="43" t="s">
        <v>397</v>
      </c>
      <c r="AI121" s="525">
        <v>133.5</v>
      </c>
      <c r="AJ121" s="530">
        <f t="shared" si="18"/>
        <v>1.72284644194757</v>
      </c>
      <c r="AL121" s="260" t="s">
        <v>63</v>
      </c>
      <c r="AM121" s="260" t="s">
        <v>63</v>
      </c>
      <c r="AN121" s="260" t="s">
        <v>63</v>
      </c>
      <c r="AO121" s="260" t="s">
        <v>63</v>
      </c>
      <c r="AP121" s="260" t="s">
        <v>63</v>
      </c>
      <c r="AQ121" s="260" t="s">
        <v>63</v>
      </c>
      <c r="AR121" s="534" t="str">
        <f t="shared" si="19"/>
        <v>合格</v>
      </c>
      <c r="AS121" s="139" t="s">
        <v>64</v>
      </c>
      <c r="AT121" s="248" t="s">
        <v>579</v>
      </c>
      <c r="AU121" s="214" t="s">
        <v>65</v>
      </c>
    </row>
    <row r="122" ht="15" spans="1:47">
      <c r="A122" s="47">
        <v>116</v>
      </c>
      <c r="B122" s="535" t="s">
        <v>56</v>
      </c>
      <c r="C122" s="352" t="s">
        <v>579</v>
      </c>
      <c r="D122" s="248" t="s">
        <v>57</v>
      </c>
      <c r="E122" s="520" t="s">
        <v>648</v>
      </c>
      <c r="F122" s="239" t="s">
        <v>649</v>
      </c>
      <c r="G122" s="521" t="s">
        <v>133</v>
      </c>
      <c r="H122" s="248" t="s">
        <v>185</v>
      </c>
      <c r="I122" s="248" t="s">
        <v>498</v>
      </c>
      <c r="J122" s="261">
        <v>5</v>
      </c>
      <c r="K122" s="248" t="s">
        <v>187</v>
      </c>
      <c r="L122" s="248" t="s">
        <v>80</v>
      </c>
      <c r="M122" s="352"/>
      <c r="N122" s="352"/>
      <c r="O122" s="352"/>
      <c r="P122" s="352"/>
      <c r="Q122" s="352"/>
      <c r="R122" s="352"/>
      <c r="S122" s="352"/>
      <c r="T122" s="352"/>
      <c r="U122" s="352"/>
      <c r="V122" s="352"/>
      <c r="W122" s="352"/>
      <c r="X122" s="352"/>
      <c r="Y122" s="352"/>
      <c r="Z122" s="248" t="s">
        <v>238</v>
      </c>
      <c r="AA122" s="251">
        <f t="shared" si="16"/>
        <v>0.218340611353699</v>
      </c>
      <c r="AB122" s="248" t="s">
        <v>239</v>
      </c>
      <c r="AC122" s="253">
        <f>(AB122-Z122)*VLOOKUP(AE122,公斤水的体积!A:B,2,)</f>
        <v>40.14812</v>
      </c>
      <c r="AD122" s="530">
        <f t="shared" si="17"/>
        <v>0.370299999999997</v>
      </c>
      <c r="AE122" s="247">
        <v>17</v>
      </c>
      <c r="AF122" s="52"/>
      <c r="AG122" s="52"/>
      <c r="AH122" s="43" t="s">
        <v>121</v>
      </c>
      <c r="AI122" s="525">
        <v>154.4</v>
      </c>
      <c r="AJ122" s="530">
        <f t="shared" si="18"/>
        <v>1.55440414507772</v>
      </c>
      <c r="AL122" s="260" t="s">
        <v>63</v>
      </c>
      <c r="AM122" s="260" t="s">
        <v>63</v>
      </c>
      <c r="AN122" s="260" t="s">
        <v>63</v>
      </c>
      <c r="AO122" s="260" t="s">
        <v>63</v>
      </c>
      <c r="AP122" s="260" t="s">
        <v>63</v>
      </c>
      <c r="AQ122" s="260" t="s">
        <v>63</v>
      </c>
      <c r="AR122" s="534" t="str">
        <f t="shared" si="19"/>
        <v>合格</v>
      </c>
      <c r="AS122" s="139" t="s">
        <v>64</v>
      </c>
      <c r="AT122" s="248" t="s">
        <v>579</v>
      </c>
      <c r="AU122" s="214" t="s">
        <v>65</v>
      </c>
    </row>
    <row r="123" ht="15" spans="1:47">
      <c r="A123" s="47">
        <v>117</v>
      </c>
      <c r="B123" s="535" t="s">
        <v>56</v>
      </c>
      <c r="C123" s="352" t="s">
        <v>579</v>
      </c>
      <c r="D123" s="248" t="s">
        <v>57</v>
      </c>
      <c r="E123" s="520" t="s">
        <v>650</v>
      </c>
      <c r="F123" s="239" t="s">
        <v>651</v>
      </c>
      <c r="G123" s="521" t="s">
        <v>96</v>
      </c>
      <c r="H123" s="248" t="s">
        <v>652</v>
      </c>
      <c r="I123" s="248" t="s">
        <v>126</v>
      </c>
      <c r="J123" s="249">
        <v>5.7</v>
      </c>
      <c r="K123" s="248" t="s">
        <v>165</v>
      </c>
      <c r="L123" s="248" t="s">
        <v>80</v>
      </c>
      <c r="M123" s="352"/>
      <c r="N123" s="352"/>
      <c r="O123" s="352"/>
      <c r="P123" s="352"/>
      <c r="Q123" s="352"/>
      <c r="R123" s="352"/>
      <c r="S123" s="352"/>
      <c r="T123" s="352"/>
      <c r="U123" s="352"/>
      <c r="V123" s="352"/>
      <c r="W123" s="352"/>
      <c r="X123" s="352"/>
      <c r="Y123" s="352"/>
      <c r="Z123" s="248" t="s">
        <v>166</v>
      </c>
      <c r="AA123" s="251">
        <f t="shared" si="16"/>
        <v>0.208333333333336</v>
      </c>
      <c r="AB123" s="248" t="s">
        <v>602</v>
      </c>
      <c r="AC123" s="253">
        <f>(AB123-Z123)*VLOOKUP(AE123,公斤水的体积!A:B,2,)</f>
        <v>40.14812</v>
      </c>
      <c r="AD123" s="530">
        <f t="shared" si="17"/>
        <v>0.370300000000015</v>
      </c>
      <c r="AE123" s="247">
        <v>17</v>
      </c>
      <c r="AF123" s="52"/>
      <c r="AG123" s="52"/>
      <c r="AH123" s="43" t="s">
        <v>93</v>
      </c>
      <c r="AI123" s="525">
        <v>148.2</v>
      </c>
      <c r="AJ123" s="530">
        <f t="shared" si="18"/>
        <v>0.472334682860999</v>
      </c>
      <c r="AL123" s="260" t="s">
        <v>63</v>
      </c>
      <c r="AM123" s="260" t="s">
        <v>63</v>
      </c>
      <c r="AN123" s="260" t="s">
        <v>63</v>
      </c>
      <c r="AO123" s="260" t="s">
        <v>63</v>
      </c>
      <c r="AP123" s="260" t="s">
        <v>63</v>
      </c>
      <c r="AQ123" s="260" t="s">
        <v>63</v>
      </c>
      <c r="AR123" s="534" t="str">
        <f t="shared" si="19"/>
        <v>合格</v>
      </c>
      <c r="AS123" s="139" t="s">
        <v>64</v>
      </c>
      <c r="AT123" s="248" t="s">
        <v>579</v>
      </c>
      <c r="AU123" s="214" t="s">
        <v>65</v>
      </c>
    </row>
    <row r="124" ht="15" spans="1:47">
      <c r="A124" s="47">
        <v>118</v>
      </c>
      <c r="B124" s="535" t="s">
        <v>56</v>
      </c>
      <c r="C124" s="352" t="s">
        <v>579</v>
      </c>
      <c r="D124" s="248" t="s">
        <v>57</v>
      </c>
      <c r="E124" s="520" t="s">
        <v>653</v>
      </c>
      <c r="F124" s="239" t="s">
        <v>654</v>
      </c>
      <c r="G124" s="521" t="s">
        <v>60</v>
      </c>
      <c r="H124" s="248" t="s">
        <v>470</v>
      </c>
      <c r="I124" s="248" t="s">
        <v>655</v>
      </c>
      <c r="J124" s="249">
        <v>5.7</v>
      </c>
      <c r="K124" s="248" t="s">
        <v>219</v>
      </c>
      <c r="L124" s="248" t="s">
        <v>80</v>
      </c>
      <c r="M124" s="352"/>
      <c r="N124" s="352"/>
      <c r="O124" s="352"/>
      <c r="P124" s="352"/>
      <c r="Q124" s="352"/>
      <c r="R124" s="352"/>
      <c r="S124" s="352"/>
      <c r="T124" s="352"/>
      <c r="U124" s="352"/>
      <c r="V124" s="352"/>
      <c r="W124" s="352"/>
      <c r="X124" s="352"/>
      <c r="Y124" s="352"/>
      <c r="Z124" s="248" t="s">
        <v>220</v>
      </c>
      <c r="AA124" s="251">
        <f t="shared" si="16"/>
        <v>0.200000000000003</v>
      </c>
      <c r="AB124" s="248" t="s">
        <v>221</v>
      </c>
      <c r="AC124" s="253">
        <f>(AB124-Z124)*VLOOKUP(AE124,公斤水的体积!A:B,2,)</f>
        <v>40.14812</v>
      </c>
      <c r="AD124" s="530">
        <f t="shared" si="17"/>
        <v>0.370300000000015</v>
      </c>
      <c r="AE124" s="247">
        <v>17</v>
      </c>
      <c r="AF124" s="52"/>
      <c r="AG124" s="52"/>
      <c r="AH124" s="43" t="s">
        <v>291</v>
      </c>
      <c r="AI124" s="525">
        <v>144.9</v>
      </c>
      <c r="AJ124" s="530">
        <f t="shared" si="18"/>
        <v>0.759144237405107</v>
      </c>
      <c r="AL124" s="260" t="s">
        <v>63</v>
      </c>
      <c r="AM124" s="260" t="s">
        <v>63</v>
      </c>
      <c r="AN124" s="260" t="s">
        <v>63</v>
      </c>
      <c r="AO124" s="260" t="s">
        <v>63</v>
      </c>
      <c r="AP124" s="260" t="s">
        <v>63</v>
      </c>
      <c r="AQ124" s="260" t="s">
        <v>63</v>
      </c>
      <c r="AR124" s="534" t="str">
        <f t="shared" si="19"/>
        <v>合格</v>
      </c>
      <c r="AS124" s="139" t="s">
        <v>64</v>
      </c>
      <c r="AT124" s="248" t="s">
        <v>579</v>
      </c>
      <c r="AU124" s="214" t="s">
        <v>65</v>
      </c>
    </row>
    <row r="125" ht="15" spans="1:47">
      <c r="A125" s="47">
        <v>119</v>
      </c>
      <c r="B125" s="535" t="s">
        <v>56</v>
      </c>
      <c r="C125" s="352" t="s">
        <v>579</v>
      </c>
      <c r="D125" s="248" t="s">
        <v>57</v>
      </c>
      <c r="E125" s="520" t="s">
        <v>656</v>
      </c>
      <c r="F125" s="239" t="s">
        <v>657</v>
      </c>
      <c r="G125" s="521" t="s">
        <v>86</v>
      </c>
      <c r="H125" s="248" t="s">
        <v>658</v>
      </c>
      <c r="I125" s="248" t="s">
        <v>277</v>
      </c>
      <c r="J125" s="249">
        <v>5.7</v>
      </c>
      <c r="K125" s="248" t="s">
        <v>165</v>
      </c>
      <c r="L125" s="248" t="s">
        <v>90</v>
      </c>
      <c r="M125" s="352"/>
      <c r="N125" s="352"/>
      <c r="O125" s="352"/>
      <c r="P125" s="352"/>
      <c r="Q125" s="352"/>
      <c r="R125" s="352"/>
      <c r="S125" s="352"/>
      <c r="T125" s="352"/>
      <c r="U125" s="352"/>
      <c r="V125" s="352"/>
      <c r="W125" s="352"/>
      <c r="X125" s="352"/>
      <c r="Y125" s="352"/>
      <c r="Z125" s="248" t="s">
        <v>166</v>
      </c>
      <c r="AA125" s="251">
        <f t="shared" si="16"/>
        <v>0.208333333333336</v>
      </c>
      <c r="AB125" s="248" t="s">
        <v>167</v>
      </c>
      <c r="AC125" s="253">
        <f>(AB125-Z125)*VLOOKUP(AE125,公斤水的体积!A:B,2,)</f>
        <v>40.34836</v>
      </c>
      <c r="AD125" s="530">
        <f t="shared" si="17"/>
        <v>0.369054726368169</v>
      </c>
      <c r="AE125" s="247">
        <v>17</v>
      </c>
      <c r="AF125" s="52"/>
      <c r="AG125" s="52"/>
      <c r="AH125" s="43" t="s">
        <v>112</v>
      </c>
      <c r="AI125" s="525">
        <v>147.2</v>
      </c>
      <c r="AJ125" s="530">
        <f t="shared" si="18"/>
        <v>2.10597826086957</v>
      </c>
      <c r="AL125" s="260" t="s">
        <v>63</v>
      </c>
      <c r="AM125" s="260" t="s">
        <v>63</v>
      </c>
      <c r="AN125" s="260" t="s">
        <v>63</v>
      </c>
      <c r="AO125" s="260" t="s">
        <v>63</v>
      </c>
      <c r="AP125" s="260" t="s">
        <v>63</v>
      </c>
      <c r="AQ125" s="260" t="s">
        <v>63</v>
      </c>
      <c r="AR125" s="534" t="str">
        <f t="shared" si="19"/>
        <v>合格</v>
      </c>
      <c r="AS125" s="139" t="s">
        <v>64</v>
      </c>
      <c r="AT125" s="248" t="s">
        <v>579</v>
      </c>
      <c r="AU125" s="214" t="s">
        <v>65</v>
      </c>
    </row>
    <row r="126" ht="15" spans="1:47">
      <c r="A126" s="47">
        <v>120</v>
      </c>
      <c r="B126" s="535" t="s">
        <v>56</v>
      </c>
      <c r="C126" s="352" t="s">
        <v>579</v>
      </c>
      <c r="D126" s="248" t="s">
        <v>57</v>
      </c>
      <c r="E126" s="520" t="s">
        <v>659</v>
      </c>
      <c r="F126" s="239" t="s">
        <v>660</v>
      </c>
      <c r="G126" s="521" t="s">
        <v>133</v>
      </c>
      <c r="H126" s="248" t="s">
        <v>475</v>
      </c>
      <c r="I126" s="248" t="s">
        <v>78</v>
      </c>
      <c r="J126" s="261">
        <v>5</v>
      </c>
      <c r="K126" s="248" t="s">
        <v>362</v>
      </c>
      <c r="L126" s="248" t="s">
        <v>80</v>
      </c>
      <c r="M126" s="352"/>
      <c r="N126" s="352"/>
      <c r="O126" s="352"/>
      <c r="P126" s="352"/>
      <c r="Q126" s="352"/>
      <c r="R126" s="352"/>
      <c r="S126" s="352"/>
      <c r="T126" s="352"/>
      <c r="U126" s="352"/>
      <c r="V126" s="352"/>
      <c r="W126" s="352"/>
      <c r="X126" s="352"/>
      <c r="Y126" s="352"/>
      <c r="Z126" s="248" t="s">
        <v>186</v>
      </c>
      <c r="AA126" s="251">
        <f t="shared" si="16"/>
        <v>0.217391304347829</v>
      </c>
      <c r="AB126" s="248" t="s">
        <v>266</v>
      </c>
      <c r="AC126" s="253">
        <f>(AB126-Z126)*VLOOKUP(AE126,公斤水的体积!A:B,2,)</f>
        <v>40.14812</v>
      </c>
      <c r="AD126" s="530">
        <f t="shared" si="17"/>
        <v>0.370300000000015</v>
      </c>
      <c r="AE126" s="247">
        <v>17</v>
      </c>
      <c r="AF126" s="52"/>
      <c r="AG126" s="52"/>
      <c r="AH126" s="43" t="s">
        <v>121</v>
      </c>
      <c r="AI126" s="525">
        <v>154.5</v>
      </c>
      <c r="AJ126" s="530">
        <f t="shared" si="18"/>
        <v>1.55339805825243</v>
      </c>
      <c r="AL126" s="260" t="s">
        <v>63</v>
      </c>
      <c r="AM126" s="260" t="s">
        <v>63</v>
      </c>
      <c r="AN126" s="260" t="s">
        <v>63</v>
      </c>
      <c r="AO126" s="260" t="s">
        <v>63</v>
      </c>
      <c r="AP126" s="260" t="s">
        <v>63</v>
      </c>
      <c r="AQ126" s="260" t="s">
        <v>63</v>
      </c>
      <c r="AR126" s="534" t="str">
        <f t="shared" si="19"/>
        <v>合格</v>
      </c>
      <c r="AS126" s="139" t="s">
        <v>64</v>
      </c>
      <c r="AT126" s="248" t="s">
        <v>579</v>
      </c>
      <c r="AU126" s="214" t="s">
        <v>65</v>
      </c>
    </row>
    <row r="127" ht="15" spans="1:47">
      <c r="A127" s="47">
        <v>121</v>
      </c>
      <c r="B127" s="535" t="s">
        <v>56</v>
      </c>
      <c r="C127" s="352" t="s">
        <v>579</v>
      </c>
      <c r="D127" s="248" t="s">
        <v>57</v>
      </c>
      <c r="E127" s="520" t="s">
        <v>661</v>
      </c>
      <c r="F127" s="239" t="s">
        <v>662</v>
      </c>
      <c r="G127" s="521" t="s">
        <v>133</v>
      </c>
      <c r="H127" s="248" t="s">
        <v>396</v>
      </c>
      <c r="I127" s="248" t="s">
        <v>98</v>
      </c>
      <c r="J127" s="249">
        <v>5.7</v>
      </c>
      <c r="K127" s="248" t="s">
        <v>166</v>
      </c>
      <c r="L127" s="248" t="s">
        <v>363</v>
      </c>
      <c r="M127" s="352"/>
      <c r="N127" s="352"/>
      <c r="O127" s="352"/>
      <c r="P127" s="352"/>
      <c r="Q127" s="352"/>
      <c r="R127" s="352"/>
      <c r="S127" s="352"/>
      <c r="T127" s="352"/>
      <c r="U127" s="352"/>
      <c r="V127" s="352"/>
      <c r="W127" s="352"/>
      <c r="X127" s="352"/>
      <c r="Y127" s="352"/>
      <c r="Z127" s="248" t="s">
        <v>172</v>
      </c>
      <c r="AA127" s="251">
        <f t="shared" si="16"/>
        <v>0.208768267223385</v>
      </c>
      <c r="AB127" s="248" t="s">
        <v>167</v>
      </c>
      <c r="AC127" s="253">
        <f>(AB127-Z127)*VLOOKUP(AE127,公斤水的体积!A:B,2,)</f>
        <v>40.44848</v>
      </c>
      <c r="AD127" s="530">
        <f t="shared" si="17"/>
        <v>0.36843672456579</v>
      </c>
      <c r="AE127" s="247">
        <v>17</v>
      </c>
      <c r="AF127" s="52"/>
      <c r="AG127" s="52"/>
      <c r="AH127" s="43" t="s">
        <v>663</v>
      </c>
      <c r="AI127" s="525">
        <v>146.3</v>
      </c>
      <c r="AJ127" s="530">
        <f t="shared" si="18"/>
        <v>2.32399179767601</v>
      </c>
      <c r="AL127" s="260" t="s">
        <v>63</v>
      </c>
      <c r="AM127" s="260" t="s">
        <v>63</v>
      </c>
      <c r="AN127" s="260" t="s">
        <v>63</v>
      </c>
      <c r="AO127" s="260" t="s">
        <v>63</v>
      </c>
      <c r="AP127" s="260" t="s">
        <v>63</v>
      </c>
      <c r="AQ127" s="260" t="s">
        <v>63</v>
      </c>
      <c r="AR127" s="534" t="str">
        <f t="shared" si="19"/>
        <v>合格</v>
      </c>
      <c r="AS127" s="139" t="s">
        <v>64</v>
      </c>
      <c r="AT127" s="248" t="s">
        <v>579</v>
      </c>
      <c r="AU127" s="214" t="s">
        <v>65</v>
      </c>
    </row>
    <row r="128" ht="15" spans="1:47">
      <c r="A128" s="47">
        <v>122</v>
      </c>
      <c r="B128" s="535" t="s">
        <v>56</v>
      </c>
      <c r="C128" s="352" t="s">
        <v>664</v>
      </c>
      <c r="D128" s="248" t="s">
        <v>57</v>
      </c>
      <c r="E128" s="520" t="s">
        <v>665</v>
      </c>
      <c r="F128" s="239" t="s">
        <v>666</v>
      </c>
      <c r="G128" s="521" t="s">
        <v>60</v>
      </c>
      <c r="H128" s="248" t="s">
        <v>570</v>
      </c>
      <c r="I128" s="248" t="s">
        <v>78</v>
      </c>
      <c r="J128" s="249">
        <v>5.7</v>
      </c>
      <c r="K128" s="248" t="s">
        <v>166</v>
      </c>
      <c r="L128" s="248" t="s">
        <v>363</v>
      </c>
      <c r="M128" s="352"/>
      <c r="N128" s="352"/>
      <c r="O128" s="352"/>
      <c r="P128" s="352"/>
      <c r="Q128" s="352"/>
      <c r="R128" s="352"/>
      <c r="S128" s="352"/>
      <c r="T128" s="352"/>
      <c r="U128" s="352"/>
      <c r="V128" s="352"/>
      <c r="W128" s="352"/>
      <c r="X128" s="352"/>
      <c r="Y128" s="352"/>
      <c r="Z128" s="248" t="s">
        <v>172</v>
      </c>
      <c r="AA128" s="251">
        <f t="shared" si="16"/>
        <v>0.208768267223385</v>
      </c>
      <c r="AB128" s="248" t="s">
        <v>167</v>
      </c>
      <c r="AC128" s="253">
        <f>(AB128-Z128)*VLOOKUP(AE128,公斤水的体积!A:B,2,)</f>
        <v>40.44848</v>
      </c>
      <c r="AD128" s="530">
        <f t="shared" si="17"/>
        <v>0.36843672456579</v>
      </c>
      <c r="AE128" s="247">
        <v>17</v>
      </c>
      <c r="AF128" s="52"/>
      <c r="AG128" s="52"/>
      <c r="AH128" s="43" t="s">
        <v>160</v>
      </c>
      <c r="AI128" s="525">
        <v>144.2</v>
      </c>
      <c r="AJ128" s="530">
        <f t="shared" si="18"/>
        <v>0.416088765603329</v>
      </c>
      <c r="AL128" s="260" t="s">
        <v>63</v>
      </c>
      <c r="AM128" s="260" t="s">
        <v>63</v>
      </c>
      <c r="AN128" s="260" t="s">
        <v>63</v>
      </c>
      <c r="AO128" s="260" t="s">
        <v>63</v>
      </c>
      <c r="AP128" s="260" t="s">
        <v>63</v>
      </c>
      <c r="AQ128" s="260" t="s">
        <v>63</v>
      </c>
      <c r="AR128" s="534" t="str">
        <f t="shared" si="19"/>
        <v>合格</v>
      </c>
      <c r="AS128" s="139" t="s">
        <v>64</v>
      </c>
      <c r="AT128" s="248" t="s">
        <v>664</v>
      </c>
      <c r="AU128" s="214" t="s">
        <v>65</v>
      </c>
    </row>
    <row r="129" ht="15" spans="1:47">
      <c r="A129" s="47">
        <v>123</v>
      </c>
      <c r="B129" s="535" t="s">
        <v>56</v>
      </c>
      <c r="C129" s="352" t="s">
        <v>664</v>
      </c>
      <c r="D129" s="248" t="s">
        <v>57</v>
      </c>
      <c r="E129" s="520" t="s">
        <v>667</v>
      </c>
      <c r="F129" s="239" t="s">
        <v>668</v>
      </c>
      <c r="G129" s="521" t="s">
        <v>68</v>
      </c>
      <c r="H129" s="248" t="s">
        <v>669</v>
      </c>
      <c r="I129" s="248" t="s">
        <v>126</v>
      </c>
      <c r="J129" s="249">
        <v>5.7</v>
      </c>
      <c r="K129" s="248" t="s">
        <v>194</v>
      </c>
      <c r="L129" s="248" t="s">
        <v>420</v>
      </c>
      <c r="M129" s="352"/>
      <c r="N129" s="352"/>
      <c r="O129" s="352"/>
      <c r="P129" s="352"/>
      <c r="Q129" s="352"/>
      <c r="R129" s="352"/>
      <c r="S129" s="352"/>
      <c r="T129" s="352"/>
      <c r="U129" s="352"/>
      <c r="V129" s="352"/>
      <c r="W129" s="352"/>
      <c r="X129" s="352"/>
      <c r="Y129" s="352"/>
      <c r="Z129" s="248" t="s">
        <v>117</v>
      </c>
      <c r="AA129" s="251">
        <f t="shared" si="16"/>
        <v>0.17699115044248</v>
      </c>
      <c r="AB129" s="248" t="s">
        <v>670</v>
      </c>
      <c r="AC129" s="253">
        <f>(AB129-Z129)*VLOOKUP(AE129,公斤水的体积!A:B,2,)</f>
        <v>40.74884</v>
      </c>
      <c r="AD129" s="530">
        <f t="shared" si="17"/>
        <v>0.366600985221675</v>
      </c>
      <c r="AE129" s="247">
        <v>17</v>
      </c>
      <c r="AF129" s="52"/>
      <c r="AG129" s="52"/>
      <c r="AH129" s="43" t="s">
        <v>358</v>
      </c>
      <c r="AI129" s="525">
        <v>130.4</v>
      </c>
      <c r="AJ129" s="530">
        <f t="shared" si="18"/>
        <v>1.99386503067485</v>
      </c>
      <c r="AL129" s="260" t="s">
        <v>63</v>
      </c>
      <c r="AM129" s="260" t="s">
        <v>63</v>
      </c>
      <c r="AN129" s="260" t="s">
        <v>63</v>
      </c>
      <c r="AO129" s="260" t="s">
        <v>63</v>
      </c>
      <c r="AP129" s="260" t="s">
        <v>63</v>
      </c>
      <c r="AQ129" s="260" t="s">
        <v>63</v>
      </c>
      <c r="AR129" s="534" t="str">
        <f t="shared" si="19"/>
        <v>合格</v>
      </c>
      <c r="AS129" s="139" t="s">
        <v>64</v>
      </c>
      <c r="AT129" s="248" t="s">
        <v>664</v>
      </c>
      <c r="AU129" s="214" t="s">
        <v>65</v>
      </c>
    </row>
    <row r="130" ht="15" spans="1:47">
      <c r="A130" s="47">
        <v>124</v>
      </c>
      <c r="B130" s="535" t="s">
        <v>56</v>
      </c>
      <c r="C130" s="352" t="s">
        <v>664</v>
      </c>
      <c r="D130" s="248" t="s">
        <v>57</v>
      </c>
      <c r="E130" s="520" t="s">
        <v>671</v>
      </c>
      <c r="F130" s="239" t="s">
        <v>672</v>
      </c>
      <c r="G130" s="521" t="s">
        <v>133</v>
      </c>
      <c r="H130" s="248" t="s">
        <v>185</v>
      </c>
      <c r="I130" s="248" t="s">
        <v>149</v>
      </c>
      <c r="J130" s="261">
        <v>5</v>
      </c>
      <c r="K130" s="248" t="s">
        <v>186</v>
      </c>
      <c r="L130" s="248" t="s">
        <v>80</v>
      </c>
      <c r="M130" s="352"/>
      <c r="N130" s="352"/>
      <c r="O130" s="352"/>
      <c r="P130" s="352"/>
      <c r="Q130" s="352"/>
      <c r="R130" s="352"/>
      <c r="S130" s="352"/>
      <c r="T130" s="352"/>
      <c r="U130" s="352"/>
      <c r="V130" s="352"/>
      <c r="W130" s="352"/>
      <c r="X130" s="352"/>
      <c r="Y130" s="352"/>
      <c r="Z130" s="248" t="s">
        <v>187</v>
      </c>
      <c r="AA130" s="251">
        <f t="shared" si="16"/>
        <v>0.21786492374728</v>
      </c>
      <c r="AB130" s="248" t="s">
        <v>188</v>
      </c>
      <c r="AC130" s="253">
        <f>(AB130-Z130)*VLOOKUP(AE130,公斤水的体积!A:B,2,)</f>
        <v>40.14812</v>
      </c>
      <c r="AD130" s="530">
        <f t="shared" si="17"/>
        <v>0.370300000000032</v>
      </c>
      <c r="AE130" s="247">
        <v>17</v>
      </c>
      <c r="AF130" s="52"/>
      <c r="AG130" s="52"/>
      <c r="AH130" s="43" t="s">
        <v>673</v>
      </c>
      <c r="AI130" s="525">
        <v>152.4</v>
      </c>
      <c r="AJ130" s="530">
        <f t="shared" si="18"/>
        <v>0.78740157480315</v>
      </c>
      <c r="AL130" s="260" t="s">
        <v>63</v>
      </c>
      <c r="AM130" s="260" t="s">
        <v>63</v>
      </c>
      <c r="AN130" s="260" t="s">
        <v>63</v>
      </c>
      <c r="AO130" s="260" t="s">
        <v>63</v>
      </c>
      <c r="AP130" s="260" t="s">
        <v>63</v>
      </c>
      <c r="AQ130" s="260" t="s">
        <v>63</v>
      </c>
      <c r="AR130" s="534" t="str">
        <f t="shared" si="19"/>
        <v>合格</v>
      </c>
      <c r="AS130" s="139" t="s">
        <v>64</v>
      </c>
      <c r="AT130" s="248" t="s">
        <v>664</v>
      </c>
      <c r="AU130" s="214" t="s">
        <v>65</v>
      </c>
    </row>
    <row r="131" ht="15" spans="1:47">
      <c r="A131" s="47">
        <v>125</v>
      </c>
      <c r="B131" s="535" t="s">
        <v>56</v>
      </c>
      <c r="C131" s="352" t="s">
        <v>664</v>
      </c>
      <c r="D131" s="248" t="s">
        <v>57</v>
      </c>
      <c r="E131" s="520" t="s">
        <v>674</v>
      </c>
      <c r="F131" s="239" t="s">
        <v>675</v>
      </c>
      <c r="G131" s="521" t="s">
        <v>106</v>
      </c>
      <c r="H131" s="248" t="s">
        <v>97</v>
      </c>
      <c r="I131" s="248" t="s">
        <v>149</v>
      </c>
      <c r="J131" s="249">
        <v>5.7</v>
      </c>
      <c r="K131" s="248" t="s">
        <v>676</v>
      </c>
      <c r="L131" s="248" t="s">
        <v>80</v>
      </c>
      <c r="M131" s="352"/>
      <c r="N131" s="352"/>
      <c r="O131" s="352"/>
      <c r="P131" s="352"/>
      <c r="Q131" s="352"/>
      <c r="R131" s="352"/>
      <c r="S131" s="352"/>
      <c r="T131" s="352"/>
      <c r="U131" s="352"/>
      <c r="V131" s="352"/>
      <c r="W131" s="352"/>
      <c r="X131" s="352"/>
      <c r="Y131" s="352"/>
      <c r="Z131" s="248" t="s">
        <v>677</v>
      </c>
      <c r="AA131" s="251">
        <f t="shared" si="16"/>
        <v>0.194931773879131</v>
      </c>
      <c r="AB131" s="248" t="s">
        <v>678</v>
      </c>
      <c r="AC131" s="253">
        <f>(AB131-Z131)*VLOOKUP(AE131,公斤水的体积!A:B,2,)</f>
        <v>40.14812</v>
      </c>
      <c r="AD131" s="530">
        <f t="shared" si="17"/>
        <v>0.370299999999997</v>
      </c>
      <c r="AE131" s="247">
        <v>17</v>
      </c>
      <c r="AF131" s="52"/>
      <c r="AG131" s="52"/>
      <c r="AH131" s="43" t="s">
        <v>673</v>
      </c>
      <c r="AI131" s="525">
        <v>121.1</v>
      </c>
      <c r="AJ131" s="530">
        <f t="shared" si="18"/>
        <v>0.990916597853014</v>
      </c>
      <c r="AL131" s="260" t="s">
        <v>63</v>
      </c>
      <c r="AM131" s="260" t="s">
        <v>63</v>
      </c>
      <c r="AN131" s="260" t="s">
        <v>63</v>
      </c>
      <c r="AO131" s="260" t="s">
        <v>63</v>
      </c>
      <c r="AP131" s="260" t="s">
        <v>63</v>
      </c>
      <c r="AQ131" s="260" t="s">
        <v>63</v>
      </c>
      <c r="AR131" s="534" t="str">
        <f t="shared" si="19"/>
        <v>合格</v>
      </c>
      <c r="AS131" s="139" t="s">
        <v>64</v>
      </c>
      <c r="AT131" s="248" t="s">
        <v>664</v>
      </c>
      <c r="AU131" s="214" t="s">
        <v>65</v>
      </c>
    </row>
    <row r="132" ht="15" spans="1:47">
      <c r="A132" s="47">
        <v>126</v>
      </c>
      <c r="B132" s="535" t="s">
        <v>56</v>
      </c>
      <c r="C132" s="352" t="s">
        <v>664</v>
      </c>
      <c r="D132" s="248" t="s">
        <v>57</v>
      </c>
      <c r="E132" s="520" t="s">
        <v>679</v>
      </c>
      <c r="F132" s="239" t="s">
        <v>680</v>
      </c>
      <c r="G132" s="521" t="s">
        <v>106</v>
      </c>
      <c r="H132" s="248" t="s">
        <v>681</v>
      </c>
      <c r="I132" s="248" t="s">
        <v>277</v>
      </c>
      <c r="J132" s="249">
        <v>5.7</v>
      </c>
      <c r="K132" s="248" t="s">
        <v>101</v>
      </c>
      <c r="L132" s="248" t="s">
        <v>109</v>
      </c>
      <c r="M132" s="352"/>
      <c r="N132" s="352"/>
      <c r="O132" s="352"/>
      <c r="P132" s="352"/>
      <c r="Q132" s="352"/>
      <c r="R132" s="352"/>
      <c r="S132" s="352"/>
      <c r="T132" s="352"/>
      <c r="U132" s="352"/>
      <c r="V132" s="352"/>
      <c r="W132" s="352"/>
      <c r="X132" s="352"/>
      <c r="Y132" s="352"/>
      <c r="Z132" s="248" t="s">
        <v>284</v>
      </c>
      <c r="AA132" s="251">
        <f t="shared" si="16"/>
        <v>0.182481751824807</v>
      </c>
      <c r="AB132" s="248" t="s">
        <v>285</v>
      </c>
      <c r="AC132" s="253">
        <f>(AB132-Z132)*VLOOKUP(AE132,公斤水的体积!A:B,2,)</f>
        <v>40.5486</v>
      </c>
      <c r="AD132" s="530">
        <f t="shared" si="17"/>
        <v>0.367821782178222</v>
      </c>
      <c r="AE132" s="247">
        <v>17</v>
      </c>
      <c r="AF132" s="52"/>
      <c r="AG132" s="52"/>
      <c r="AH132" s="43" t="s">
        <v>196</v>
      </c>
      <c r="AI132" s="525">
        <v>135.6</v>
      </c>
      <c r="AJ132" s="530">
        <f t="shared" si="18"/>
        <v>1.10619469026549</v>
      </c>
      <c r="AL132" s="260" t="s">
        <v>63</v>
      </c>
      <c r="AM132" s="260" t="s">
        <v>63</v>
      </c>
      <c r="AN132" s="260" t="s">
        <v>63</v>
      </c>
      <c r="AO132" s="260" t="s">
        <v>63</v>
      </c>
      <c r="AP132" s="260" t="s">
        <v>63</v>
      </c>
      <c r="AQ132" s="260" t="s">
        <v>63</v>
      </c>
      <c r="AR132" s="534" t="str">
        <f t="shared" si="19"/>
        <v>合格</v>
      </c>
      <c r="AS132" s="139" t="s">
        <v>64</v>
      </c>
      <c r="AT132" s="248" t="s">
        <v>664</v>
      </c>
      <c r="AU132" s="214" t="s">
        <v>65</v>
      </c>
    </row>
    <row r="133" ht="15" spans="1:47">
      <c r="A133" s="47">
        <v>127</v>
      </c>
      <c r="B133" s="535" t="s">
        <v>56</v>
      </c>
      <c r="C133" s="352" t="s">
        <v>664</v>
      </c>
      <c r="D133" s="248" t="s">
        <v>57</v>
      </c>
      <c r="E133" s="520" t="s">
        <v>682</v>
      </c>
      <c r="F133" s="239" t="s">
        <v>683</v>
      </c>
      <c r="G133" s="521" t="s">
        <v>60</v>
      </c>
      <c r="H133" s="248" t="s">
        <v>684</v>
      </c>
      <c r="I133" s="248" t="s">
        <v>149</v>
      </c>
      <c r="J133" s="249">
        <v>5.7</v>
      </c>
      <c r="K133" s="248" t="s">
        <v>313</v>
      </c>
      <c r="L133" s="248" t="s">
        <v>363</v>
      </c>
      <c r="M133" s="352"/>
      <c r="N133" s="352"/>
      <c r="O133" s="352"/>
      <c r="P133" s="352"/>
      <c r="Q133" s="352"/>
      <c r="R133" s="352"/>
      <c r="S133" s="352"/>
      <c r="T133" s="352"/>
      <c r="U133" s="352"/>
      <c r="V133" s="352"/>
      <c r="W133" s="352"/>
      <c r="X133" s="352"/>
      <c r="Y133" s="352"/>
      <c r="Z133" s="248" t="s">
        <v>178</v>
      </c>
      <c r="AA133" s="251">
        <f t="shared" si="16"/>
        <v>0.204498977505115</v>
      </c>
      <c r="AB133" s="248" t="s">
        <v>402</v>
      </c>
      <c r="AC133" s="253">
        <f>(AB133-Z133)*VLOOKUP(AE133,公斤水的体积!A:B,2,)</f>
        <v>40.44848</v>
      </c>
      <c r="AD133" s="530">
        <f t="shared" si="17"/>
        <v>0.36843672456579</v>
      </c>
      <c r="AE133" s="247">
        <v>17</v>
      </c>
      <c r="AF133" s="52"/>
      <c r="AG133" s="52"/>
      <c r="AH133" s="43" t="s">
        <v>685</v>
      </c>
      <c r="AI133" s="525">
        <v>162.1</v>
      </c>
      <c r="AJ133" s="530">
        <f t="shared" si="18"/>
        <v>2.52930289944479</v>
      </c>
      <c r="AL133" s="260" t="s">
        <v>63</v>
      </c>
      <c r="AM133" s="260" t="s">
        <v>63</v>
      </c>
      <c r="AN133" s="260" t="s">
        <v>63</v>
      </c>
      <c r="AO133" s="260" t="s">
        <v>63</v>
      </c>
      <c r="AP133" s="260" t="s">
        <v>63</v>
      </c>
      <c r="AQ133" s="260" t="s">
        <v>63</v>
      </c>
      <c r="AR133" s="534" t="str">
        <f t="shared" si="19"/>
        <v>合格</v>
      </c>
      <c r="AS133" s="139" t="s">
        <v>64</v>
      </c>
      <c r="AT133" s="248" t="s">
        <v>664</v>
      </c>
      <c r="AU133" s="214" t="s">
        <v>65</v>
      </c>
    </row>
    <row r="134" ht="15" spans="1:47">
      <c r="A134" s="47">
        <v>128</v>
      </c>
      <c r="B134" s="535" t="s">
        <v>56</v>
      </c>
      <c r="C134" s="352" t="s">
        <v>664</v>
      </c>
      <c r="D134" s="248" t="s">
        <v>57</v>
      </c>
      <c r="E134" s="520" t="s">
        <v>686</v>
      </c>
      <c r="F134" s="239" t="s">
        <v>687</v>
      </c>
      <c r="G134" s="521" t="s">
        <v>106</v>
      </c>
      <c r="H134" s="248" t="s">
        <v>141</v>
      </c>
      <c r="I134" s="248" t="s">
        <v>126</v>
      </c>
      <c r="J134" s="249">
        <v>5.7</v>
      </c>
      <c r="K134" s="248" t="s">
        <v>428</v>
      </c>
      <c r="L134" s="248" t="s">
        <v>363</v>
      </c>
      <c r="M134" s="352"/>
      <c r="N134" s="352"/>
      <c r="O134" s="352"/>
      <c r="P134" s="352"/>
      <c r="Q134" s="352"/>
      <c r="R134" s="352"/>
      <c r="S134" s="352"/>
      <c r="T134" s="352"/>
      <c r="U134" s="352"/>
      <c r="V134" s="352"/>
      <c r="W134" s="352"/>
      <c r="X134" s="352"/>
      <c r="Y134" s="352"/>
      <c r="Z134" s="248" t="s">
        <v>429</v>
      </c>
      <c r="AA134" s="251">
        <f t="shared" si="16"/>
        <v>0.183150183150186</v>
      </c>
      <c r="AB134" s="248" t="s">
        <v>378</v>
      </c>
      <c r="AC134" s="253">
        <f>(AB134-Z134)*VLOOKUP(AE134,公斤水的体积!A:B,2,)</f>
        <v>40.34836</v>
      </c>
      <c r="AD134" s="530">
        <f t="shared" si="17"/>
        <v>0.120000000000006</v>
      </c>
      <c r="AE134" s="247">
        <v>17</v>
      </c>
      <c r="AF134" s="52"/>
      <c r="AG134" s="52"/>
      <c r="AH134" s="43" t="s">
        <v>83</v>
      </c>
      <c r="AI134" s="525">
        <v>129.3</v>
      </c>
      <c r="AJ134" s="530">
        <f t="shared" si="18"/>
        <v>1.39211136890951</v>
      </c>
      <c r="AL134" s="260" t="s">
        <v>63</v>
      </c>
      <c r="AM134" s="260" t="s">
        <v>63</v>
      </c>
      <c r="AN134" s="260" t="s">
        <v>63</v>
      </c>
      <c r="AO134" s="260" t="s">
        <v>63</v>
      </c>
      <c r="AP134" s="260" t="s">
        <v>63</v>
      </c>
      <c r="AQ134" s="260" t="s">
        <v>63</v>
      </c>
      <c r="AR134" s="534" t="str">
        <f t="shared" si="19"/>
        <v>合格</v>
      </c>
      <c r="AS134" s="139" t="s">
        <v>64</v>
      </c>
      <c r="AT134" s="248" t="s">
        <v>664</v>
      </c>
      <c r="AU134" s="214" t="s">
        <v>65</v>
      </c>
    </row>
    <row r="135" ht="15" spans="1:47">
      <c r="A135" s="47">
        <v>129</v>
      </c>
      <c r="B135" s="535" t="s">
        <v>56</v>
      </c>
      <c r="C135" s="352" t="s">
        <v>664</v>
      </c>
      <c r="D135" s="248" t="s">
        <v>57</v>
      </c>
      <c r="E135" s="520" t="s">
        <v>688</v>
      </c>
      <c r="F135" s="239" t="s">
        <v>689</v>
      </c>
      <c r="G135" s="521" t="s">
        <v>133</v>
      </c>
      <c r="H135" s="248" t="s">
        <v>497</v>
      </c>
      <c r="I135" s="248" t="s">
        <v>78</v>
      </c>
      <c r="J135" s="249">
        <v>5.7</v>
      </c>
      <c r="K135" s="248" t="s">
        <v>455</v>
      </c>
      <c r="L135" s="248" t="s">
        <v>109</v>
      </c>
      <c r="M135" s="352"/>
      <c r="N135" s="352"/>
      <c r="O135" s="352"/>
      <c r="P135" s="352"/>
      <c r="Q135" s="352"/>
      <c r="R135" s="352"/>
      <c r="S135" s="352"/>
      <c r="T135" s="352"/>
      <c r="U135" s="352"/>
      <c r="V135" s="352"/>
      <c r="W135" s="352"/>
      <c r="X135" s="352"/>
      <c r="Y135" s="352"/>
      <c r="Z135" s="248" t="s">
        <v>392</v>
      </c>
      <c r="AA135" s="251">
        <f t="shared" si="16"/>
        <v>0.210970464135024</v>
      </c>
      <c r="AB135" s="248" t="s">
        <v>499</v>
      </c>
      <c r="AC135" s="253">
        <f>(AB135-Z135)*VLOOKUP(AE135,公斤水的体积!A:B,2,)</f>
        <v>40.5486</v>
      </c>
      <c r="AD135" s="530">
        <f t="shared" si="17"/>
        <v>0.367821782178222</v>
      </c>
      <c r="AE135" s="247">
        <v>17</v>
      </c>
      <c r="AF135" s="52"/>
      <c r="AG135" s="52"/>
      <c r="AH135" s="43" t="s">
        <v>273</v>
      </c>
      <c r="AI135" s="525">
        <v>147.8</v>
      </c>
      <c r="AJ135" s="530">
        <f t="shared" si="18"/>
        <v>1.3531799729364</v>
      </c>
      <c r="AL135" s="260" t="s">
        <v>63</v>
      </c>
      <c r="AM135" s="260" t="s">
        <v>63</v>
      </c>
      <c r="AN135" s="260" t="s">
        <v>63</v>
      </c>
      <c r="AO135" s="260" t="s">
        <v>63</v>
      </c>
      <c r="AP135" s="260" t="s">
        <v>63</v>
      </c>
      <c r="AQ135" s="260" t="s">
        <v>63</v>
      </c>
      <c r="AR135" s="534" t="str">
        <f t="shared" si="19"/>
        <v>合格</v>
      </c>
      <c r="AS135" s="139" t="s">
        <v>64</v>
      </c>
      <c r="AT135" s="248" t="s">
        <v>664</v>
      </c>
      <c r="AU135" s="214" t="s">
        <v>65</v>
      </c>
    </row>
    <row r="136" ht="15" spans="1:47">
      <c r="A136" s="47">
        <v>130</v>
      </c>
      <c r="B136" s="535" t="s">
        <v>56</v>
      </c>
      <c r="C136" s="352" t="s">
        <v>664</v>
      </c>
      <c r="D136" s="248" t="s">
        <v>57</v>
      </c>
      <c r="E136" s="520" t="s">
        <v>690</v>
      </c>
      <c r="F136" s="239" t="s">
        <v>691</v>
      </c>
      <c r="G136" s="521" t="s">
        <v>96</v>
      </c>
      <c r="H136" s="248" t="s">
        <v>361</v>
      </c>
      <c r="I136" s="248" t="s">
        <v>98</v>
      </c>
      <c r="J136" s="249">
        <v>5.7</v>
      </c>
      <c r="K136" s="248" t="s">
        <v>692</v>
      </c>
      <c r="L136" s="248" t="s">
        <v>100</v>
      </c>
      <c r="M136" s="352"/>
      <c r="N136" s="352"/>
      <c r="O136" s="352"/>
      <c r="P136" s="352"/>
      <c r="Q136" s="352"/>
      <c r="R136" s="352"/>
      <c r="S136" s="352"/>
      <c r="T136" s="352"/>
      <c r="U136" s="352"/>
      <c r="V136" s="352"/>
      <c r="W136" s="352"/>
      <c r="X136" s="352"/>
      <c r="Y136" s="352"/>
      <c r="Z136" s="248" t="s">
        <v>693</v>
      </c>
      <c r="AA136" s="251">
        <f t="shared" si="16"/>
        <v>0.190839694656491</v>
      </c>
      <c r="AB136" s="248" t="s">
        <v>647</v>
      </c>
      <c r="AC136" s="253">
        <f>(AB136-Z136)*VLOOKUP(AE136,公斤水的体积!A:B,2,)</f>
        <v>41.0492</v>
      </c>
      <c r="AD136" s="530">
        <f t="shared" si="17"/>
        <v>0.364792176039138</v>
      </c>
      <c r="AE136" s="247">
        <v>17</v>
      </c>
      <c r="AF136" s="52"/>
      <c r="AG136" s="52"/>
      <c r="AH136" s="43" t="s">
        <v>93</v>
      </c>
      <c r="AI136" s="525">
        <v>137.1</v>
      </c>
      <c r="AJ136" s="530">
        <f t="shared" si="18"/>
        <v>0.510576221735959</v>
      </c>
      <c r="AL136" s="260" t="s">
        <v>63</v>
      </c>
      <c r="AM136" s="260" t="s">
        <v>63</v>
      </c>
      <c r="AN136" s="260" t="s">
        <v>63</v>
      </c>
      <c r="AO136" s="260" t="s">
        <v>63</v>
      </c>
      <c r="AP136" s="260" t="s">
        <v>63</v>
      </c>
      <c r="AQ136" s="260" t="s">
        <v>63</v>
      </c>
      <c r="AR136" s="534" t="str">
        <f t="shared" si="19"/>
        <v>合格</v>
      </c>
      <c r="AS136" s="139" t="s">
        <v>64</v>
      </c>
      <c r="AT136" s="248" t="s">
        <v>664</v>
      </c>
      <c r="AU136" s="214" t="s">
        <v>65</v>
      </c>
    </row>
    <row r="137" ht="15" spans="1:47">
      <c r="A137" s="47">
        <v>131</v>
      </c>
      <c r="B137" s="535" t="s">
        <v>56</v>
      </c>
      <c r="C137" s="352" t="s">
        <v>664</v>
      </c>
      <c r="D137" s="248" t="s">
        <v>57</v>
      </c>
      <c r="E137" s="520" t="s">
        <v>694</v>
      </c>
      <c r="F137" s="239" t="s">
        <v>695</v>
      </c>
      <c r="G137" s="521" t="s">
        <v>60</v>
      </c>
      <c r="H137" s="248" t="s">
        <v>311</v>
      </c>
      <c r="I137" s="248" t="s">
        <v>126</v>
      </c>
      <c r="J137" s="249">
        <v>5.7</v>
      </c>
      <c r="K137" s="248" t="s">
        <v>220</v>
      </c>
      <c r="L137" s="248" t="s">
        <v>80</v>
      </c>
      <c r="M137" s="352"/>
      <c r="N137" s="352"/>
      <c r="O137" s="352"/>
      <c r="P137" s="352"/>
      <c r="Q137" s="352"/>
      <c r="R137" s="352"/>
      <c r="S137" s="352"/>
      <c r="T137" s="352"/>
      <c r="U137" s="352"/>
      <c r="V137" s="352"/>
      <c r="W137" s="352"/>
      <c r="X137" s="352"/>
      <c r="Y137" s="352"/>
      <c r="Z137" s="248" t="s">
        <v>306</v>
      </c>
      <c r="AA137" s="251">
        <f t="shared" si="16"/>
        <v>0.200400801603209</v>
      </c>
      <c r="AB137" s="248" t="s">
        <v>406</v>
      </c>
      <c r="AC137" s="253">
        <f>(AB137-Z137)*VLOOKUP(AE137,公斤水的体积!A:B,2,)</f>
        <v>40.14812</v>
      </c>
      <c r="AD137" s="530">
        <f t="shared" si="17"/>
        <v>0.370300000000032</v>
      </c>
      <c r="AE137" s="247">
        <v>17</v>
      </c>
      <c r="AF137" s="52"/>
      <c r="AG137" s="52"/>
      <c r="AH137" s="43" t="s">
        <v>201</v>
      </c>
      <c r="AI137" s="525">
        <v>148.3</v>
      </c>
      <c r="AJ137" s="530">
        <f t="shared" si="18"/>
        <v>1.41604855023601</v>
      </c>
      <c r="AL137" s="260" t="s">
        <v>63</v>
      </c>
      <c r="AM137" s="260" t="s">
        <v>63</v>
      </c>
      <c r="AN137" s="260" t="s">
        <v>63</v>
      </c>
      <c r="AO137" s="260" t="s">
        <v>63</v>
      </c>
      <c r="AP137" s="260" t="s">
        <v>63</v>
      </c>
      <c r="AQ137" s="260" t="s">
        <v>63</v>
      </c>
      <c r="AR137" s="534" t="str">
        <f t="shared" si="19"/>
        <v>合格</v>
      </c>
      <c r="AS137" s="139" t="s">
        <v>64</v>
      </c>
      <c r="AT137" s="248" t="s">
        <v>664</v>
      </c>
      <c r="AU137" s="214" t="s">
        <v>65</v>
      </c>
    </row>
    <row r="138" ht="15" spans="1:47">
      <c r="A138" s="47">
        <v>132</v>
      </c>
      <c r="B138" s="535" t="s">
        <v>56</v>
      </c>
      <c r="C138" s="352" t="s">
        <v>664</v>
      </c>
      <c r="D138" s="248" t="s">
        <v>57</v>
      </c>
      <c r="E138" s="520" t="s">
        <v>696</v>
      </c>
      <c r="F138" s="239" t="s">
        <v>697</v>
      </c>
      <c r="G138" s="521" t="s">
        <v>133</v>
      </c>
      <c r="H138" s="248" t="s">
        <v>698</v>
      </c>
      <c r="I138" s="248" t="s">
        <v>540</v>
      </c>
      <c r="J138" s="249">
        <v>5.7</v>
      </c>
      <c r="K138" s="248" t="s">
        <v>313</v>
      </c>
      <c r="L138" s="248" t="s">
        <v>699</v>
      </c>
      <c r="M138" s="352"/>
      <c r="N138" s="352"/>
      <c r="O138" s="352"/>
      <c r="P138" s="352"/>
      <c r="Q138" s="352"/>
      <c r="R138" s="352"/>
      <c r="S138" s="352"/>
      <c r="T138" s="352"/>
      <c r="U138" s="352"/>
      <c r="V138" s="352"/>
      <c r="W138" s="352"/>
      <c r="X138" s="352"/>
      <c r="Y138" s="352"/>
      <c r="Z138" s="248" t="s">
        <v>178</v>
      </c>
      <c r="AA138" s="251">
        <f t="shared" si="16"/>
        <v>0.204498977505115</v>
      </c>
      <c r="AB138" s="248" t="s">
        <v>253</v>
      </c>
      <c r="AC138" s="253">
        <f>(AB138-Z138)*VLOOKUP(AE138,公斤水的体积!A:B,2,)</f>
        <v>40.24824</v>
      </c>
      <c r="AD138" s="530">
        <f t="shared" si="17"/>
        <v>0.369675810473836</v>
      </c>
      <c r="AE138" s="247">
        <v>17</v>
      </c>
      <c r="AF138" s="52"/>
      <c r="AG138" s="52"/>
      <c r="AH138" s="43" t="s">
        <v>196</v>
      </c>
      <c r="AI138" s="525">
        <v>142.2</v>
      </c>
      <c r="AJ138" s="530">
        <f t="shared" si="18"/>
        <v>1.05485232067511</v>
      </c>
      <c r="AL138" s="260" t="s">
        <v>63</v>
      </c>
      <c r="AM138" s="260" t="s">
        <v>63</v>
      </c>
      <c r="AN138" s="260" t="s">
        <v>63</v>
      </c>
      <c r="AO138" s="260" t="s">
        <v>63</v>
      </c>
      <c r="AP138" s="260" t="s">
        <v>63</v>
      </c>
      <c r="AQ138" s="260" t="s">
        <v>63</v>
      </c>
      <c r="AR138" s="534" t="str">
        <f t="shared" si="19"/>
        <v>合格</v>
      </c>
      <c r="AS138" s="139" t="s">
        <v>64</v>
      </c>
      <c r="AT138" s="248" t="s">
        <v>664</v>
      </c>
      <c r="AU138" s="214" t="s">
        <v>65</v>
      </c>
    </row>
    <row r="139" ht="15" spans="1:47">
      <c r="A139" s="47">
        <v>133</v>
      </c>
      <c r="B139" s="535" t="s">
        <v>56</v>
      </c>
      <c r="C139" s="352" t="s">
        <v>664</v>
      </c>
      <c r="D139" s="248" t="s">
        <v>57</v>
      </c>
      <c r="E139" s="520" t="s">
        <v>700</v>
      </c>
      <c r="F139" s="239" t="s">
        <v>701</v>
      </c>
      <c r="G139" s="521" t="s">
        <v>68</v>
      </c>
      <c r="H139" s="248" t="s">
        <v>645</v>
      </c>
      <c r="I139" s="248" t="s">
        <v>98</v>
      </c>
      <c r="J139" s="249">
        <v>5.7</v>
      </c>
      <c r="K139" s="248" t="s">
        <v>108</v>
      </c>
      <c r="L139" s="248" t="s">
        <v>109</v>
      </c>
      <c r="M139" s="352"/>
      <c r="N139" s="352"/>
      <c r="O139" s="352"/>
      <c r="P139" s="352"/>
      <c r="Q139" s="352"/>
      <c r="R139" s="352"/>
      <c r="S139" s="352"/>
      <c r="T139" s="352"/>
      <c r="U139" s="352"/>
      <c r="V139" s="352"/>
      <c r="W139" s="352"/>
      <c r="X139" s="352"/>
      <c r="Y139" s="352"/>
      <c r="Z139" s="248" t="s">
        <v>110</v>
      </c>
      <c r="AA139" s="251">
        <f t="shared" si="16"/>
        <v>0.181159420289858</v>
      </c>
      <c r="AB139" s="248" t="s">
        <v>111</v>
      </c>
      <c r="AC139" s="253">
        <f>(AB139-Z139)*VLOOKUP(AE139,公斤水的体积!A:B,2,)</f>
        <v>40.5486</v>
      </c>
      <c r="AD139" s="530">
        <f t="shared" si="17"/>
        <v>0.367821782178205</v>
      </c>
      <c r="AE139" s="247">
        <v>17</v>
      </c>
      <c r="AF139" s="52"/>
      <c r="AG139" s="52"/>
      <c r="AH139" s="43" t="s">
        <v>240</v>
      </c>
      <c r="AI139" s="525">
        <v>134.2</v>
      </c>
      <c r="AJ139" s="530">
        <f t="shared" si="18"/>
        <v>1.26676602086438</v>
      </c>
      <c r="AL139" s="260" t="s">
        <v>63</v>
      </c>
      <c r="AM139" s="260" t="s">
        <v>63</v>
      </c>
      <c r="AN139" s="260" t="s">
        <v>63</v>
      </c>
      <c r="AO139" s="260" t="s">
        <v>63</v>
      </c>
      <c r="AP139" s="260" t="s">
        <v>63</v>
      </c>
      <c r="AQ139" s="260" t="s">
        <v>63</v>
      </c>
      <c r="AR139" s="534" t="str">
        <f t="shared" si="19"/>
        <v>合格</v>
      </c>
      <c r="AS139" s="139" t="s">
        <v>64</v>
      </c>
      <c r="AT139" s="248" t="s">
        <v>664</v>
      </c>
      <c r="AU139" s="214" t="s">
        <v>65</v>
      </c>
    </row>
    <row r="140" ht="15" spans="1:47">
      <c r="A140" s="47">
        <v>134</v>
      </c>
      <c r="B140" s="535" t="s">
        <v>56</v>
      </c>
      <c r="C140" s="352" t="s">
        <v>664</v>
      </c>
      <c r="D140" s="248" t="s">
        <v>57</v>
      </c>
      <c r="E140" s="520" t="s">
        <v>702</v>
      </c>
      <c r="F140" s="239" t="s">
        <v>703</v>
      </c>
      <c r="G140" s="521" t="s">
        <v>133</v>
      </c>
      <c r="H140" s="248" t="s">
        <v>704</v>
      </c>
      <c r="I140" s="248" t="s">
        <v>205</v>
      </c>
      <c r="J140" s="249">
        <v>5.7</v>
      </c>
      <c r="K140" s="248" t="s">
        <v>705</v>
      </c>
      <c r="L140" s="248" t="s">
        <v>151</v>
      </c>
      <c r="M140" s="352"/>
      <c r="N140" s="352"/>
      <c r="O140" s="352"/>
      <c r="P140" s="352"/>
      <c r="Q140" s="352"/>
      <c r="R140" s="352"/>
      <c r="S140" s="352"/>
      <c r="T140" s="352"/>
      <c r="U140" s="352"/>
      <c r="V140" s="352"/>
      <c r="W140" s="352"/>
      <c r="X140" s="352"/>
      <c r="Y140" s="352"/>
      <c r="Z140" s="248" t="s">
        <v>706</v>
      </c>
      <c r="AA140" s="251">
        <f t="shared" si="16"/>
        <v>0.215517241379313</v>
      </c>
      <c r="AB140" s="248" t="s">
        <v>707</v>
      </c>
      <c r="AC140" s="253">
        <f>(AB140-Z140)*VLOOKUP(AE140,公斤水的体积!A:B,2,)</f>
        <v>40.64872</v>
      </c>
      <c r="AD140" s="530">
        <f t="shared" si="17"/>
        <v>0.367209876543238</v>
      </c>
      <c r="AE140" s="247">
        <v>17</v>
      </c>
      <c r="AF140" s="52"/>
      <c r="AG140" s="52"/>
      <c r="AH140" s="43" t="s">
        <v>291</v>
      </c>
      <c r="AI140" s="525">
        <v>151.5</v>
      </c>
      <c r="AJ140" s="530">
        <f t="shared" si="18"/>
        <v>0.726072607260726</v>
      </c>
      <c r="AL140" s="260" t="s">
        <v>63</v>
      </c>
      <c r="AM140" s="260" t="s">
        <v>63</v>
      </c>
      <c r="AN140" s="260" t="s">
        <v>63</v>
      </c>
      <c r="AO140" s="260" t="s">
        <v>63</v>
      </c>
      <c r="AP140" s="260" t="s">
        <v>63</v>
      </c>
      <c r="AQ140" s="260" t="s">
        <v>63</v>
      </c>
      <c r="AR140" s="534" t="str">
        <f t="shared" si="19"/>
        <v>合格</v>
      </c>
      <c r="AS140" s="139" t="s">
        <v>64</v>
      </c>
      <c r="AT140" s="248" t="s">
        <v>664</v>
      </c>
      <c r="AU140" s="214" t="s">
        <v>65</v>
      </c>
    </row>
    <row r="141" ht="15" spans="1:47">
      <c r="A141" s="47">
        <v>135</v>
      </c>
      <c r="B141" s="535" t="s">
        <v>56</v>
      </c>
      <c r="C141" s="352" t="s">
        <v>664</v>
      </c>
      <c r="D141" s="248" t="s">
        <v>57</v>
      </c>
      <c r="E141" s="520" t="s">
        <v>708</v>
      </c>
      <c r="F141" s="239" t="s">
        <v>709</v>
      </c>
      <c r="G141" s="521" t="s">
        <v>133</v>
      </c>
      <c r="H141" s="248" t="s">
        <v>163</v>
      </c>
      <c r="I141" s="248" t="s">
        <v>205</v>
      </c>
      <c r="J141" s="249">
        <v>5.7</v>
      </c>
      <c r="K141" s="248" t="s">
        <v>454</v>
      </c>
      <c r="L141" s="248" t="s">
        <v>109</v>
      </c>
      <c r="M141" s="352"/>
      <c r="N141" s="352"/>
      <c r="O141" s="352"/>
      <c r="P141" s="352"/>
      <c r="Q141" s="352"/>
      <c r="R141" s="352"/>
      <c r="S141" s="352"/>
      <c r="T141" s="352"/>
      <c r="U141" s="352"/>
      <c r="V141" s="352"/>
      <c r="W141" s="352"/>
      <c r="X141" s="352"/>
      <c r="Y141" s="352"/>
      <c r="Z141" s="248" t="s">
        <v>455</v>
      </c>
      <c r="AA141" s="251">
        <f t="shared" ref="AA141:AA158" si="20">(K141-Z141)/K141*100</f>
        <v>0.210526315789477</v>
      </c>
      <c r="AB141" s="248" t="s">
        <v>434</v>
      </c>
      <c r="AC141" s="253">
        <f>(AB141-Z141)*VLOOKUP(AE141,公斤水的体积!A:B,2,)</f>
        <v>40.5486</v>
      </c>
      <c r="AD141" s="530">
        <f t="shared" ref="AD141:AD158" si="21">(AC141-L141)/L141*100</f>
        <v>0.36782178217824</v>
      </c>
      <c r="AE141" s="247">
        <v>17</v>
      </c>
      <c r="AF141" s="52"/>
      <c r="AG141" s="52"/>
      <c r="AH141" s="43" t="s">
        <v>351</v>
      </c>
      <c r="AI141" s="525">
        <v>149.7</v>
      </c>
      <c r="AJ141" s="530">
        <f t="shared" ref="AJ141:AJ158" si="22">AH141/AI141*100</f>
        <v>1.937207748831</v>
      </c>
      <c r="AL141" s="260" t="s">
        <v>63</v>
      </c>
      <c r="AM141" s="260" t="s">
        <v>63</v>
      </c>
      <c r="AN141" s="260" t="s">
        <v>63</v>
      </c>
      <c r="AO141" s="260" t="s">
        <v>63</v>
      </c>
      <c r="AP141" s="260" t="s">
        <v>63</v>
      </c>
      <c r="AQ141" s="260" t="s">
        <v>63</v>
      </c>
      <c r="AR141" s="534" t="str">
        <f t="shared" ref="AR141:AR158" si="23">IF(AND(AD141&lt;10,AD141&gt;=-1.5,AA141&lt;5,AA141&gt;-1,AJ141&lt;6,AJ141&gt;=0),"合格","不合格")</f>
        <v>合格</v>
      </c>
      <c r="AS141" s="139" t="s">
        <v>64</v>
      </c>
      <c r="AT141" s="248" t="s">
        <v>664</v>
      </c>
      <c r="AU141" s="214" t="s">
        <v>65</v>
      </c>
    </row>
    <row r="142" ht="15" spans="1:47">
      <c r="A142" s="47">
        <v>136</v>
      </c>
      <c r="B142" s="535" t="s">
        <v>56</v>
      </c>
      <c r="C142" s="352" t="s">
        <v>664</v>
      </c>
      <c r="D142" s="248" t="s">
        <v>57</v>
      </c>
      <c r="E142" s="520" t="s">
        <v>710</v>
      </c>
      <c r="F142" s="239" t="s">
        <v>711</v>
      </c>
      <c r="G142" s="521" t="s">
        <v>68</v>
      </c>
      <c r="H142" s="248" t="s">
        <v>712</v>
      </c>
      <c r="I142" s="248" t="s">
        <v>78</v>
      </c>
      <c r="J142" s="249">
        <v>5.7</v>
      </c>
      <c r="K142" s="248" t="s">
        <v>508</v>
      </c>
      <c r="L142" s="248" t="s">
        <v>447</v>
      </c>
      <c r="M142" s="352"/>
      <c r="N142" s="352"/>
      <c r="O142" s="352"/>
      <c r="P142" s="352"/>
      <c r="Q142" s="352"/>
      <c r="R142" s="352"/>
      <c r="S142" s="352"/>
      <c r="T142" s="352"/>
      <c r="U142" s="352"/>
      <c r="V142" s="352"/>
      <c r="W142" s="352"/>
      <c r="X142" s="352"/>
      <c r="Y142" s="352"/>
      <c r="Z142" s="248" t="s">
        <v>509</v>
      </c>
      <c r="AA142" s="251">
        <f t="shared" si="20"/>
        <v>0.192307692307695</v>
      </c>
      <c r="AB142" s="248" t="s">
        <v>713</v>
      </c>
      <c r="AC142" s="253">
        <f>(AB142-Z142)*VLOOKUP(AE142,公斤水的体积!A:B,2,)</f>
        <v>41.14932</v>
      </c>
      <c r="AD142" s="530">
        <f t="shared" si="21"/>
        <v>0.364195121951227</v>
      </c>
      <c r="AE142" s="247">
        <v>17</v>
      </c>
      <c r="AF142" s="52"/>
      <c r="AG142" s="52"/>
      <c r="AH142" s="43" t="s">
        <v>196</v>
      </c>
      <c r="AI142" s="525">
        <v>142.2</v>
      </c>
      <c r="AJ142" s="530">
        <f t="shared" si="22"/>
        <v>1.05485232067511</v>
      </c>
      <c r="AL142" s="260" t="s">
        <v>63</v>
      </c>
      <c r="AM142" s="260" t="s">
        <v>63</v>
      </c>
      <c r="AN142" s="260" t="s">
        <v>63</v>
      </c>
      <c r="AO142" s="260" t="s">
        <v>63</v>
      </c>
      <c r="AP142" s="260" t="s">
        <v>63</v>
      </c>
      <c r="AQ142" s="260" t="s">
        <v>63</v>
      </c>
      <c r="AR142" s="534" t="str">
        <f t="shared" si="23"/>
        <v>合格</v>
      </c>
      <c r="AS142" s="139" t="s">
        <v>64</v>
      </c>
      <c r="AT142" s="248" t="s">
        <v>664</v>
      </c>
      <c r="AU142" s="214" t="s">
        <v>65</v>
      </c>
    </row>
    <row r="143" ht="15" spans="1:47">
      <c r="A143" s="47">
        <v>137</v>
      </c>
      <c r="B143" s="535" t="s">
        <v>56</v>
      </c>
      <c r="C143" s="352" t="s">
        <v>664</v>
      </c>
      <c r="D143" s="248" t="s">
        <v>57</v>
      </c>
      <c r="E143" s="520" t="s">
        <v>714</v>
      </c>
      <c r="F143" s="239" t="s">
        <v>715</v>
      </c>
      <c r="G143" s="521" t="s">
        <v>60</v>
      </c>
      <c r="H143" s="248" t="s">
        <v>433</v>
      </c>
      <c r="I143" s="248" t="s">
        <v>126</v>
      </c>
      <c r="J143" s="249">
        <v>5.7</v>
      </c>
      <c r="K143" s="248" t="s">
        <v>571</v>
      </c>
      <c r="L143" s="248" t="s">
        <v>80</v>
      </c>
      <c r="M143" s="352"/>
      <c r="N143" s="352"/>
      <c r="O143" s="352"/>
      <c r="P143" s="352"/>
      <c r="Q143" s="352"/>
      <c r="R143" s="352"/>
      <c r="S143" s="352"/>
      <c r="T143" s="352"/>
      <c r="U143" s="352"/>
      <c r="V143" s="352"/>
      <c r="W143" s="352"/>
      <c r="X143" s="352"/>
      <c r="Y143" s="352"/>
      <c r="Z143" s="248" t="s">
        <v>582</v>
      </c>
      <c r="AA143" s="251">
        <f t="shared" si="20"/>
        <v>0.209643605870024</v>
      </c>
      <c r="AB143" s="248" t="s">
        <v>716</v>
      </c>
      <c r="AC143" s="253">
        <f>(AB143-Z143)*VLOOKUP(AE143,公斤水的体积!A:B,2,)</f>
        <v>40.14812</v>
      </c>
      <c r="AD143" s="530">
        <f t="shared" si="21"/>
        <v>0.370300000000015</v>
      </c>
      <c r="AE143" s="247">
        <v>17</v>
      </c>
      <c r="AF143" s="52"/>
      <c r="AG143" s="52"/>
      <c r="AH143" s="43" t="s">
        <v>397</v>
      </c>
      <c r="AI143" s="525">
        <v>152.6</v>
      </c>
      <c r="AJ143" s="530">
        <f t="shared" si="22"/>
        <v>1.50720838794233</v>
      </c>
      <c r="AL143" s="260" t="s">
        <v>63</v>
      </c>
      <c r="AM143" s="260" t="s">
        <v>63</v>
      </c>
      <c r="AN143" s="260" t="s">
        <v>63</v>
      </c>
      <c r="AO143" s="260" t="s">
        <v>63</v>
      </c>
      <c r="AP143" s="260" t="s">
        <v>63</v>
      </c>
      <c r="AQ143" s="260" t="s">
        <v>63</v>
      </c>
      <c r="AR143" s="534" t="str">
        <f t="shared" si="23"/>
        <v>合格</v>
      </c>
      <c r="AS143" s="139" t="s">
        <v>64</v>
      </c>
      <c r="AT143" s="248" t="s">
        <v>664</v>
      </c>
      <c r="AU143" s="214" t="s">
        <v>65</v>
      </c>
    </row>
    <row r="144" ht="15" spans="1:47">
      <c r="A144" s="47">
        <v>138</v>
      </c>
      <c r="B144" s="535" t="s">
        <v>56</v>
      </c>
      <c r="C144" s="352" t="s">
        <v>664</v>
      </c>
      <c r="D144" s="248" t="s">
        <v>57</v>
      </c>
      <c r="E144" s="520" t="s">
        <v>717</v>
      </c>
      <c r="F144" s="239" t="s">
        <v>718</v>
      </c>
      <c r="G144" s="521" t="s">
        <v>60</v>
      </c>
      <c r="H144" s="248" t="s">
        <v>719</v>
      </c>
      <c r="I144" s="248" t="s">
        <v>334</v>
      </c>
      <c r="J144" s="249">
        <v>5.7</v>
      </c>
      <c r="K144" s="248" t="s">
        <v>199</v>
      </c>
      <c r="L144" s="248" t="s">
        <v>80</v>
      </c>
      <c r="M144" s="352"/>
      <c r="N144" s="352"/>
      <c r="O144" s="352"/>
      <c r="P144" s="352"/>
      <c r="Q144" s="352"/>
      <c r="R144" s="352"/>
      <c r="S144" s="352"/>
      <c r="T144" s="352"/>
      <c r="U144" s="352"/>
      <c r="V144" s="352"/>
      <c r="W144" s="352"/>
      <c r="X144" s="352"/>
      <c r="Y144" s="352"/>
      <c r="Z144" s="248" t="s">
        <v>200</v>
      </c>
      <c r="AA144" s="251">
        <f t="shared" si="20"/>
        <v>0.201612903225809</v>
      </c>
      <c r="AB144" s="248" t="s">
        <v>137</v>
      </c>
      <c r="AC144" s="253">
        <f>(AB144-Z144)*VLOOKUP(AE144,公斤水的体积!A:B,2,)</f>
        <v>40.14812</v>
      </c>
      <c r="AD144" s="530">
        <f t="shared" si="21"/>
        <v>0.370299999999997</v>
      </c>
      <c r="AE144" s="247">
        <v>17</v>
      </c>
      <c r="AF144" s="52"/>
      <c r="AG144" s="52"/>
      <c r="AH144" s="43" t="s">
        <v>372</v>
      </c>
      <c r="AI144" s="525">
        <v>150.7</v>
      </c>
      <c r="AJ144" s="530">
        <f t="shared" si="22"/>
        <v>0.6635700066357</v>
      </c>
      <c r="AL144" s="260" t="s">
        <v>63</v>
      </c>
      <c r="AM144" s="260" t="s">
        <v>63</v>
      </c>
      <c r="AN144" s="260" t="s">
        <v>63</v>
      </c>
      <c r="AO144" s="260" t="s">
        <v>63</v>
      </c>
      <c r="AP144" s="260" t="s">
        <v>63</v>
      </c>
      <c r="AQ144" s="260" t="s">
        <v>63</v>
      </c>
      <c r="AR144" s="534" t="str">
        <f t="shared" si="23"/>
        <v>合格</v>
      </c>
      <c r="AS144" s="139" t="s">
        <v>64</v>
      </c>
      <c r="AT144" s="248" t="s">
        <v>664</v>
      </c>
      <c r="AU144" s="214" t="s">
        <v>65</v>
      </c>
    </row>
    <row r="145" ht="15" spans="1:47">
      <c r="A145" s="47">
        <v>139</v>
      </c>
      <c r="B145" s="535" t="s">
        <v>56</v>
      </c>
      <c r="C145" s="352" t="s">
        <v>664</v>
      </c>
      <c r="D145" s="248" t="s">
        <v>57</v>
      </c>
      <c r="E145" s="520" t="s">
        <v>720</v>
      </c>
      <c r="F145" s="239" t="s">
        <v>721</v>
      </c>
      <c r="G145" s="521" t="s">
        <v>96</v>
      </c>
      <c r="H145" s="248" t="s">
        <v>722</v>
      </c>
      <c r="I145" s="248" t="s">
        <v>277</v>
      </c>
      <c r="J145" s="249">
        <v>5.7</v>
      </c>
      <c r="K145" s="248" t="s">
        <v>260</v>
      </c>
      <c r="L145" s="248" t="s">
        <v>363</v>
      </c>
      <c r="M145" s="352"/>
      <c r="N145" s="352"/>
      <c r="O145" s="352"/>
      <c r="P145" s="352"/>
      <c r="Q145" s="352"/>
      <c r="R145" s="352"/>
      <c r="S145" s="352"/>
      <c r="T145" s="352"/>
      <c r="U145" s="352"/>
      <c r="V145" s="352"/>
      <c r="W145" s="352"/>
      <c r="X145" s="352"/>
      <c r="Y145" s="352"/>
      <c r="Z145" s="248" t="s">
        <v>692</v>
      </c>
      <c r="AA145" s="251">
        <f t="shared" si="20"/>
        <v>0.190476190476193</v>
      </c>
      <c r="AB145" s="248" t="s">
        <v>723</v>
      </c>
      <c r="AC145" s="253">
        <f>(AB145-Z145)*VLOOKUP(AE145,公斤水的体积!A:B,2,)</f>
        <v>40.44848</v>
      </c>
      <c r="AD145" s="530">
        <f t="shared" si="21"/>
        <v>0.368436724565773</v>
      </c>
      <c r="AE145" s="247">
        <v>17</v>
      </c>
      <c r="AF145" s="52"/>
      <c r="AG145" s="52"/>
      <c r="AH145" s="43" t="s">
        <v>331</v>
      </c>
      <c r="AI145" s="525">
        <v>148.1</v>
      </c>
      <c r="AJ145" s="530">
        <f t="shared" si="22"/>
        <v>0.540175557056043</v>
      </c>
      <c r="AL145" s="260" t="s">
        <v>63</v>
      </c>
      <c r="AM145" s="260" t="s">
        <v>63</v>
      </c>
      <c r="AN145" s="260" t="s">
        <v>63</v>
      </c>
      <c r="AO145" s="260" t="s">
        <v>63</v>
      </c>
      <c r="AP145" s="260" t="s">
        <v>63</v>
      </c>
      <c r="AQ145" s="260" t="s">
        <v>63</v>
      </c>
      <c r="AR145" s="534" t="str">
        <f t="shared" si="23"/>
        <v>合格</v>
      </c>
      <c r="AS145" s="139" t="s">
        <v>64</v>
      </c>
      <c r="AT145" s="248" t="s">
        <v>664</v>
      </c>
      <c r="AU145" s="214" t="s">
        <v>65</v>
      </c>
    </row>
    <row r="146" ht="15" spans="1:47">
      <c r="A146" s="47">
        <v>140</v>
      </c>
      <c r="B146" s="535" t="s">
        <v>56</v>
      </c>
      <c r="C146" s="352" t="s">
        <v>664</v>
      </c>
      <c r="D146" s="248" t="s">
        <v>57</v>
      </c>
      <c r="E146" s="520" t="s">
        <v>724</v>
      </c>
      <c r="F146" s="239" t="s">
        <v>725</v>
      </c>
      <c r="G146" s="521" t="s">
        <v>60</v>
      </c>
      <c r="H146" s="248" t="s">
        <v>77</v>
      </c>
      <c r="I146" s="248" t="s">
        <v>655</v>
      </c>
      <c r="J146" s="249">
        <v>5.7</v>
      </c>
      <c r="K146" s="248" t="s">
        <v>135</v>
      </c>
      <c r="L146" s="248" t="s">
        <v>80</v>
      </c>
      <c r="M146" s="352"/>
      <c r="N146" s="352"/>
      <c r="O146" s="352"/>
      <c r="P146" s="352"/>
      <c r="Q146" s="352"/>
      <c r="R146" s="352"/>
      <c r="S146" s="352"/>
      <c r="T146" s="352"/>
      <c r="U146" s="352"/>
      <c r="V146" s="352"/>
      <c r="W146" s="352"/>
      <c r="X146" s="352"/>
      <c r="Y146" s="352"/>
      <c r="Z146" s="248" t="s">
        <v>136</v>
      </c>
      <c r="AA146" s="251">
        <f t="shared" si="20"/>
        <v>0.203252032520328</v>
      </c>
      <c r="AB146" s="248" t="s">
        <v>402</v>
      </c>
      <c r="AC146" s="253">
        <f>(AB146-Z146)*VLOOKUP(AE146,公斤水的体积!A:B,2,)</f>
        <v>40.14812</v>
      </c>
      <c r="AD146" s="530">
        <f t="shared" si="21"/>
        <v>0.370300000000015</v>
      </c>
      <c r="AE146" s="247">
        <v>17</v>
      </c>
      <c r="AF146" s="52"/>
      <c r="AG146" s="52"/>
      <c r="AH146" s="43" t="s">
        <v>201</v>
      </c>
      <c r="AI146" s="525">
        <v>151.6</v>
      </c>
      <c r="AJ146" s="530">
        <f t="shared" si="22"/>
        <v>1.38522427440633</v>
      </c>
      <c r="AL146" s="260" t="s">
        <v>63</v>
      </c>
      <c r="AM146" s="260" t="s">
        <v>63</v>
      </c>
      <c r="AN146" s="260" t="s">
        <v>63</v>
      </c>
      <c r="AO146" s="260" t="s">
        <v>63</v>
      </c>
      <c r="AP146" s="260" t="s">
        <v>63</v>
      </c>
      <c r="AQ146" s="260" t="s">
        <v>63</v>
      </c>
      <c r="AR146" s="534" t="str">
        <f t="shared" si="23"/>
        <v>合格</v>
      </c>
      <c r="AS146" s="139" t="s">
        <v>64</v>
      </c>
      <c r="AT146" s="248" t="s">
        <v>664</v>
      </c>
      <c r="AU146" s="214" t="s">
        <v>65</v>
      </c>
    </row>
    <row r="147" ht="15" spans="1:47">
      <c r="A147" s="47">
        <v>141</v>
      </c>
      <c r="B147" s="535" t="s">
        <v>56</v>
      </c>
      <c r="C147" s="352" t="s">
        <v>664</v>
      </c>
      <c r="D147" s="248" t="s">
        <v>57</v>
      </c>
      <c r="E147" s="520" t="s">
        <v>726</v>
      </c>
      <c r="F147" s="239" t="s">
        <v>727</v>
      </c>
      <c r="G147" s="521" t="s">
        <v>133</v>
      </c>
      <c r="H147" s="248" t="s">
        <v>251</v>
      </c>
      <c r="I147" s="248" t="s">
        <v>126</v>
      </c>
      <c r="J147" s="249">
        <v>5.7</v>
      </c>
      <c r="K147" s="248" t="s">
        <v>455</v>
      </c>
      <c r="L147" s="248" t="s">
        <v>90</v>
      </c>
      <c r="M147" s="352"/>
      <c r="N147" s="352"/>
      <c r="O147" s="352"/>
      <c r="P147" s="352"/>
      <c r="Q147" s="352"/>
      <c r="R147" s="352"/>
      <c r="S147" s="352"/>
      <c r="T147" s="352"/>
      <c r="U147" s="352"/>
      <c r="V147" s="352"/>
      <c r="W147" s="352"/>
      <c r="X147" s="352"/>
      <c r="Y147" s="352"/>
      <c r="Z147" s="248" t="s">
        <v>392</v>
      </c>
      <c r="AA147" s="251">
        <f t="shared" si="20"/>
        <v>0.210970464135024</v>
      </c>
      <c r="AB147" s="248" t="s">
        <v>479</v>
      </c>
      <c r="AC147" s="253">
        <f>(AB147-Z147)*VLOOKUP(AE147,公斤水的体积!A:B,2,)</f>
        <v>40.34836</v>
      </c>
      <c r="AD147" s="530">
        <f t="shared" si="21"/>
        <v>0.369054726368151</v>
      </c>
      <c r="AE147" s="247">
        <v>17</v>
      </c>
      <c r="AF147" s="52"/>
      <c r="AG147" s="52"/>
      <c r="AH147" s="43" t="s">
        <v>281</v>
      </c>
      <c r="AI147" s="525">
        <v>149.8</v>
      </c>
      <c r="AJ147" s="530">
        <f t="shared" si="22"/>
        <v>0.867823765020027</v>
      </c>
      <c r="AL147" s="260" t="s">
        <v>63</v>
      </c>
      <c r="AM147" s="260" t="s">
        <v>63</v>
      </c>
      <c r="AN147" s="260" t="s">
        <v>63</v>
      </c>
      <c r="AO147" s="260" t="s">
        <v>63</v>
      </c>
      <c r="AP147" s="260" t="s">
        <v>63</v>
      </c>
      <c r="AQ147" s="260" t="s">
        <v>63</v>
      </c>
      <c r="AR147" s="534" t="str">
        <f t="shared" si="23"/>
        <v>合格</v>
      </c>
      <c r="AS147" s="139" t="s">
        <v>64</v>
      </c>
      <c r="AT147" s="248" t="s">
        <v>664</v>
      </c>
      <c r="AU147" s="214" t="s">
        <v>65</v>
      </c>
    </row>
    <row r="148" ht="15" spans="1:47">
      <c r="A148" s="47">
        <v>142</v>
      </c>
      <c r="B148" s="535" t="s">
        <v>56</v>
      </c>
      <c r="C148" s="352" t="s">
        <v>664</v>
      </c>
      <c r="D148" s="248" t="s">
        <v>57</v>
      </c>
      <c r="E148" s="520" t="s">
        <v>728</v>
      </c>
      <c r="F148" s="239" t="s">
        <v>729</v>
      </c>
      <c r="G148" s="521" t="s">
        <v>60</v>
      </c>
      <c r="H148" s="248" t="s">
        <v>409</v>
      </c>
      <c r="I148" s="248" t="s">
        <v>277</v>
      </c>
      <c r="J148" s="249" t="s">
        <v>730</v>
      </c>
      <c r="K148" s="248" t="s">
        <v>731</v>
      </c>
      <c r="L148" s="248" t="s">
        <v>100</v>
      </c>
      <c r="M148" s="352"/>
      <c r="N148" s="352"/>
      <c r="O148" s="352"/>
      <c r="P148" s="352"/>
      <c r="Q148" s="352"/>
      <c r="R148" s="352"/>
      <c r="S148" s="352"/>
      <c r="T148" s="352"/>
      <c r="U148" s="352"/>
      <c r="V148" s="352"/>
      <c r="W148" s="352"/>
      <c r="X148" s="352"/>
      <c r="Y148" s="352"/>
      <c r="Z148" s="248" t="s">
        <v>502</v>
      </c>
      <c r="AA148" s="251">
        <f t="shared" si="20"/>
        <v>0.187265917602999</v>
      </c>
      <c r="AB148" s="248" t="s">
        <v>732</v>
      </c>
      <c r="AC148" s="253">
        <f>(AB148-Z148)*VLOOKUP(AE148,公斤水的体积!A:B,2,)</f>
        <v>41.0492</v>
      </c>
      <c r="AD148" s="530">
        <f t="shared" si="21"/>
        <v>0.364792176039138</v>
      </c>
      <c r="AE148" s="247">
        <v>17</v>
      </c>
      <c r="AF148" s="52"/>
      <c r="AG148" s="52"/>
      <c r="AH148" s="43" t="s">
        <v>240</v>
      </c>
      <c r="AI148" s="525">
        <v>143.5</v>
      </c>
      <c r="AJ148" s="530">
        <f t="shared" si="22"/>
        <v>1.18466898954704</v>
      </c>
      <c r="AL148" s="260" t="s">
        <v>63</v>
      </c>
      <c r="AM148" s="260" t="s">
        <v>63</v>
      </c>
      <c r="AN148" s="260" t="s">
        <v>63</v>
      </c>
      <c r="AO148" s="260" t="s">
        <v>63</v>
      </c>
      <c r="AP148" s="260" t="s">
        <v>63</v>
      </c>
      <c r="AQ148" s="260" t="s">
        <v>63</v>
      </c>
      <c r="AR148" s="534" t="str">
        <f t="shared" si="23"/>
        <v>合格</v>
      </c>
      <c r="AS148" s="139" t="s">
        <v>64</v>
      </c>
      <c r="AT148" s="248" t="s">
        <v>664</v>
      </c>
      <c r="AU148" s="214" t="s">
        <v>65</v>
      </c>
    </row>
    <row r="149" ht="15" spans="1:47">
      <c r="A149" s="47">
        <v>143</v>
      </c>
      <c r="B149" s="535" t="s">
        <v>56</v>
      </c>
      <c r="C149" s="352" t="s">
        <v>664</v>
      </c>
      <c r="D149" s="248" t="s">
        <v>57</v>
      </c>
      <c r="E149" s="520" t="s">
        <v>733</v>
      </c>
      <c r="F149" s="239" t="s">
        <v>734</v>
      </c>
      <c r="G149" s="521" t="s">
        <v>86</v>
      </c>
      <c r="H149" s="248" t="s">
        <v>543</v>
      </c>
      <c r="I149" s="248" t="s">
        <v>98</v>
      </c>
      <c r="J149" s="249">
        <v>5.7</v>
      </c>
      <c r="K149" s="248" t="s">
        <v>582</v>
      </c>
      <c r="L149" s="248" t="s">
        <v>376</v>
      </c>
      <c r="M149" s="352"/>
      <c r="N149" s="352"/>
      <c r="O149" s="352"/>
      <c r="P149" s="352"/>
      <c r="Q149" s="352"/>
      <c r="R149" s="352"/>
      <c r="S149" s="352"/>
      <c r="T149" s="352"/>
      <c r="U149" s="352"/>
      <c r="V149" s="352"/>
      <c r="W149" s="352"/>
      <c r="X149" s="352"/>
      <c r="Y149" s="352"/>
      <c r="Z149" s="248" t="s">
        <v>454</v>
      </c>
      <c r="AA149" s="251">
        <f t="shared" si="20"/>
        <v>0.210084033613448</v>
      </c>
      <c r="AB149" s="248" t="s">
        <v>735</v>
      </c>
      <c r="AC149" s="253">
        <f>(AB149-Z149)*VLOOKUP(AE149,公斤水的体积!A:B,2,)</f>
        <v>40.84896</v>
      </c>
      <c r="AD149" s="530">
        <f t="shared" si="21"/>
        <v>0.365995085995074</v>
      </c>
      <c r="AE149" s="247">
        <v>17</v>
      </c>
      <c r="AF149" s="52"/>
      <c r="AG149" s="52"/>
      <c r="AH149" s="43" t="s">
        <v>358</v>
      </c>
      <c r="AI149" s="525">
        <v>175.5</v>
      </c>
      <c r="AJ149" s="530">
        <f t="shared" si="22"/>
        <v>1.48148148148148</v>
      </c>
      <c r="AL149" s="260" t="s">
        <v>63</v>
      </c>
      <c r="AM149" s="260" t="s">
        <v>63</v>
      </c>
      <c r="AN149" s="260" t="s">
        <v>63</v>
      </c>
      <c r="AO149" s="260" t="s">
        <v>63</v>
      </c>
      <c r="AP149" s="260" t="s">
        <v>63</v>
      </c>
      <c r="AQ149" s="260" t="s">
        <v>63</v>
      </c>
      <c r="AR149" s="534" t="str">
        <f t="shared" si="23"/>
        <v>合格</v>
      </c>
      <c r="AS149" s="139" t="s">
        <v>64</v>
      </c>
      <c r="AT149" s="248" t="s">
        <v>664</v>
      </c>
      <c r="AU149" s="214" t="s">
        <v>65</v>
      </c>
    </row>
    <row r="150" ht="15" spans="1:47">
      <c r="A150" s="47">
        <v>144</v>
      </c>
      <c r="B150" s="535" t="s">
        <v>56</v>
      </c>
      <c r="C150" s="352" t="s">
        <v>664</v>
      </c>
      <c r="D150" s="248" t="s">
        <v>57</v>
      </c>
      <c r="E150" s="520" t="s">
        <v>736</v>
      </c>
      <c r="F150" s="239" t="s">
        <v>737</v>
      </c>
      <c r="G150" s="521" t="s">
        <v>133</v>
      </c>
      <c r="H150" s="248" t="s">
        <v>475</v>
      </c>
      <c r="I150" s="248" t="s">
        <v>277</v>
      </c>
      <c r="J150" s="249">
        <v>5.7</v>
      </c>
      <c r="K150" s="248" t="s">
        <v>91</v>
      </c>
      <c r="L150" s="248" t="s">
        <v>80</v>
      </c>
      <c r="M150" s="352"/>
      <c r="N150" s="352"/>
      <c r="O150" s="352"/>
      <c r="P150" s="352"/>
      <c r="Q150" s="352"/>
      <c r="R150" s="352"/>
      <c r="S150" s="352"/>
      <c r="T150" s="352"/>
      <c r="U150" s="352"/>
      <c r="V150" s="352"/>
      <c r="W150" s="352"/>
      <c r="X150" s="352"/>
      <c r="Y150" s="352"/>
      <c r="Z150" s="248" t="s">
        <v>559</v>
      </c>
      <c r="AA150" s="251">
        <f t="shared" si="20"/>
        <v>0.212314225053082</v>
      </c>
      <c r="AB150" s="248" t="s">
        <v>560</v>
      </c>
      <c r="AC150" s="253">
        <f>(AB150-Z150)*VLOOKUP(AE150,公斤水的体积!A:B,2,)</f>
        <v>40.14812</v>
      </c>
      <c r="AD150" s="530">
        <f t="shared" si="21"/>
        <v>0.370299999999997</v>
      </c>
      <c r="AE150" s="247">
        <v>17</v>
      </c>
      <c r="AF150" s="52"/>
      <c r="AG150" s="52"/>
      <c r="AH150" s="43" t="s">
        <v>240</v>
      </c>
      <c r="AI150" s="525">
        <v>148</v>
      </c>
      <c r="AJ150" s="530">
        <f t="shared" si="22"/>
        <v>1.14864864864865</v>
      </c>
      <c r="AL150" s="260" t="s">
        <v>63</v>
      </c>
      <c r="AM150" s="260" t="s">
        <v>63</v>
      </c>
      <c r="AN150" s="260" t="s">
        <v>63</v>
      </c>
      <c r="AO150" s="260" t="s">
        <v>63</v>
      </c>
      <c r="AP150" s="260" t="s">
        <v>63</v>
      </c>
      <c r="AQ150" s="260" t="s">
        <v>63</v>
      </c>
      <c r="AR150" s="534" t="str">
        <f t="shared" si="23"/>
        <v>合格</v>
      </c>
      <c r="AS150" s="139" t="s">
        <v>64</v>
      </c>
      <c r="AT150" s="248" t="s">
        <v>664</v>
      </c>
      <c r="AU150" s="214" t="s">
        <v>65</v>
      </c>
    </row>
    <row r="151" s="266" customFormat="1" ht="15" spans="1:47">
      <c r="A151" s="47">
        <v>145</v>
      </c>
      <c r="B151" s="536" t="s">
        <v>56</v>
      </c>
      <c r="C151" s="353" t="s">
        <v>664</v>
      </c>
      <c r="D151" s="342" t="s">
        <v>57</v>
      </c>
      <c r="E151" s="349" t="s">
        <v>738</v>
      </c>
      <c r="F151" s="341" t="s">
        <v>739</v>
      </c>
      <c r="G151" s="538" t="s">
        <v>68</v>
      </c>
      <c r="H151" s="342" t="s">
        <v>740</v>
      </c>
      <c r="I151" s="342" t="s">
        <v>164</v>
      </c>
      <c r="J151" s="539">
        <v>5.7</v>
      </c>
      <c r="K151" s="342" t="s">
        <v>471</v>
      </c>
      <c r="L151" s="342" t="s">
        <v>80</v>
      </c>
      <c r="M151" s="353"/>
      <c r="N151" s="353"/>
      <c r="O151" s="353"/>
      <c r="P151" s="353"/>
      <c r="Q151" s="353"/>
      <c r="R151" s="353"/>
      <c r="S151" s="353"/>
      <c r="T151" s="353"/>
      <c r="U151" s="353"/>
      <c r="V151" s="353"/>
      <c r="W151" s="353"/>
      <c r="X151" s="353"/>
      <c r="Y151" s="353"/>
      <c r="Z151" s="342" t="s">
        <v>741</v>
      </c>
      <c r="AA151" s="539">
        <f t="shared" si="20"/>
        <v>0.179856115107916</v>
      </c>
      <c r="AB151" s="342" t="s">
        <v>111</v>
      </c>
      <c r="AC151" s="540">
        <f>(AB151-Z151)*VLOOKUP(AE151,公斤水的体积!A:B,2,)</f>
        <v>40.14812</v>
      </c>
      <c r="AD151" s="541">
        <f t="shared" si="21"/>
        <v>0.370299999999997</v>
      </c>
      <c r="AE151" s="539">
        <v>17</v>
      </c>
      <c r="AF151" s="342"/>
      <c r="AG151" s="342"/>
      <c r="AH151" s="341" t="s">
        <v>93</v>
      </c>
      <c r="AI151" s="542">
        <v>130.1</v>
      </c>
      <c r="AJ151" s="541">
        <f t="shared" si="22"/>
        <v>0.5380476556495</v>
      </c>
      <c r="AK151" s="543"/>
      <c r="AL151" s="348" t="s">
        <v>63</v>
      </c>
      <c r="AM151" s="348" t="s">
        <v>63</v>
      </c>
      <c r="AN151" s="348" t="s">
        <v>63</v>
      </c>
      <c r="AO151" s="348" t="s">
        <v>63</v>
      </c>
      <c r="AP151" s="348" t="s">
        <v>63</v>
      </c>
      <c r="AQ151" s="348" t="s">
        <v>63</v>
      </c>
      <c r="AR151" s="539" t="str">
        <f t="shared" si="23"/>
        <v>合格</v>
      </c>
      <c r="AS151" s="544" t="s">
        <v>742</v>
      </c>
      <c r="AT151" s="342" t="s">
        <v>664</v>
      </c>
      <c r="AU151" s="214" t="s">
        <v>65</v>
      </c>
    </row>
    <row r="152" ht="15" spans="1:47">
      <c r="A152" s="47">
        <v>146</v>
      </c>
      <c r="B152" s="535" t="s">
        <v>56</v>
      </c>
      <c r="C152" s="352" t="s">
        <v>664</v>
      </c>
      <c r="D152" s="248" t="s">
        <v>57</v>
      </c>
      <c r="E152" s="520" t="s">
        <v>743</v>
      </c>
      <c r="F152" s="239" t="s">
        <v>744</v>
      </c>
      <c r="G152" s="521" t="s">
        <v>60</v>
      </c>
      <c r="H152" s="248" t="s">
        <v>745</v>
      </c>
      <c r="I152" s="248" t="s">
        <v>277</v>
      </c>
      <c r="J152" s="249">
        <v>5.7</v>
      </c>
      <c r="K152" s="248" t="s">
        <v>746</v>
      </c>
      <c r="L152" s="248" t="s">
        <v>80</v>
      </c>
      <c r="M152" s="352"/>
      <c r="N152" s="352"/>
      <c r="O152" s="352"/>
      <c r="P152" s="352"/>
      <c r="Q152" s="352"/>
      <c r="R152" s="352"/>
      <c r="S152" s="352"/>
      <c r="T152" s="352"/>
      <c r="U152" s="352"/>
      <c r="V152" s="352"/>
      <c r="W152" s="352"/>
      <c r="X152" s="352"/>
      <c r="Y152" s="352"/>
      <c r="Z152" s="248" t="s">
        <v>747</v>
      </c>
      <c r="AA152" s="251">
        <f t="shared" si="20"/>
        <v>0.197628458498027</v>
      </c>
      <c r="AB152" s="248" t="s">
        <v>748</v>
      </c>
      <c r="AC152" s="253">
        <f>(AB152-Z152)*VLOOKUP(AE152,公斤水的体积!A:B,2,)</f>
        <v>40.14812</v>
      </c>
      <c r="AD152" s="530">
        <f t="shared" si="21"/>
        <v>0.370299999999997</v>
      </c>
      <c r="AE152" s="247">
        <v>17</v>
      </c>
      <c r="AF152" s="52"/>
      <c r="AG152" s="52"/>
      <c r="AH152" s="43" t="s">
        <v>749</v>
      </c>
      <c r="AI152" s="525">
        <v>142.8</v>
      </c>
      <c r="AJ152" s="530">
        <f t="shared" si="22"/>
        <v>0.140056022408964</v>
      </c>
      <c r="AL152" s="260" t="s">
        <v>63</v>
      </c>
      <c r="AM152" s="260" t="s">
        <v>63</v>
      </c>
      <c r="AN152" s="260" t="s">
        <v>63</v>
      </c>
      <c r="AO152" s="260" t="s">
        <v>63</v>
      </c>
      <c r="AP152" s="260" t="s">
        <v>63</v>
      </c>
      <c r="AQ152" s="260" t="s">
        <v>63</v>
      </c>
      <c r="AR152" s="534" t="str">
        <f t="shared" si="23"/>
        <v>合格</v>
      </c>
      <c r="AS152" s="139" t="s">
        <v>64</v>
      </c>
      <c r="AT152" s="248" t="s">
        <v>664</v>
      </c>
      <c r="AU152" s="214" t="s">
        <v>65</v>
      </c>
    </row>
    <row r="153" s="273" customFormat="1" ht="15" spans="1:47">
      <c r="A153" s="47">
        <v>147</v>
      </c>
      <c r="B153" s="545" t="s">
        <v>56</v>
      </c>
      <c r="C153" s="546" t="s">
        <v>750</v>
      </c>
      <c r="D153" s="52" t="s">
        <v>57</v>
      </c>
      <c r="E153" s="42" t="s">
        <v>751</v>
      </c>
      <c r="F153" s="43" t="s">
        <v>752</v>
      </c>
      <c r="G153" s="547" t="s">
        <v>106</v>
      </c>
      <c r="H153" s="52" t="s">
        <v>517</v>
      </c>
      <c r="I153" s="52" t="s">
        <v>98</v>
      </c>
      <c r="J153" s="255">
        <v>5.7</v>
      </c>
      <c r="K153" s="52" t="s">
        <v>127</v>
      </c>
      <c r="L153" s="52" t="s">
        <v>90</v>
      </c>
      <c r="M153" s="546"/>
      <c r="N153" s="546"/>
      <c r="O153" s="546"/>
      <c r="P153" s="546"/>
      <c r="Q153" s="546"/>
      <c r="R153" s="546"/>
      <c r="S153" s="546"/>
      <c r="T153" s="546"/>
      <c r="U153" s="546"/>
      <c r="V153" s="546"/>
      <c r="W153" s="546"/>
      <c r="X153" s="546"/>
      <c r="Y153" s="546"/>
      <c r="Z153" s="52" t="s">
        <v>128</v>
      </c>
      <c r="AA153" s="251">
        <f t="shared" si="20"/>
        <v>0.178571428571431</v>
      </c>
      <c r="AB153" s="52" t="s">
        <v>129</v>
      </c>
      <c r="AC153" s="253">
        <f>(AB153-Z153)*VLOOKUP(AE153,公斤水的体积!A:B,2,)</f>
        <v>40.535235</v>
      </c>
      <c r="AD153" s="530">
        <f t="shared" si="21"/>
        <v>0.833917910447772</v>
      </c>
      <c r="AE153" s="255">
        <v>15</v>
      </c>
      <c r="AF153" s="52"/>
      <c r="AG153" s="52"/>
      <c r="AH153" s="43" t="s">
        <v>145</v>
      </c>
      <c r="AI153" s="548">
        <v>139.1</v>
      </c>
      <c r="AJ153" s="549">
        <f t="shared" si="22"/>
        <v>1.15025161754134</v>
      </c>
      <c r="AK153" s="277"/>
      <c r="AL153" s="260" t="s">
        <v>63</v>
      </c>
      <c r="AM153" s="260" t="s">
        <v>63</v>
      </c>
      <c r="AN153" s="260" t="s">
        <v>63</v>
      </c>
      <c r="AO153" s="260" t="s">
        <v>63</v>
      </c>
      <c r="AP153" s="260" t="s">
        <v>63</v>
      </c>
      <c r="AQ153" s="260" t="s">
        <v>63</v>
      </c>
      <c r="AR153" s="255" t="str">
        <f t="shared" si="23"/>
        <v>合格</v>
      </c>
      <c r="AS153" s="139" t="s">
        <v>64</v>
      </c>
      <c r="AT153" s="52" t="s">
        <v>750</v>
      </c>
      <c r="AU153" s="214" t="s">
        <v>65</v>
      </c>
    </row>
    <row r="154" s="273" customFormat="1" ht="15" spans="1:47">
      <c r="A154" s="47">
        <v>148</v>
      </c>
      <c r="B154" s="545" t="s">
        <v>56</v>
      </c>
      <c r="C154" s="546" t="s">
        <v>750</v>
      </c>
      <c r="D154" s="52" t="s">
        <v>57</v>
      </c>
      <c r="E154" s="42" t="s">
        <v>753</v>
      </c>
      <c r="F154" s="43" t="s">
        <v>754</v>
      </c>
      <c r="G154" s="547" t="s">
        <v>68</v>
      </c>
      <c r="H154" s="52" t="s">
        <v>755</v>
      </c>
      <c r="I154" s="52" t="s">
        <v>277</v>
      </c>
      <c r="J154" s="255">
        <v>5.7</v>
      </c>
      <c r="K154" s="52" t="s">
        <v>441</v>
      </c>
      <c r="L154" s="52" t="s">
        <v>109</v>
      </c>
      <c r="M154" s="546"/>
      <c r="N154" s="546"/>
      <c r="O154" s="546"/>
      <c r="P154" s="546"/>
      <c r="Q154" s="546"/>
      <c r="R154" s="546"/>
      <c r="S154" s="546"/>
      <c r="T154" s="546"/>
      <c r="U154" s="546"/>
      <c r="V154" s="546"/>
      <c r="W154" s="546"/>
      <c r="X154" s="546"/>
      <c r="Y154" s="546"/>
      <c r="Z154" s="52" t="s">
        <v>442</v>
      </c>
      <c r="AA154" s="251">
        <f t="shared" si="20"/>
        <v>0.174216027874567</v>
      </c>
      <c r="AB154" s="52" t="s">
        <v>756</v>
      </c>
      <c r="AC154" s="253">
        <f>(AB154-Z154)*VLOOKUP(AE154,公斤水的体积!A:B,2,)</f>
        <v>40.535235</v>
      </c>
      <c r="AD154" s="530">
        <f t="shared" si="21"/>
        <v>0.334740099009905</v>
      </c>
      <c r="AE154" s="255">
        <v>15</v>
      </c>
      <c r="AF154" s="52"/>
      <c r="AG154" s="52"/>
      <c r="AH154" s="43" t="s">
        <v>531</v>
      </c>
      <c r="AI154" s="548">
        <v>128.5</v>
      </c>
      <c r="AJ154" s="549">
        <f t="shared" si="22"/>
        <v>2.49027237354086</v>
      </c>
      <c r="AK154" s="277"/>
      <c r="AL154" s="260" t="s">
        <v>63</v>
      </c>
      <c r="AM154" s="260" t="s">
        <v>63</v>
      </c>
      <c r="AN154" s="260" t="s">
        <v>63</v>
      </c>
      <c r="AO154" s="260" t="s">
        <v>63</v>
      </c>
      <c r="AP154" s="260" t="s">
        <v>63</v>
      </c>
      <c r="AQ154" s="260" t="s">
        <v>63</v>
      </c>
      <c r="AR154" s="255" t="str">
        <f t="shared" si="23"/>
        <v>合格</v>
      </c>
      <c r="AS154" s="139" t="s">
        <v>64</v>
      </c>
      <c r="AT154" s="52" t="s">
        <v>750</v>
      </c>
      <c r="AU154" s="214" t="s">
        <v>65</v>
      </c>
    </row>
    <row r="155" s="273" customFormat="1" ht="15" spans="1:47">
      <c r="A155" s="47">
        <v>149</v>
      </c>
      <c r="B155" s="545" t="s">
        <v>56</v>
      </c>
      <c r="C155" s="546" t="s">
        <v>750</v>
      </c>
      <c r="D155" s="52" t="s">
        <v>57</v>
      </c>
      <c r="E155" s="42" t="s">
        <v>757</v>
      </c>
      <c r="F155" s="43" t="s">
        <v>758</v>
      </c>
      <c r="G155" s="547" t="s">
        <v>106</v>
      </c>
      <c r="H155" s="52" t="s">
        <v>759</v>
      </c>
      <c r="I155" s="52" t="s">
        <v>529</v>
      </c>
      <c r="J155" s="255">
        <v>5.7</v>
      </c>
      <c r="K155" s="52" t="s">
        <v>108</v>
      </c>
      <c r="L155" s="52" t="s">
        <v>109</v>
      </c>
      <c r="M155" s="546"/>
      <c r="N155" s="546"/>
      <c r="O155" s="546"/>
      <c r="P155" s="546"/>
      <c r="Q155" s="546"/>
      <c r="R155" s="546"/>
      <c r="S155" s="546"/>
      <c r="T155" s="546"/>
      <c r="U155" s="546"/>
      <c r="V155" s="546"/>
      <c r="W155" s="546"/>
      <c r="X155" s="546"/>
      <c r="Y155" s="546"/>
      <c r="Z155" s="52" t="s">
        <v>110</v>
      </c>
      <c r="AA155" s="251">
        <f t="shared" si="20"/>
        <v>0.181159420289858</v>
      </c>
      <c r="AB155" s="52" t="s">
        <v>111</v>
      </c>
      <c r="AC155" s="253">
        <f>(AB155-Z155)*VLOOKUP(AE155,公斤水的体积!A:B,2,)</f>
        <v>40.535235</v>
      </c>
      <c r="AD155" s="530">
        <f t="shared" si="21"/>
        <v>0.334740099009887</v>
      </c>
      <c r="AE155" s="255">
        <v>15</v>
      </c>
      <c r="AF155" s="52"/>
      <c r="AG155" s="52"/>
      <c r="AH155" s="43" t="s">
        <v>174</v>
      </c>
      <c r="AI155" s="548">
        <v>139.3</v>
      </c>
      <c r="AJ155" s="549">
        <f t="shared" si="22"/>
        <v>2.01005025125628</v>
      </c>
      <c r="AK155" s="277"/>
      <c r="AL155" s="260" t="s">
        <v>63</v>
      </c>
      <c r="AM155" s="260" t="s">
        <v>63</v>
      </c>
      <c r="AN155" s="260" t="s">
        <v>63</v>
      </c>
      <c r="AO155" s="260" t="s">
        <v>63</v>
      </c>
      <c r="AP155" s="260" t="s">
        <v>63</v>
      </c>
      <c r="AQ155" s="260" t="s">
        <v>63</v>
      </c>
      <c r="AR155" s="255" t="str">
        <f t="shared" si="23"/>
        <v>合格</v>
      </c>
      <c r="AS155" s="139" t="s">
        <v>64</v>
      </c>
      <c r="AT155" s="52" t="s">
        <v>750</v>
      </c>
      <c r="AU155" s="214" t="s">
        <v>65</v>
      </c>
    </row>
    <row r="156" s="273" customFormat="1" ht="15" spans="1:47">
      <c r="A156" s="47">
        <v>150</v>
      </c>
      <c r="B156" s="545" t="s">
        <v>56</v>
      </c>
      <c r="C156" s="546" t="s">
        <v>750</v>
      </c>
      <c r="D156" s="52" t="s">
        <v>57</v>
      </c>
      <c r="E156" s="42" t="s">
        <v>760</v>
      </c>
      <c r="F156" s="43" t="s">
        <v>761</v>
      </c>
      <c r="G156" s="547" t="s">
        <v>133</v>
      </c>
      <c r="H156" s="52" t="s">
        <v>762</v>
      </c>
      <c r="I156" s="52" t="s">
        <v>218</v>
      </c>
      <c r="J156" s="255">
        <v>5.7</v>
      </c>
      <c r="K156" s="52" t="s">
        <v>763</v>
      </c>
      <c r="L156" s="52" t="s">
        <v>80</v>
      </c>
      <c r="M156" s="546"/>
      <c r="N156" s="546"/>
      <c r="O156" s="546"/>
      <c r="P156" s="546"/>
      <c r="Q156" s="546"/>
      <c r="R156" s="546"/>
      <c r="S156" s="546"/>
      <c r="T156" s="546"/>
      <c r="U156" s="546"/>
      <c r="V156" s="546"/>
      <c r="W156" s="546"/>
      <c r="X156" s="546"/>
      <c r="Y156" s="546"/>
      <c r="Z156" s="52" t="s">
        <v>764</v>
      </c>
      <c r="AA156" s="251">
        <f t="shared" si="20"/>
        <v>0.195694716242664</v>
      </c>
      <c r="AB156" s="52" t="s">
        <v>765</v>
      </c>
      <c r="AC156" s="253">
        <f>(AB156-Z156)*VLOOKUP(AE156,公斤水的体积!A:B,2,)</f>
        <v>40.134887</v>
      </c>
      <c r="AD156" s="530">
        <f t="shared" si="21"/>
        <v>0.33721749999998</v>
      </c>
      <c r="AE156" s="255">
        <v>15</v>
      </c>
      <c r="AF156" s="52"/>
      <c r="AG156" s="52"/>
      <c r="AH156" s="43" t="s">
        <v>201</v>
      </c>
      <c r="AI156" s="548">
        <v>141.6</v>
      </c>
      <c r="AJ156" s="549">
        <f t="shared" si="22"/>
        <v>1.48305084745763</v>
      </c>
      <c r="AK156" s="277"/>
      <c r="AL156" s="260" t="s">
        <v>63</v>
      </c>
      <c r="AM156" s="260" t="s">
        <v>63</v>
      </c>
      <c r="AN156" s="260" t="s">
        <v>63</v>
      </c>
      <c r="AO156" s="260" t="s">
        <v>63</v>
      </c>
      <c r="AP156" s="260" t="s">
        <v>63</v>
      </c>
      <c r="AQ156" s="260" t="s">
        <v>63</v>
      </c>
      <c r="AR156" s="255" t="str">
        <f t="shared" si="23"/>
        <v>合格</v>
      </c>
      <c r="AS156" s="139" t="s">
        <v>64</v>
      </c>
      <c r="AT156" s="52" t="s">
        <v>750</v>
      </c>
      <c r="AU156" s="214" t="s">
        <v>65</v>
      </c>
    </row>
    <row r="157" s="273" customFormat="1" ht="15" spans="1:47">
      <c r="A157" s="47">
        <v>151</v>
      </c>
      <c r="B157" s="545" t="s">
        <v>56</v>
      </c>
      <c r="C157" s="546" t="s">
        <v>750</v>
      </c>
      <c r="D157" s="52" t="s">
        <v>57</v>
      </c>
      <c r="E157" s="42" t="s">
        <v>766</v>
      </c>
      <c r="F157" s="43" t="s">
        <v>767</v>
      </c>
      <c r="G157" s="547" t="s">
        <v>106</v>
      </c>
      <c r="H157" s="52" t="s">
        <v>141</v>
      </c>
      <c r="I157" s="52" t="s">
        <v>768</v>
      </c>
      <c r="J157" s="255">
        <v>5.7</v>
      </c>
      <c r="K157" s="52" t="s">
        <v>769</v>
      </c>
      <c r="L157" s="52" t="s">
        <v>90</v>
      </c>
      <c r="M157" s="546"/>
      <c r="N157" s="546"/>
      <c r="O157" s="546"/>
      <c r="P157" s="546"/>
      <c r="Q157" s="546"/>
      <c r="R157" s="546"/>
      <c r="S157" s="546"/>
      <c r="T157" s="546"/>
      <c r="U157" s="546"/>
      <c r="V157" s="546"/>
      <c r="W157" s="546"/>
      <c r="X157" s="546"/>
      <c r="Y157" s="546"/>
      <c r="Z157" s="52" t="s">
        <v>770</v>
      </c>
      <c r="AA157" s="251">
        <f t="shared" si="20"/>
        <v>0.183823529411767</v>
      </c>
      <c r="AB157" s="52" t="s">
        <v>487</v>
      </c>
      <c r="AC157" s="253">
        <f>(AB157-Z157)*VLOOKUP(AE157,公斤水的体积!A:B,2,)</f>
        <v>40.335061</v>
      </c>
      <c r="AD157" s="530">
        <f t="shared" si="21"/>
        <v>0.335972636815904</v>
      </c>
      <c r="AE157" s="255">
        <v>15</v>
      </c>
      <c r="AF157" s="52"/>
      <c r="AG157" s="52"/>
      <c r="AH157" s="43" t="s">
        <v>240</v>
      </c>
      <c r="AI157" s="548">
        <v>141.4</v>
      </c>
      <c r="AJ157" s="549">
        <f t="shared" si="22"/>
        <v>1.2022630834512</v>
      </c>
      <c r="AK157" s="277"/>
      <c r="AL157" s="260" t="s">
        <v>63</v>
      </c>
      <c r="AM157" s="260" t="s">
        <v>63</v>
      </c>
      <c r="AN157" s="260" t="s">
        <v>63</v>
      </c>
      <c r="AO157" s="260" t="s">
        <v>63</v>
      </c>
      <c r="AP157" s="260" t="s">
        <v>63</v>
      </c>
      <c r="AQ157" s="260" t="s">
        <v>63</v>
      </c>
      <c r="AR157" s="255" t="str">
        <f t="shared" si="23"/>
        <v>合格</v>
      </c>
      <c r="AS157" s="139" t="s">
        <v>64</v>
      </c>
      <c r="AT157" s="52" t="s">
        <v>750</v>
      </c>
      <c r="AU157" s="214" t="s">
        <v>65</v>
      </c>
    </row>
    <row r="158" s="273" customFormat="1" ht="15" spans="1:47">
      <c r="A158" s="47">
        <v>152</v>
      </c>
      <c r="B158" s="52" t="s">
        <v>56</v>
      </c>
      <c r="C158" s="546" t="s">
        <v>750</v>
      </c>
      <c r="D158" s="52" t="s">
        <v>57</v>
      </c>
      <c r="E158" s="42" t="s">
        <v>771</v>
      </c>
      <c r="F158" s="43" t="s">
        <v>772</v>
      </c>
      <c r="G158" s="43" t="s">
        <v>68</v>
      </c>
      <c r="H158" s="52" t="s">
        <v>712</v>
      </c>
      <c r="I158" s="52" t="s">
        <v>126</v>
      </c>
      <c r="J158" s="255">
        <v>5.7</v>
      </c>
      <c r="K158" s="52" t="s">
        <v>769</v>
      </c>
      <c r="L158" s="52" t="s">
        <v>376</v>
      </c>
      <c r="M158" s="546"/>
      <c r="N158" s="546"/>
      <c r="O158" s="546"/>
      <c r="P158" s="546"/>
      <c r="Q158" s="546"/>
      <c r="R158" s="546"/>
      <c r="S158" s="546"/>
      <c r="T158" s="546"/>
      <c r="U158" s="546"/>
      <c r="V158" s="546"/>
      <c r="W158" s="546"/>
      <c r="X158" s="546"/>
      <c r="Y158" s="546"/>
      <c r="Z158" s="52" t="s">
        <v>770</v>
      </c>
      <c r="AA158" s="251">
        <f t="shared" ref="AA158:AA189" si="24">(K158-Z158)/K158*100</f>
        <v>0.183823529411767</v>
      </c>
      <c r="AB158" s="52" t="s">
        <v>430</v>
      </c>
      <c r="AC158" s="253">
        <f>(AB158-Z158)*VLOOKUP(AE158,公斤水的体积!A:B,2,)</f>
        <v>40.835496</v>
      </c>
      <c r="AD158" s="530">
        <f t="shared" ref="AD158:AD189" si="25">(AC158-L158)/L158*100</f>
        <v>0.332914004913978</v>
      </c>
      <c r="AE158" s="255">
        <v>15</v>
      </c>
      <c r="AF158" s="52"/>
      <c r="AG158" s="52"/>
      <c r="AH158" s="43" t="s">
        <v>314</v>
      </c>
      <c r="AI158" s="548">
        <v>141.6</v>
      </c>
      <c r="AJ158" s="549">
        <f t="shared" ref="AJ158:AJ189" si="26">AH158/AI158*100</f>
        <v>1.76553672316384</v>
      </c>
      <c r="AK158" s="277"/>
      <c r="AL158" s="260" t="s">
        <v>63</v>
      </c>
      <c r="AM158" s="260" t="s">
        <v>63</v>
      </c>
      <c r="AN158" s="260" t="s">
        <v>63</v>
      </c>
      <c r="AO158" s="260" t="s">
        <v>63</v>
      </c>
      <c r="AP158" s="260" t="s">
        <v>63</v>
      </c>
      <c r="AQ158" s="260" t="s">
        <v>63</v>
      </c>
      <c r="AR158" s="255" t="str">
        <f t="shared" ref="AR158:AR189" si="27">IF(AND(AD158&lt;10,AD158&gt;=-1.5,AA158&lt;5,AA158&gt;-1,AJ158&lt;6,AJ158&gt;=0),"合格","不合格")</f>
        <v>合格</v>
      </c>
      <c r="AS158" s="139" t="s">
        <v>64</v>
      </c>
      <c r="AT158" s="52" t="s">
        <v>750</v>
      </c>
      <c r="AU158" s="214" t="s">
        <v>65</v>
      </c>
    </row>
    <row r="159" s="273" customFormat="1" ht="15" spans="1:47">
      <c r="A159" s="47">
        <v>153</v>
      </c>
      <c r="B159" s="545" t="s">
        <v>56</v>
      </c>
      <c r="C159" s="546" t="s">
        <v>750</v>
      </c>
      <c r="D159" s="52" t="s">
        <v>57</v>
      </c>
      <c r="E159" s="42" t="s">
        <v>773</v>
      </c>
      <c r="F159" s="43" t="s">
        <v>774</v>
      </c>
      <c r="G159" s="547" t="s">
        <v>106</v>
      </c>
      <c r="H159" s="52" t="s">
        <v>361</v>
      </c>
      <c r="I159" s="52" t="s">
        <v>775</v>
      </c>
      <c r="J159" s="255">
        <v>5.7</v>
      </c>
      <c r="K159" s="52" t="s">
        <v>294</v>
      </c>
      <c r="L159" s="52" t="s">
        <v>90</v>
      </c>
      <c r="M159" s="546"/>
      <c r="N159" s="546"/>
      <c r="O159" s="546"/>
      <c r="P159" s="546"/>
      <c r="Q159" s="546"/>
      <c r="R159" s="546"/>
      <c r="S159" s="546"/>
      <c r="T159" s="546"/>
      <c r="U159" s="546"/>
      <c r="V159" s="546"/>
      <c r="W159" s="546"/>
      <c r="X159" s="546"/>
      <c r="Y159" s="546"/>
      <c r="Z159" s="52" t="s">
        <v>295</v>
      </c>
      <c r="AA159" s="251">
        <f t="shared" si="24"/>
        <v>0.219780219780223</v>
      </c>
      <c r="AB159" s="52" t="s">
        <v>636</v>
      </c>
      <c r="AC159" s="253">
        <f>(AB159-Z159)*VLOOKUP(AE159,公斤水的体积!A:B,2,)</f>
        <v>40.335061</v>
      </c>
      <c r="AD159" s="530">
        <f t="shared" si="25"/>
        <v>0.335972636815921</v>
      </c>
      <c r="AE159" s="255">
        <v>15</v>
      </c>
      <c r="AF159" s="52"/>
      <c r="AG159" s="52"/>
      <c r="AH159" s="43" t="s">
        <v>449</v>
      </c>
      <c r="AI159" s="548">
        <v>167.6</v>
      </c>
      <c r="AJ159" s="549">
        <f t="shared" si="26"/>
        <v>1.78997613365155</v>
      </c>
      <c r="AK159" s="277"/>
      <c r="AL159" s="260" t="s">
        <v>63</v>
      </c>
      <c r="AM159" s="260" t="s">
        <v>63</v>
      </c>
      <c r="AN159" s="260" t="s">
        <v>63</v>
      </c>
      <c r="AO159" s="260" t="s">
        <v>63</v>
      </c>
      <c r="AP159" s="260" t="s">
        <v>63</v>
      </c>
      <c r="AQ159" s="260" t="s">
        <v>63</v>
      </c>
      <c r="AR159" s="255" t="str">
        <f t="shared" si="27"/>
        <v>合格</v>
      </c>
      <c r="AS159" s="139" t="s">
        <v>64</v>
      </c>
      <c r="AT159" s="52" t="s">
        <v>750</v>
      </c>
      <c r="AU159" s="214" t="s">
        <v>65</v>
      </c>
    </row>
    <row r="160" s="273" customFormat="1" ht="15" spans="1:47">
      <c r="A160" s="47">
        <v>154</v>
      </c>
      <c r="B160" s="545" t="s">
        <v>56</v>
      </c>
      <c r="C160" s="546" t="s">
        <v>750</v>
      </c>
      <c r="D160" s="52" t="s">
        <v>57</v>
      </c>
      <c r="E160" s="42" t="s">
        <v>776</v>
      </c>
      <c r="F160" s="43" t="s">
        <v>777</v>
      </c>
      <c r="G160" s="547" t="s">
        <v>133</v>
      </c>
      <c r="H160" s="52" t="s">
        <v>218</v>
      </c>
      <c r="I160" s="52" t="s">
        <v>205</v>
      </c>
      <c r="J160" s="550">
        <v>5</v>
      </c>
      <c r="K160" s="52" t="s">
        <v>186</v>
      </c>
      <c r="L160" s="52" t="s">
        <v>80</v>
      </c>
      <c r="M160" s="546"/>
      <c r="N160" s="546"/>
      <c r="O160" s="546"/>
      <c r="P160" s="546"/>
      <c r="Q160" s="546"/>
      <c r="R160" s="546"/>
      <c r="S160" s="546"/>
      <c r="T160" s="546"/>
      <c r="U160" s="546"/>
      <c r="V160" s="546"/>
      <c r="W160" s="546"/>
      <c r="X160" s="546"/>
      <c r="Y160" s="546"/>
      <c r="Z160" s="52" t="s">
        <v>187</v>
      </c>
      <c r="AA160" s="251">
        <f t="shared" si="24"/>
        <v>0.21786492374728</v>
      </c>
      <c r="AB160" s="52" t="s">
        <v>188</v>
      </c>
      <c r="AC160" s="253">
        <f>(AB160-Z160)*VLOOKUP(AE160,公斤水的体积!A:B,2,)</f>
        <v>40.134887</v>
      </c>
      <c r="AD160" s="530">
        <f t="shared" si="25"/>
        <v>0.337217500000015</v>
      </c>
      <c r="AE160" s="255">
        <v>15</v>
      </c>
      <c r="AF160" s="52"/>
      <c r="AG160" s="52"/>
      <c r="AH160" s="43" t="s">
        <v>302</v>
      </c>
      <c r="AI160" s="548">
        <v>163.7</v>
      </c>
      <c r="AJ160" s="549">
        <f t="shared" si="26"/>
        <v>2.44349419670128</v>
      </c>
      <c r="AK160" s="277"/>
      <c r="AL160" s="260" t="s">
        <v>63</v>
      </c>
      <c r="AM160" s="260" t="s">
        <v>63</v>
      </c>
      <c r="AN160" s="260" t="s">
        <v>63</v>
      </c>
      <c r="AO160" s="260" t="s">
        <v>63</v>
      </c>
      <c r="AP160" s="260" t="s">
        <v>63</v>
      </c>
      <c r="AQ160" s="260" t="s">
        <v>63</v>
      </c>
      <c r="AR160" s="255" t="str">
        <f t="shared" si="27"/>
        <v>合格</v>
      </c>
      <c r="AS160" s="139" t="s">
        <v>64</v>
      </c>
      <c r="AT160" s="52" t="s">
        <v>750</v>
      </c>
      <c r="AU160" s="214" t="s">
        <v>65</v>
      </c>
    </row>
    <row r="161" s="273" customFormat="1" ht="15" spans="1:47">
      <c r="A161" s="47">
        <v>155</v>
      </c>
      <c r="B161" s="545" t="s">
        <v>56</v>
      </c>
      <c r="C161" s="546" t="s">
        <v>750</v>
      </c>
      <c r="D161" s="52" t="s">
        <v>57</v>
      </c>
      <c r="E161" s="42" t="s">
        <v>778</v>
      </c>
      <c r="F161" s="43" t="s">
        <v>779</v>
      </c>
      <c r="G161" s="547" t="s">
        <v>133</v>
      </c>
      <c r="H161" s="52" t="s">
        <v>243</v>
      </c>
      <c r="I161" s="52" t="s">
        <v>149</v>
      </c>
      <c r="J161" s="255">
        <v>5.7</v>
      </c>
      <c r="K161" s="52" t="s">
        <v>178</v>
      </c>
      <c r="L161" s="52" t="s">
        <v>90</v>
      </c>
      <c r="M161" s="546"/>
      <c r="N161" s="546"/>
      <c r="O161" s="546"/>
      <c r="P161" s="546"/>
      <c r="Q161" s="546"/>
      <c r="R161" s="546"/>
      <c r="S161" s="546"/>
      <c r="T161" s="546"/>
      <c r="U161" s="546"/>
      <c r="V161" s="546"/>
      <c r="W161" s="546"/>
      <c r="X161" s="546"/>
      <c r="Y161" s="546"/>
      <c r="Z161" s="52" t="s">
        <v>180</v>
      </c>
      <c r="AA161" s="251">
        <f t="shared" si="24"/>
        <v>0.204918032786874</v>
      </c>
      <c r="AB161" s="52" t="s">
        <v>253</v>
      </c>
      <c r="AC161" s="253">
        <f>(AB161-Z161)*VLOOKUP(AE161,公斤水的体积!A:B,2,)</f>
        <v>40.335061</v>
      </c>
      <c r="AD161" s="530">
        <f t="shared" si="25"/>
        <v>0.335972636815904</v>
      </c>
      <c r="AE161" s="255">
        <v>15</v>
      </c>
      <c r="AF161" s="52"/>
      <c r="AG161" s="52"/>
      <c r="AH161" s="43" t="s">
        <v>248</v>
      </c>
      <c r="AI161" s="548">
        <v>148.7</v>
      </c>
      <c r="AJ161" s="549">
        <f t="shared" si="26"/>
        <v>0.941492938802959</v>
      </c>
      <c r="AK161" s="277"/>
      <c r="AL161" s="260" t="s">
        <v>63</v>
      </c>
      <c r="AM161" s="260" t="s">
        <v>63</v>
      </c>
      <c r="AN161" s="260" t="s">
        <v>63</v>
      </c>
      <c r="AO161" s="260" t="s">
        <v>63</v>
      </c>
      <c r="AP161" s="260" t="s">
        <v>63</v>
      </c>
      <c r="AQ161" s="260" t="s">
        <v>63</v>
      </c>
      <c r="AR161" s="255" t="str">
        <f t="shared" si="27"/>
        <v>合格</v>
      </c>
      <c r="AS161" s="139" t="s">
        <v>64</v>
      </c>
      <c r="AT161" s="52" t="s">
        <v>750</v>
      </c>
      <c r="AU161" s="214" t="s">
        <v>65</v>
      </c>
    </row>
    <row r="162" s="273" customFormat="1" ht="15" spans="1:47">
      <c r="A162" s="47">
        <v>156</v>
      </c>
      <c r="B162" s="545" t="s">
        <v>56</v>
      </c>
      <c r="C162" s="546" t="s">
        <v>750</v>
      </c>
      <c r="D162" s="52" t="s">
        <v>57</v>
      </c>
      <c r="E162" s="42" t="s">
        <v>780</v>
      </c>
      <c r="F162" s="43" t="s">
        <v>781</v>
      </c>
      <c r="G162" s="547" t="s">
        <v>68</v>
      </c>
      <c r="H162" s="52" t="s">
        <v>523</v>
      </c>
      <c r="I162" s="52" t="s">
        <v>62</v>
      </c>
      <c r="J162" s="255">
        <v>5.7</v>
      </c>
      <c r="K162" s="52" t="s">
        <v>769</v>
      </c>
      <c r="L162" s="52" t="s">
        <v>213</v>
      </c>
      <c r="M162" s="546"/>
      <c r="N162" s="546"/>
      <c r="O162" s="546"/>
      <c r="P162" s="546"/>
      <c r="Q162" s="546"/>
      <c r="R162" s="546"/>
      <c r="S162" s="546"/>
      <c r="T162" s="546"/>
      <c r="U162" s="546"/>
      <c r="V162" s="546"/>
      <c r="W162" s="546"/>
      <c r="X162" s="546"/>
      <c r="Y162" s="546"/>
      <c r="Z162" s="52" t="s">
        <v>770</v>
      </c>
      <c r="AA162" s="251">
        <f t="shared" si="24"/>
        <v>0.183823529411767</v>
      </c>
      <c r="AB162" s="52" t="s">
        <v>596</v>
      </c>
      <c r="AC162" s="253">
        <f>(AB162-Z162)*VLOOKUP(AE162,公斤水的体积!A:B,2,)</f>
        <v>41.235844</v>
      </c>
      <c r="AD162" s="530">
        <f t="shared" si="25"/>
        <v>0.330520681265204</v>
      </c>
      <c r="AE162" s="255">
        <v>15</v>
      </c>
      <c r="AF162" s="52"/>
      <c r="AG162" s="52"/>
      <c r="AH162" s="43" t="s">
        <v>240</v>
      </c>
      <c r="AI162" s="548">
        <v>142.4</v>
      </c>
      <c r="AJ162" s="549">
        <f t="shared" si="26"/>
        <v>1.1938202247191</v>
      </c>
      <c r="AK162" s="277"/>
      <c r="AL162" s="260" t="s">
        <v>63</v>
      </c>
      <c r="AM162" s="260" t="s">
        <v>63</v>
      </c>
      <c r="AN162" s="260" t="s">
        <v>63</v>
      </c>
      <c r="AO162" s="260" t="s">
        <v>63</v>
      </c>
      <c r="AP162" s="260" t="s">
        <v>63</v>
      </c>
      <c r="AQ162" s="260" t="s">
        <v>63</v>
      </c>
      <c r="AR162" s="255" t="str">
        <f t="shared" si="27"/>
        <v>合格</v>
      </c>
      <c r="AS162" s="139" t="s">
        <v>64</v>
      </c>
      <c r="AT162" s="52" t="s">
        <v>750</v>
      </c>
      <c r="AU162" s="214" t="s">
        <v>65</v>
      </c>
    </row>
    <row r="163" s="273" customFormat="1" ht="15" spans="1:47">
      <c r="A163" s="47">
        <v>157</v>
      </c>
      <c r="B163" s="545" t="s">
        <v>56</v>
      </c>
      <c r="C163" s="546" t="s">
        <v>750</v>
      </c>
      <c r="D163" s="52" t="s">
        <v>57</v>
      </c>
      <c r="E163" s="42" t="s">
        <v>782</v>
      </c>
      <c r="F163" s="43" t="s">
        <v>783</v>
      </c>
      <c r="G163" s="547" t="s">
        <v>96</v>
      </c>
      <c r="H163" s="52" t="s">
        <v>645</v>
      </c>
      <c r="I163" s="52" t="s">
        <v>507</v>
      </c>
      <c r="J163" s="255">
        <v>5.7</v>
      </c>
      <c r="K163" s="52" t="s">
        <v>784</v>
      </c>
      <c r="L163" s="52" t="s">
        <v>785</v>
      </c>
      <c r="M163" s="546"/>
      <c r="N163" s="546"/>
      <c r="O163" s="546"/>
      <c r="P163" s="546"/>
      <c r="Q163" s="546"/>
      <c r="R163" s="546"/>
      <c r="S163" s="546"/>
      <c r="T163" s="546"/>
      <c r="U163" s="546"/>
      <c r="V163" s="546"/>
      <c r="W163" s="546"/>
      <c r="X163" s="546"/>
      <c r="Y163" s="546"/>
      <c r="Z163" s="52" t="s">
        <v>784</v>
      </c>
      <c r="AA163" s="251">
        <f t="shared" si="24"/>
        <v>0</v>
      </c>
      <c r="AB163" s="52" t="s">
        <v>786</v>
      </c>
      <c r="AC163" s="253">
        <f>(AB163-Z163)*VLOOKUP(AE163,公斤水的体积!A:B,2,)</f>
        <v>38.833756</v>
      </c>
      <c r="AD163" s="530">
        <f t="shared" si="25"/>
        <v>0.08700000000001</v>
      </c>
      <c r="AE163" s="255">
        <v>15</v>
      </c>
      <c r="AF163" s="52"/>
      <c r="AG163" s="52"/>
      <c r="AH163" s="43" t="s">
        <v>83</v>
      </c>
      <c r="AI163" s="548">
        <v>129.7</v>
      </c>
      <c r="AJ163" s="549">
        <f t="shared" si="26"/>
        <v>1.38781804163454</v>
      </c>
      <c r="AK163" s="277"/>
      <c r="AL163" s="260" t="s">
        <v>63</v>
      </c>
      <c r="AM163" s="260" t="s">
        <v>63</v>
      </c>
      <c r="AN163" s="260" t="s">
        <v>63</v>
      </c>
      <c r="AO163" s="260" t="s">
        <v>63</v>
      </c>
      <c r="AP163" s="260" t="s">
        <v>63</v>
      </c>
      <c r="AQ163" s="260" t="s">
        <v>63</v>
      </c>
      <c r="AR163" s="255" t="str">
        <f t="shared" si="27"/>
        <v>合格</v>
      </c>
      <c r="AS163" s="139" t="s">
        <v>64</v>
      </c>
      <c r="AT163" s="52" t="s">
        <v>750</v>
      </c>
      <c r="AU163" s="214" t="s">
        <v>65</v>
      </c>
    </row>
    <row r="164" s="273" customFormat="1" ht="15" spans="1:47">
      <c r="A164" s="47">
        <v>158</v>
      </c>
      <c r="B164" s="545" t="s">
        <v>56</v>
      </c>
      <c r="C164" s="546" t="s">
        <v>750</v>
      </c>
      <c r="D164" s="52" t="s">
        <v>57</v>
      </c>
      <c r="E164" s="42" t="s">
        <v>787</v>
      </c>
      <c r="F164" s="43" t="s">
        <v>788</v>
      </c>
      <c r="G164" s="547" t="s">
        <v>68</v>
      </c>
      <c r="H164" s="52" t="s">
        <v>789</v>
      </c>
      <c r="I164" s="52" t="s">
        <v>205</v>
      </c>
      <c r="J164" s="255">
        <v>5.7</v>
      </c>
      <c r="K164" s="52" t="s">
        <v>194</v>
      </c>
      <c r="L164" s="52" t="s">
        <v>80</v>
      </c>
      <c r="M164" s="546"/>
      <c r="N164" s="546"/>
      <c r="O164" s="546"/>
      <c r="P164" s="546"/>
      <c r="Q164" s="546"/>
      <c r="R164" s="546"/>
      <c r="S164" s="546"/>
      <c r="T164" s="546"/>
      <c r="U164" s="546"/>
      <c r="V164" s="546"/>
      <c r="W164" s="546"/>
      <c r="X164" s="546"/>
      <c r="Y164" s="546"/>
      <c r="Z164" s="52" t="s">
        <v>117</v>
      </c>
      <c r="AA164" s="251">
        <f t="shared" si="24"/>
        <v>0.17699115044248</v>
      </c>
      <c r="AB164" s="52" t="s">
        <v>608</v>
      </c>
      <c r="AC164" s="253">
        <f>(AB164-Z164)*VLOOKUP(AE164,公斤水的体积!A:B,2,)</f>
        <v>40.134887</v>
      </c>
      <c r="AD164" s="530">
        <f t="shared" si="25"/>
        <v>0.337217499999998</v>
      </c>
      <c r="AE164" s="255">
        <v>15</v>
      </c>
      <c r="AF164" s="52"/>
      <c r="AG164" s="52"/>
      <c r="AH164" s="43" t="s">
        <v>83</v>
      </c>
      <c r="AI164" s="548">
        <v>127.9</v>
      </c>
      <c r="AJ164" s="549">
        <f t="shared" si="26"/>
        <v>1.40734949179046</v>
      </c>
      <c r="AK164" s="277"/>
      <c r="AL164" s="260" t="s">
        <v>63</v>
      </c>
      <c r="AM164" s="260" t="s">
        <v>63</v>
      </c>
      <c r="AN164" s="260" t="s">
        <v>63</v>
      </c>
      <c r="AO164" s="260" t="s">
        <v>63</v>
      </c>
      <c r="AP164" s="260" t="s">
        <v>63</v>
      </c>
      <c r="AQ164" s="260" t="s">
        <v>63</v>
      </c>
      <c r="AR164" s="255" t="str">
        <f t="shared" si="27"/>
        <v>合格</v>
      </c>
      <c r="AS164" s="139" t="s">
        <v>64</v>
      </c>
      <c r="AT164" s="52" t="s">
        <v>750</v>
      </c>
      <c r="AU164" s="214" t="s">
        <v>65</v>
      </c>
    </row>
    <row r="165" s="273" customFormat="1" ht="15" spans="1:47">
      <c r="A165" s="47">
        <v>159</v>
      </c>
      <c r="B165" s="545" t="s">
        <v>56</v>
      </c>
      <c r="C165" s="546" t="s">
        <v>750</v>
      </c>
      <c r="D165" s="52" t="s">
        <v>57</v>
      </c>
      <c r="E165" s="42" t="s">
        <v>790</v>
      </c>
      <c r="F165" s="43" t="s">
        <v>791</v>
      </c>
      <c r="G165" s="547" t="s">
        <v>133</v>
      </c>
      <c r="H165" s="52" t="s">
        <v>762</v>
      </c>
      <c r="I165" s="52" t="s">
        <v>98</v>
      </c>
      <c r="J165" s="255">
        <v>5.7</v>
      </c>
      <c r="K165" s="52" t="s">
        <v>206</v>
      </c>
      <c r="L165" s="52" t="s">
        <v>80</v>
      </c>
      <c r="M165" s="546"/>
      <c r="N165" s="546"/>
      <c r="O165" s="546"/>
      <c r="P165" s="546"/>
      <c r="Q165" s="546"/>
      <c r="R165" s="546"/>
      <c r="S165" s="546"/>
      <c r="T165" s="546"/>
      <c r="U165" s="546"/>
      <c r="V165" s="546"/>
      <c r="W165" s="546"/>
      <c r="X165" s="546"/>
      <c r="Y165" s="546"/>
      <c r="Z165" s="52" t="s">
        <v>207</v>
      </c>
      <c r="AA165" s="251">
        <f t="shared" si="24"/>
        <v>0.206611570247937</v>
      </c>
      <c r="AB165" s="52" t="s">
        <v>208</v>
      </c>
      <c r="AC165" s="253">
        <f>(AB165-Z165)*VLOOKUP(AE165,公斤水的体积!A:B,2,)</f>
        <v>40.134887</v>
      </c>
      <c r="AD165" s="530">
        <f t="shared" si="25"/>
        <v>0.337217500000015</v>
      </c>
      <c r="AE165" s="255">
        <v>15</v>
      </c>
      <c r="AF165" s="52"/>
      <c r="AG165" s="52"/>
      <c r="AH165" s="43" t="s">
        <v>273</v>
      </c>
      <c r="AI165" s="548">
        <v>151.6</v>
      </c>
      <c r="AJ165" s="549">
        <f t="shared" si="26"/>
        <v>1.31926121372032</v>
      </c>
      <c r="AK165" s="277"/>
      <c r="AL165" s="260" t="s">
        <v>63</v>
      </c>
      <c r="AM165" s="260" t="s">
        <v>63</v>
      </c>
      <c r="AN165" s="260" t="s">
        <v>63</v>
      </c>
      <c r="AO165" s="260" t="s">
        <v>63</v>
      </c>
      <c r="AP165" s="260" t="s">
        <v>63</v>
      </c>
      <c r="AQ165" s="260" t="s">
        <v>63</v>
      </c>
      <c r="AR165" s="255" t="str">
        <f t="shared" si="27"/>
        <v>合格</v>
      </c>
      <c r="AS165" s="139" t="s">
        <v>64</v>
      </c>
      <c r="AT165" s="52" t="s">
        <v>750</v>
      </c>
      <c r="AU165" s="214" t="s">
        <v>65</v>
      </c>
    </row>
    <row r="166" s="273" customFormat="1" ht="15" spans="1:47">
      <c r="A166" s="47">
        <v>160</v>
      </c>
      <c r="B166" s="545" t="s">
        <v>56</v>
      </c>
      <c r="C166" s="546" t="s">
        <v>750</v>
      </c>
      <c r="D166" s="52" t="s">
        <v>57</v>
      </c>
      <c r="E166" s="42" t="s">
        <v>792</v>
      </c>
      <c r="F166" s="43" t="s">
        <v>793</v>
      </c>
      <c r="G166" s="547" t="s">
        <v>86</v>
      </c>
      <c r="H166" s="52" t="s">
        <v>163</v>
      </c>
      <c r="I166" s="52" t="s">
        <v>126</v>
      </c>
      <c r="J166" s="255">
        <v>5.7</v>
      </c>
      <c r="K166" s="52" t="s">
        <v>455</v>
      </c>
      <c r="L166" s="52" t="s">
        <v>90</v>
      </c>
      <c r="M166" s="546"/>
      <c r="N166" s="546"/>
      <c r="O166" s="546"/>
      <c r="P166" s="546"/>
      <c r="Q166" s="546"/>
      <c r="R166" s="546"/>
      <c r="S166" s="546"/>
      <c r="T166" s="546"/>
      <c r="U166" s="546"/>
      <c r="V166" s="546"/>
      <c r="W166" s="546"/>
      <c r="X166" s="546"/>
      <c r="Y166" s="546"/>
      <c r="Z166" s="52" t="s">
        <v>392</v>
      </c>
      <c r="AA166" s="251">
        <f t="shared" si="24"/>
        <v>0.210970464135024</v>
      </c>
      <c r="AB166" s="52" t="s">
        <v>479</v>
      </c>
      <c r="AC166" s="253">
        <f>(AB166-Z166)*VLOOKUP(AE166,公斤水的体积!A:B,2,)</f>
        <v>40.335061</v>
      </c>
      <c r="AD166" s="530">
        <f t="shared" si="25"/>
        <v>0.335972636815904</v>
      </c>
      <c r="AE166" s="255">
        <v>15</v>
      </c>
      <c r="AF166" s="52"/>
      <c r="AG166" s="52"/>
      <c r="AH166" s="43" t="s">
        <v>325</v>
      </c>
      <c r="AI166" s="548">
        <v>164.6</v>
      </c>
      <c r="AJ166" s="549">
        <f t="shared" si="26"/>
        <v>2.0048602673147</v>
      </c>
      <c r="AK166" s="277"/>
      <c r="AL166" s="260" t="s">
        <v>63</v>
      </c>
      <c r="AM166" s="260" t="s">
        <v>63</v>
      </c>
      <c r="AN166" s="260" t="s">
        <v>63</v>
      </c>
      <c r="AO166" s="260" t="s">
        <v>63</v>
      </c>
      <c r="AP166" s="260" t="s">
        <v>63</v>
      </c>
      <c r="AQ166" s="260" t="s">
        <v>63</v>
      </c>
      <c r="AR166" s="255" t="str">
        <f t="shared" si="27"/>
        <v>合格</v>
      </c>
      <c r="AS166" s="139" t="s">
        <v>64</v>
      </c>
      <c r="AT166" s="52" t="s">
        <v>750</v>
      </c>
      <c r="AU166" s="214" t="s">
        <v>65</v>
      </c>
    </row>
    <row r="167" s="273" customFormat="1" ht="15" spans="1:47">
      <c r="A167" s="47">
        <v>161</v>
      </c>
      <c r="B167" s="545" t="s">
        <v>56</v>
      </c>
      <c r="C167" s="546" t="s">
        <v>750</v>
      </c>
      <c r="D167" s="52" t="s">
        <v>57</v>
      </c>
      <c r="E167" s="42" t="s">
        <v>794</v>
      </c>
      <c r="F167" s="43" t="s">
        <v>795</v>
      </c>
      <c r="G167" s="547" t="s">
        <v>60</v>
      </c>
      <c r="H167" s="52" t="s">
        <v>796</v>
      </c>
      <c r="I167" s="52" t="s">
        <v>98</v>
      </c>
      <c r="J167" s="255">
        <v>5.7</v>
      </c>
      <c r="K167" s="52" t="s">
        <v>746</v>
      </c>
      <c r="L167" s="52" t="s">
        <v>80</v>
      </c>
      <c r="M167" s="546"/>
      <c r="N167" s="546"/>
      <c r="O167" s="546"/>
      <c r="P167" s="546"/>
      <c r="Q167" s="546"/>
      <c r="R167" s="546"/>
      <c r="S167" s="546"/>
      <c r="T167" s="546"/>
      <c r="U167" s="546"/>
      <c r="V167" s="546"/>
      <c r="W167" s="546"/>
      <c r="X167" s="546"/>
      <c r="Y167" s="546"/>
      <c r="Z167" s="52" t="s">
        <v>747</v>
      </c>
      <c r="AA167" s="251">
        <f t="shared" si="24"/>
        <v>0.197628458498027</v>
      </c>
      <c r="AB167" s="52" t="s">
        <v>748</v>
      </c>
      <c r="AC167" s="253">
        <f>(AB167-Z167)*VLOOKUP(AE167,公斤水的体积!A:B,2,)</f>
        <v>40.134887</v>
      </c>
      <c r="AD167" s="530">
        <f t="shared" si="25"/>
        <v>0.33721749999998</v>
      </c>
      <c r="AE167" s="255">
        <v>15</v>
      </c>
      <c r="AF167" s="52"/>
      <c r="AG167" s="52"/>
      <c r="AH167" s="43" t="s">
        <v>240</v>
      </c>
      <c r="AI167" s="548">
        <v>157.2</v>
      </c>
      <c r="AJ167" s="549">
        <f t="shared" si="26"/>
        <v>1.08142493638677</v>
      </c>
      <c r="AK167" s="277"/>
      <c r="AL167" s="260" t="s">
        <v>63</v>
      </c>
      <c r="AM167" s="260" t="s">
        <v>63</v>
      </c>
      <c r="AN167" s="260" t="s">
        <v>63</v>
      </c>
      <c r="AO167" s="260" t="s">
        <v>63</v>
      </c>
      <c r="AP167" s="260" t="s">
        <v>63</v>
      </c>
      <c r="AQ167" s="260" t="s">
        <v>63</v>
      </c>
      <c r="AR167" s="255" t="str">
        <f t="shared" si="27"/>
        <v>合格</v>
      </c>
      <c r="AS167" s="139" t="s">
        <v>64</v>
      </c>
      <c r="AT167" s="52" t="s">
        <v>750</v>
      </c>
      <c r="AU167" s="214" t="s">
        <v>65</v>
      </c>
    </row>
    <row r="168" s="273" customFormat="1" ht="15" spans="1:47">
      <c r="A168" s="47">
        <v>162</v>
      </c>
      <c r="B168" s="545" t="s">
        <v>56</v>
      </c>
      <c r="C168" s="546" t="s">
        <v>750</v>
      </c>
      <c r="D168" s="52" t="s">
        <v>57</v>
      </c>
      <c r="E168" s="42" t="s">
        <v>797</v>
      </c>
      <c r="F168" s="43" t="s">
        <v>798</v>
      </c>
      <c r="G168" s="547" t="s">
        <v>68</v>
      </c>
      <c r="H168" s="52" t="s">
        <v>722</v>
      </c>
      <c r="I168" s="52" t="s">
        <v>205</v>
      </c>
      <c r="J168" s="255">
        <v>5.7</v>
      </c>
      <c r="K168" s="52" t="s">
        <v>108</v>
      </c>
      <c r="L168" s="52" t="s">
        <v>447</v>
      </c>
      <c r="M168" s="546"/>
      <c r="N168" s="546"/>
      <c r="O168" s="546"/>
      <c r="P168" s="546"/>
      <c r="Q168" s="546"/>
      <c r="R168" s="546"/>
      <c r="S168" s="546"/>
      <c r="T168" s="546"/>
      <c r="U168" s="546"/>
      <c r="V168" s="546"/>
      <c r="W168" s="546"/>
      <c r="X168" s="546"/>
      <c r="Y168" s="546"/>
      <c r="Z168" s="52" t="s">
        <v>110</v>
      </c>
      <c r="AA168" s="251">
        <f t="shared" si="24"/>
        <v>0.181159420289858</v>
      </c>
      <c r="AB168" s="52" t="s">
        <v>82</v>
      </c>
      <c r="AC168" s="253">
        <f>(AB168-Z168)*VLOOKUP(AE168,公斤水的体积!A:B,2,)</f>
        <v>41.135757</v>
      </c>
      <c r="AD168" s="530">
        <f t="shared" si="25"/>
        <v>0.331114634146337</v>
      </c>
      <c r="AE168" s="255">
        <v>15</v>
      </c>
      <c r="AF168" s="52"/>
      <c r="AG168" s="52"/>
      <c r="AH168" s="43" t="s">
        <v>583</v>
      </c>
      <c r="AI168" s="548">
        <v>139.7</v>
      </c>
      <c r="AJ168" s="549">
        <f t="shared" si="26"/>
        <v>0.286327845382964</v>
      </c>
      <c r="AK168" s="277"/>
      <c r="AL168" s="260" t="s">
        <v>63</v>
      </c>
      <c r="AM168" s="260" t="s">
        <v>63</v>
      </c>
      <c r="AN168" s="260" t="s">
        <v>63</v>
      </c>
      <c r="AO168" s="260" t="s">
        <v>63</v>
      </c>
      <c r="AP168" s="260" t="s">
        <v>63</v>
      </c>
      <c r="AQ168" s="260" t="s">
        <v>63</v>
      </c>
      <c r="AR168" s="255" t="str">
        <f t="shared" si="27"/>
        <v>合格</v>
      </c>
      <c r="AS168" s="139" t="s">
        <v>64</v>
      </c>
      <c r="AT168" s="52" t="s">
        <v>750</v>
      </c>
      <c r="AU168" s="214" t="s">
        <v>65</v>
      </c>
    </row>
    <row r="169" s="273" customFormat="1" ht="15" spans="1:47">
      <c r="A169" s="47">
        <v>163</v>
      </c>
      <c r="B169" s="545" t="s">
        <v>56</v>
      </c>
      <c r="C169" s="546" t="s">
        <v>750</v>
      </c>
      <c r="D169" s="52" t="s">
        <v>57</v>
      </c>
      <c r="E169" s="42" t="s">
        <v>799</v>
      </c>
      <c r="F169" s="43" t="s">
        <v>800</v>
      </c>
      <c r="G169" s="547" t="s">
        <v>106</v>
      </c>
      <c r="H169" s="52" t="s">
        <v>801</v>
      </c>
      <c r="I169" s="52" t="s">
        <v>475</v>
      </c>
      <c r="J169" s="255">
        <v>5.7</v>
      </c>
      <c r="K169" s="52" t="s">
        <v>769</v>
      </c>
      <c r="L169" s="52" t="s">
        <v>80</v>
      </c>
      <c r="M169" s="546"/>
      <c r="N169" s="546"/>
      <c r="O169" s="546"/>
      <c r="P169" s="546"/>
      <c r="Q169" s="546"/>
      <c r="R169" s="546"/>
      <c r="S169" s="546"/>
      <c r="T169" s="546"/>
      <c r="U169" s="546"/>
      <c r="V169" s="546"/>
      <c r="W169" s="546"/>
      <c r="X169" s="546"/>
      <c r="Y169" s="546"/>
      <c r="Z169" s="52" t="s">
        <v>770</v>
      </c>
      <c r="AA169" s="251">
        <f t="shared" si="24"/>
        <v>0.183823529411767</v>
      </c>
      <c r="AB169" s="52" t="s">
        <v>802</v>
      </c>
      <c r="AC169" s="253">
        <f>(AB169-Z169)*VLOOKUP(AE169,公斤水的体积!A:B,2,)</f>
        <v>40.134887</v>
      </c>
      <c r="AD169" s="530">
        <f t="shared" si="25"/>
        <v>0.337217500000015</v>
      </c>
      <c r="AE169" s="255">
        <v>15</v>
      </c>
      <c r="AF169" s="52"/>
      <c r="AG169" s="52"/>
      <c r="AH169" s="43" t="s">
        <v>254</v>
      </c>
      <c r="AI169" s="548">
        <v>140.2</v>
      </c>
      <c r="AJ169" s="549">
        <f t="shared" si="26"/>
        <v>1.56918687589158</v>
      </c>
      <c r="AK169" s="277"/>
      <c r="AL169" s="260" t="s">
        <v>63</v>
      </c>
      <c r="AM169" s="260" t="s">
        <v>63</v>
      </c>
      <c r="AN169" s="260" t="s">
        <v>63</v>
      </c>
      <c r="AO169" s="260" t="s">
        <v>63</v>
      </c>
      <c r="AP169" s="260" t="s">
        <v>63</v>
      </c>
      <c r="AQ169" s="260" t="s">
        <v>63</v>
      </c>
      <c r="AR169" s="255" t="str">
        <f t="shared" si="27"/>
        <v>合格</v>
      </c>
      <c r="AS169" s="139" t="s">
        <v>64</v>
      </c>
      <c r="AT169" s="52" t="s">
        <v>750</v>
      </c>
      <c r="AU169" s="214" t="s">
        <v>65</v>
      </c>
    </row>
    <row r="170" s="273" customFormat="1" ht="15" spans="1:47">
      <c r="A170" s="47">
        <v>164</v>
      </c>
      <c r="B170" s="545" t="s">
        <v>56</v>
      </c>
      <c r="C170" s="546" t="s">
        <v>750</v>
      </c>
      <c r="D170" s="52" t="s">
        <v>57</v>
      </c>
      <c r="E170" s="42" t="s">
        <v>803</v>
      </c>
      <c r="F170" s="43" t="s">
        <v>804</v>
      </c>
      <c r="G170" s="547" t="s">
        <v>60</v>
      </c>
      <c r="H170" s="52" t="s">
        <v>805</v>
      </c>
      <c r="I170" s="52" t="s">
        <v>299</v>
      </c>
      <c r="J170" s="255">
        <v>5.7</v>
      </c>
      <c r="K170" s="52" t="s">
        <v>806</v>
      </c>
      <c r="L170" s="52" t="s">
        <v>80</v>
      </c>
      <c r="M170" s="546"/>
      <c r="N170" s="546"/>
      <c r="O170" s="546"/>
      <c r="P170" s="546"/>
      <c r="Q170" s="546"/>
      <c r="R170" s="546"/>
      <c r="S170" s="546"/>
      <c r="T170" s="546"/>
      <c r="U170" s="546"/>
      <c r="V170" s="546"/>
      <c r="W170" s="546"/>
      <c r="X170" s="546"/>
      <c r="Y170" s="546"/>
      <c r="Z170" s="52" t="s">
        <v>746</v>
      </c>
      <c r="AA170" s="251">
        <f t="shared" si="24"/>
        <v>0.197238658777123</v>
      </c>
      <c r="AB170" s="52" t="s">
        <v>807</v>
      </c>
      <c r="AC170" s="253">
        <f>(AB170-Z170)*VLOOKUP(AE170,公斤水的体积!A:B,2,)</f>
        <v>40.134887</v>
      </c>
      <c r="AD170" s="530">
        <f t="shared" si="25"/>
        <v>0.337217499999998</v>
      </c>
      <c r="AE170" s="255">
        <v>15</v>
      </c>
      <c r="AF170" s="52"/>
      <c r="AG170" s="52"/>
      <c r="AH170" s="43" t="s">
        <v>291</v>
      </c>
      <c r="AI170" s="548">
        <v>148.9</v>
      </c>
      <c r="AJ170" s="549">
        <f t="shared" si="26"/>
        <v>0.73875083948959</v>
      </c>
      <c r="AK170" s="277"/>
      <c r="AL170" s="260" t="s">
        <v>63</v>
      </c>
      <c r="AM170" s="260" t="s">
        <v>63</v>
      </c>
      <c r="AN170" s="260" t="s">
        <v>63</v>
      </c>
      <c r="AO170" s="260" t="s">
        <v>63</v>
      </c>
      <c r="AP170" s="260" t="s">
        <v>63</v>
      </c>
      <c r="AQ170" s="260" t="s">
        <v>63</v>
      </c>
      <c r="AR170" s="255" t="str">
        <f t="shared" si="27"/>
        <v>合格</v>
      </c>
      <c r="AS170" s="139" t="s">
        <v>64</v>
      </c>
      <c r="AT170" s="52" t="s">
        <v>750</v>
      </c>
      <c r="AU170" s="214" t="s">
        <v>65</v>
      </c>
    </row>
    <row r="171" s="273" customFormat="1" ht="15" spans="1:47">
      <c r="A171" s="47">
        <v>165</v>
      </c>
      <c r="B171" s="545" t="s">
        <v>56</v>
      </c>
      <c r="C171" s="546" t="s">
        <v>750</v>
      </c>
      <c r="D171" s="52" t="s">
        <v>57</v>
      </c>
      <c r="E171" s="42" t="s">
        <v>808</v>
      </c>
      <c r="F171" s="43" t="s">
        <v>809</v>
      </c>
      <c r="G171" s="547" t="s">
        <v>133</v>
      </c>
      <c r="H171" s="52" t="s">
        <v>251</v>
      </c>
      <c r="I171" s="52" t="s">
        <v>98</v>
      </c>
      <c r="J171" s="255">
        <v>5.7</v>
      </c>
      <c r="K171" s="52" t="s">
        <v>559</v>
      </c>
      <c r="L171" s="52" t="s">
        <v>90</v>
      </c>
      <c r="M171" s="546"/>
      <c r="N171" s="546"/>
      <c r="O171" s="546"/>
      <c r="P171" s="546"/>
      <c r="Q171" s="546"/>
      <c r="R171" s="546"/>
      <c r="S171" s="546"/>
      <c r="T171" s="546"/>
      <c r="U171" s="546"/>
      <c r="V171" s="546"/>
      <c r="W171" s="546"/>
      <c r="X171" s="546"/>
      <c r="Y171" s="546"/>
      <c r="Z171" s="52" t="s">
        <v>810</v>
      </c>
      <c r="AA171" s="251">
        <f t="shared" si="24"/>
        <v>0.212765957446812</v>
      </c>
      <c r="AB171" s="52" t="s">
        <v>343</v>
      </c>
      <c r="AC171" s="253">
        <f>(AB171-Z171)*VLOOKUP(AE171,公斤水的体积!A:B,2,)</f>
        <v>40.335061</v>
      </c>
      <c r="AD171" s="530">
        <f t="shared" si="25"/>
        <v>0.335972636815921</v>
      </c>
      <c r="AE171" s="255">
        <v>15</v>
      </c>
      <c r="AF171" s="52"/>
      <c r="AG171" s="52"/>
      <c r="AH171" s="43" t="s">
        <v>201</v>
      </c>
      <c r="AI171" s="548">
        <v>152.9</v>
      </c>
      <c r="AJ171" s="549">
        <f t="shared" si="26"/>
        <v>1.3734466971877</v>
      </c>
      <c r="AK171" s="277"/>
      <c r="AL171" s="260" t="s">
        <v>63</v>
      </c>
      <c r="AM171" s="260" t="s">
        <v>63</v>
      </c>
      <c r="AN171" s="260" t="s">
        <v>63</v>
      </c>
      <c r="AO171" s="260" t="s">
        <v>63</v>
      </c>
      <c r="AP171" s="260" t="s">
        <v>63</v>
      </c>
      <c r="AQ171" s="260" t="s">
        <v>63</v>
      </c>
      <c r="AR171" s="255" t="str">
        <f t="shared" si="27"/>
        <v>合格</v>
      </c>
      <c r="AS171" s="139" t="s">
        <v>64</v>
      </c>
      <c r="AT171" s="52" t="s">
        <v>750</v>
      </c>
      <c r="AU171" s="214" t="s">
        <v>65</v>
      </c>
    </row>
    <row r="172" s="273" customFormat="1" ht="15" spans="1:47">
      <c r="A172" s="47">
        <v>166</v>
      </c>
      <c r="B172" s="545" t="s">
        <v>56</v>
      </c>
      <c r="C172" s="546" t="s">
        <v>750</v>
      </c>
      <c r="D172" s="52" t="s">
        <v>57</v>
      </c>
      <c r="E172" s="42" t="s">
        <v>811</v>
      </c>
      <c r="F172" s="43" t="s">
        <v>812</v>
      </c>
      <c r="G172" s="547" t="s">
        <v>106</v>
      </c>
      <c r="H172" s="52" t="s">
        <v>148</v>
      </c>
      <c r="I172" s="52" t="s">
        <v>126</v>
      </c>
      <c r="J172" s="255">
        <v>5.7</v>
      </c>
      <c r="K172" s="52" t="s">
        <v>270</v>
      </c>
      <c r="L172" s="52" t="s">
        <v>109</v>
      </c>
      <c r="M172" s="546"/>
      <c r="N172" s="546"/>
      <c r="O172" s="546"/>
      <c r="P172" s="546"/>
      <c r="Q172" s="546"/>
      <c r="R172" s="546"/>
      <c r="S172" s="546"/>
      <c r="T172" s="546"/>
      <c r="U172" s="546"/>
      <c r="V172" s="546"/>
      <c r="W172" s="546"/>
      <c r="X172" s="546"/>
      <c r="Y172" s="546"/>
      <c r="Z172" s="52" t="s">
        <v>271</v>
      </c>
      <c r="AA172" s="251">
        <f t="shared" si="24"/>
        <v>0.185873605947945</v>
      </c>
      <c r="AB172" s="52" t="s">
        <v>272</v>
      </c>
      <c r="AC172" s="253">
        <f>(AB172-Z172)*VLOOKUP(AE172,公斤水的体积!A:B,2,)</f>
        <v>40.535235</v>
      </c>
      <c r="AD172" s="530">
        <f t="shared" si="25"/>
        <v>0.334740099009905</v>
      </c>
      <c r="AE172" s="255">
        <v>15</v>
      </c>
      <c r="AF172" s="52"/>
      <c r="AG172" s="52"/>
      <c r="AH172" s="43" t="s">
        <v>83</v>
      </c>
      <c r="AI172" s="548">
        <v>138.3</v>
      </c>
      <c r="AJ172" s="549">
        <f t="shared" si="26"/>
        <v>1.30151843817787</v>
      </c>
      <c r="AK172" s="277"/>
      <c r="AL172" s="260" t="s">
        <v>63</v>
      </c>
      <c r="AM172" s="260" t="s">
        <v>63</v>
      </c>
      <c r="AN172" s="260" t="s">
        <v>63</v>
      </c>
      <c r="AO172" s="260" t="s">
        <v>63</v>
      </c>
      <c r="AP172" s="260" t="s">
        <v>63</v>
      </c>
      <c r="AQ172" s="260" t="s">
        <v>63</v>
      </c>
      <c r="AR172" s="255" t="str">
        <f t="shared" si="27"/>
        <v>合格</v>
      </c>
      <c r="AS172" s="139" t="s">
        <v>64</v>
      </c>
      <c r="AT172" s="52" t="s">
        <v>750</v>
      </c>
      <c r="AU172" s="214" t="s">
        <v>65</v>
      </c>
    </row>
    <row r="173" s="273" customFormat="1" ht="15" spans="1:47">
      <c r="A173" s="47">
        <v>167</v>
      </c>
      <c r="B173" s="545" t="s">
        <v>56</v>
      </c>
      <c r="C173" s="546" t="s">
        <v>750</v>
      </c>
      <c r="D173" s="52" t="s">
        <v>57</v>
      </c>
      <c r="E173" s="42" t="s">
        <v>813</v>
      </c>
      <c r="F173" s="43" t="s">
        <v>814</v>
      </c>
      <c r="G173" s="547" t="s">
        <v>60</v>
      </c>
      <c r="H173" s="52" t="s">
        <v>815</v>
      </c>
      <c r="I173" s="52" t="s">
        <v>98</v>
      </c>
      <c r="J173" s="255">
        <v>5.7</v>
      </c>
      <c r="K173" s="52" t="s">
        <v>816</v>
      </c>
      <c r="L173" s="52" t="s">
        <v>80</v>
      </c>
      <c r="M173" s="546"/>
      <c r="N173" s="546"/>
      <c r="O173" s="546"/>
      <c r="P173" s="546"/>
      <c r="Q173" s="546"/>
      <c r="R173" s="546"/>
      <c r="S173" s="546"/>
      <c r="T173" s="546"/>
      <c r="U173" s="546"/>
      <c r="V173" s="546"/>
      <c r="W173" s="546"/>
      <c r="X173" s="546"/>
      <c r="Y173" s="546"/>
      <c r="Z173" s="52" t="s">
        <v>817</v>
      </c>
      <c r="AA173" s="251">
        <f t="shared" si="24"/>
        <v>0.199203187250999</v>
      </c>
      <c r="AB173" s="52" t="s">
        <v>467</v>
      </c>
      <c r="AC173" s="253">
        <f>(AB173-Z173)*VLOOKUP(AE173,公斤水的体积!A:B,2,)</f>
        <v>40.134887</v>
      </c>
      <c r="AD173" s="530">
        <f t="shared" si="25"/>
        <v>0.337217499999998</v>
      </c>
      <c r="AE173" s="255">
        <v>15</v>
      </c>
      <c r="AF173" s="52"/>
      <c r="AG173" s="52"/>
      <c r="AH173" s="43" t="s">
        <v>673</v>
      </c>
      <c r="AI173" s="548">
        <v>150.9</v>
      </c>
      <c r="AJ173" s="549">
        <f t="shared" si="26"/>
        <v>0.795228628230616</v>
      </c>
      <c r="AK173" s="277"/>
      <c r="AL173" s="260" t="s">
        <v>63</v>
      </c>
      <c r="AM173" s="260" t="s">
        <v>63</v>
      </c>
      <c r="AN173" s="260" t="s">
        <v>63</v>
      </c>
      <c r="AO173" s="260" t="s">
        <v>63</v>
      </c>
      <c r="AP173" s="260" t="s">
        <v>63</v>
      </c>
      <c r="AQ173" s="260" t="s">
        <v>63</v>
      </c>
      <c r="AR173" s="255" t="str">
        <f t="shared" si="27"/>
        <v>合格</v>
      </c>
      <c r="AS173" s="139" t="s">
        <v>64</v>
      </c>
      <c r="AT173" s="52" t="s">
        <v>750</v>
      </c>
      <c r="AU173" s="214" t="s">
        <v>65</v>
      </c>
    </row>
    <row r="174" s="273" customFormat="1" ht="15" spans="1:47">
      <c r="A174" s="47">
        <v>168</v>
      </c>
      <c r="B174" s="545" t="s">
        <v>56</v>
      </c>
      <c r="C174" s="546" t="s">
        <v>750</v>
      </c>
      <c r="D174" s="52" t="s">
        <v>57</v>
      </c>
      <c r="E174" s="42" t="s">
        <v>818</v>
      </c>
      <c r="F174" s="43" t="s">
        <v>819</v>
      </c>
      <c r="G174" s="547" t="s">
        <v>133</v>
      </c>
      <c r="H174" s="52" t="s">
        <v>218</v>
      </c>
      <c r="I174" s="52" t="s">
        <v>126</v>
      </c>
      <c r="J174" s="550">
        <v>5</v>
      </c>
      <c r="K174" s="52" t="s">
        <v>706</v>
      </c>
      <c r="L174" s="52" t="s">
        <v>80</v>
      </c>
      <c r="M174" s="546"/>
      <c r="N174" s="546"/>
      <c r="O174" s="546"/>
      <c r="P174" s="546"/>
      <c r="Q174" s="546"/>
      <c r="R174" s="546"/>
      <c r="S174" s="546"/>
      <c r="T174" s="546"/>
      <c r="U174" s="546"/>
      <c r="V174" s="546"/>
      <c r="W174" s="546"/>
      <c r="X174" s="546"/>
      <c r="Y174" s="546"/>
      <c r="Z174" s="52" t="s">
        <v>820</v>
      </c>
      <c r="AA174" s="251">
        <f t="shared" si="24"/>
        <v>0.215982721382277</v>
      </c>
      <c r="AB174" s="52" t="s">
        <v>364</v>
      </c>
      <c r="AC174" s="253">
        <f>(AB174-Z174)*VLOOKUP(AE174,公斤水的体积!A:B,2,)</f>
        <v>40.134887</v>
      </c>
      <c r="AD174" s="530">
        <f t="shared" si="25"/>
        <v>0.33721749999998</v>
      </c>
      <c r="AE174" s="255">
        <v>15</v>
      </c>
      <c r="AF174" s="52"/>
      <c r="AG174" s="52"/>
      <c r="AH174" s="43" t="s">
        <v>325</v>
      </c>
      <c r="AI174" s="548">
        <v>156.9</v>
      </c>
      <c r="AJ174" s="549">
        <f t="shared" si="26"/>
        <v>2.10325047801147</v>
      </c>
      <c r="AK174" s="277"/>
      <c r="AL174" s="260" t="s">
        <v>63</v>
      </c>
      <c r="AM174" s="260" t="s">
        <v>63</v>
      </c>
      <c r="AN174" s="260" t="s">
        <v>63</v>
      </c>
      <c r="AO174" s="260" t="s">
        <v>63</v>
      </c>
      <c r="AP174" s="260" t="s">
        <v>63</v>
      </c>
      <c r="AQ174" s="260" t="s">
        <v>63</v>
      </c>
      <c r="AR174" s="255" t="str">
        <f t="shared" si="27"/>
        <v>合格</v>
      </c>
      <c r="AS174" s="139" t="s">
        <v>64</v>
      </c>
      <c r="AT174" s="52" t="s">
        <v>750</v>
      </c>
      <c r="AU174" s="214" t="s">
        <v>65</v>
      </c>
    </row>
    <row r="175" s="273" customFormat="1" ht="15" spans="1:47">
      <c r="A175" s="47">
        <v>169</v>
      </c>
      <c r="B175" s="545" t="s">
        <v>56</v>
      </c>
      <c r="C175" s="546" t="s">
        <v>750</v>
      </c>
      <c r="D175" s="52" t="s">
        <v>57</v>
      </c>
      <c r="E175" s="42" t="s">
        <v>821</v>
      </c>
      <c r="F175" s="43" t="s">
        <v>822</v>
      </c>
      <c r="G175" s="547" t="s">
        <v>60</v>
      </c>
      <c r="H175" s="52" t="s">
        <v>565</v>
      </c>
      <c r="I175" s="52" t="s">
        <v>277</v>
      </c>
      <c r="J175" s="255">
        <v>5.7</v>
      </c>
      <c r="K175" s="52" t="s">
        <v>816</v>
      </c>
      <c r="L175" s="52" t="s">
        <v>109</v>
      </c>
      <c r="M175" s="546"/>
      <c r="N175" s="546"/>
      <c r="O175" s="546"/>
      <c r="P175" s="546"/>
      <c r="Q175" s="546"/>
      <c r="R175" s="546"/>
      <c r="S175" s="546"/>
      <c r="T175" s="546"/>
      <c r="U175" s="546"/>
      <c r="V175" s="546"/>
      <c r="W175" s="546"/>
      <c r="X175" s="546"/>
      <c r="Y175" s="546"/>
      <c r="Z175" s="52" t="s">
        <v>817</v>
      </c>
      <c r="AA175" s="251">
        <f t="shared" si="24"/>
        <v>0.199203187250999</v>
      </c>
      <c r="AB175" s="52" t="s">
        <v>748</v>
      </c>
      <c r="AC175" s="253">
        <f>(AB175-Z175)*VLOOKUP(AE175,公斤水的体积!A:B,2,)</f>
        <v>40.535235</v>
      </c>
      <c r="AD175" s="530">
        <f t="shared" si="25"/>
        <v>0.334740099009887</v>
      </c>
      <c r="AE175" s="255">
        <v>15</v>
      </c>
      <c r="AF175" s="52"/>
      <c r="AG175" s="52"/>
      <c r="AH175" s="43" t="s">
        <v>240</v>
      </c>
      <c r="AI175" s="548">
        <v>153.6</v>
      </c>
      <c r="AJ175" s="549">
        <f t="shared" si="26"/>
        <v>1.10677083333333</v>
      </c>
      <c r="AK175" s="277"/>
      <c r="AL175" s="260" t="s">
        <v>63</v>
      </c>
      <c r="AM175" s="260" t="s">
        <v>63</v>
      </c>
      <c r="AN175" s="260" t="s">
        <v>63</v>
      </c>
      <c r="AO175" s="260" t="s">
        <v>63</v>
      </c>
      <c r="AP175" s="260" t="s">
        <v>63</v>
      </c>
      <c r="AQ175" s="260" t="s">
        <v>63</v>
      </c>
      <c r="AR175" s="255" t="str">
        <f t="shared" si="27"/>
        <v>合格</v>
      </c>
      <c r="AS175" s="139" t="s">
        <v>64</v>
      </c>
      <c r="AT175" s="52" t="s">
        <v>750</v>
      </c>
      <c r="AU175" s="214" t="s">
        <v>65</v>
      </c>
    </row>
    <row r="176" s="273" customFormat="1" ht="15" spans="1:47">
      <c r="A176" s="47">
        <v>170</v>
      </c>
      <c r="B176" s="545" t="s">
        <v>56</v>
      </c>
      <c r="C176" s="546" t="s">
        <v>750</v>
      </c>
      <c r="D176" s="52" t="s">
        <v>57</v>
      </c>
      <c r="E176" s="42" t="s">
        <v>823</v>
      </c>
      <c r="F176" s="43" t="s">
        <v>824</v>
      </c>
      <c r="G176" s="547" t="s">
        <v>96</v>
      </c>
      <c r="H176" s="52" t="s">
        <v>141</v>
      </c>
      <c r="I176" s="52" t="s">
        <v>277</v>
      </c>
      <c r="J176" s="255">
        <v>5.7</v>
      </c>
      <c r="K176" s="52" t="s">
        <v>825</v>
      </c>
      <c r="L176" s="52" t="s">
        <v>118</v>
      </c>
      <c r="M176" s="546"/>
      <c r="N176" s="546"/>
      <c r="O176" s="546"/>
      <c r="P176" s="546"/>
      <c r="Q176" s="546"/>
      <c r="R176" s="546"/>
      <c r="S176" s="546"/>
      <c r="T176" s="546"/>
      <c r="U176" s="546"/>
      <c r="V176" s="546"/>
      <c r="W176" s="546"/>
      <c r="X176" s="546"/>
      <c r="Y176" s="546"/>
      <c r="Z176" s="52" t="s">
        <v>826</v>
      </c>
      <c r="AA176" s="251">
        <f t="shared" si="24"/>
        <v>0.19342359767892</v>
      </c>
      <c r="AB176" s="52" t="s">
        <v>827</v>
      </c>
      <c r="AC176" s="253">
        <f>(AB176-Z176)*VLOOKUP(AE176,公斤水的体积!A:B,2,)</f>
        <v>40.935583</v>
      </c>
      <c r="AD176" s="530">
        <f t="shared" si="25"/>
        <v>0.332311274509796</v>
      </c>
      <c r="AE176" s="255">
        <v>15</v>
      </c>
      <c r="AF176" s="52"/>
      <c r="AG176" s="52"/>
      <c r="AH176" s="43" t="s">
        <v>248</v>
      </c>
      <c r="AI176" s="548">
        <v>143.6</v>
      </c>
      <c r="AJ176" s="549">
        <f t="shared" si="26"/>
        <v>0.974930362116992</v>
      </c>
      <c r="AK176" s="277"/>
      <c r="AL176" s="260" t="s">
        <v>63</v>
      </c>
      <c r="AM176" s="260" t="s">
        <v>63</v>
      </c>
      <c r="AN176" s="260" t="s">
        <v>63</v>
      </c>
      <c r="AO176" s="260" t="s">
        <v>63</v>
      </c>
      <c r="AP176" s="260" t="s">
        <v>63</v>
      </c>
      <c r="AQ176" s="260" t="s">
        <v>63</v>
      </c>
      <c r="AR176" s="255" t="str">
        <f t="shared" si="27"/>
        <v>合格</v>
      </c>
      <c r="AS176" s="139" t="s">
        <v>64</v>
      </c>
      <c r="AT176" s="52" t="s">
        <v>750</v>
      </c>
      <c r="AU176" s="214" t="s">
        <v>65</v>
      </c>
    </row>
    <row r="177" s="273" customFormat="1" ht="15" spans="1:47">
      <c r="A177" s="47">
        <v>171</v>
      </c>
      <c r="B177" s="545" t="s">
        <v>56</v>
      </c>
      <c r="C177" s="546" t="s">
        <v>750</v>
      </c>
      <c r="D177" s="52" t="s">
        <v>57</v>
      </c>
      <c r="E177" s="42" t="s">
        <v>828</v>
      </c>
      <c r="F177" s="43" t="s">
        <v>829</v>
      </c>
      <c r="G177" s="547" t="s">
        <v>133</v>
      </c>
      <c r="H177" s="52" t="s">
        <v>830</v>
      </c>
      <c r="I177" s="52"/>
      <c r="J177" s="550">
        <v>5</v>
      </c>
      <c r="K177" s="52" t="s">
        <v>349</v>
      </c>
      <c r="L177" s="52" t="s">
        <v>80</v>
      </c>
      <c r="M177" s="546"/>
      <c r="N177" s="546"/>
      <c r="O177" s="546"/>
      <c r="P177" s="546"/>
      <c r="Q177" s="546"/>
      <c r="R177" s="546"/>
      <c r="S177" s="546"/>
      <c r="T177" s="546"/>
      <c r="U177" s="546"/>
      <c r="V177" s="546"/>
      <c r="W177" s="546"/>
      <c r="X177" s="546"/>
      <c r="Y177" s="546"/>
      <c r="Z177" s="52" t="s">
        <v>831</v>
      </c>
      <c r="AA177" s="251">
        <f t="shared" si="24"/>
        <v>0.239234449760752</v>
      </c>
      <c r="AB177" s="52" t="s">
        <v>832</v>
      </c>
      <c r="AC177" s="253">
        <f>(AB177-Z177)*VLOOKUP(AE177,公斤水的体积!A:B,2,)</f>
        <v>40.134887</v>
      </c>
      <c r="AD177" s="530">
        <f t="shared" si="25"/>
        <v>0.33721749999998</v>
      </c>
      <c r="AE177" s="255">
        <v>15</v>
      </c>
      <c r="AF177" s="52"/>
      <c r="AG177" s="52"/>
      <c r="AH177" s="43" t="s">
        <v>397</v>
      </c>
      <c r="AI177" s="548">
        <v>176.6</v>
      </c>
      <c r="AJ177" s="549">
        <f t="shared" si="26"/>
        <v>1.30237825594564</v>
      </c>
      <c r="AK177" s="277"/>
      <c r="AL177" s="260" t="s">
        <v>63</v>
      </c>
      <c r="AM177" s="260" t="s">
        <v>63</v>
      </c>
      <c r="AN177" s="260" t="s">
        <v>63</v>
      </c>
      <c r="AO177" s="260" t="s">
        <v>63</v>
      </c>
      <c r="AP177" s="260" t="s">
        <v>63</v>
      </c>
      <c r="AQ177" s="260" t="s">
        <v>63</v>
      </c>
      <c r="AR177" s="255" t="str">
        <f t="shared" si="27"/>
        <v>合格</v>
      </c>
      <c r="AS177" s="139" t="s">
        <v>64</v>
      </c>
      <c r="AT177" s="52" t="s">
        <v>750</v>
      </c>
      <c r="AU177" s="214" t="s">
        <v>65</v>
      </c>
    </row>
    <row r="178" s="273" customFormat="1" ht="15" spans="1:47">
      <c r="A178" s="47">
        <v>172</v>
      </c>
      <c r="B178" s="545" t="s">
        <v>56</v>
      </c>
      <c r="C178" s="546" t="s">
        <v>833</v>
      </c>
      <c r="D178" s="52" t="s">
        <v>57</v>
      </c>
      <c r="E178" s="42" t="s">
        <v>834</v>
      </c>
      <c r="F178" s="43" t="s">
        <v>835</v>
      </c>
      <c r="G178" s="547" t="s">
        <v>133</v>
      </c>
      <c r="H178" s="52" t="s">
        <v>836</v>
      </c>
      <c r="I178" s="52" t="s">
        <v>126</v>
      </c>
      <c r="J178" s="550">
        <v>5</v>
      </c>
      <c r="K178" s="52" t="s">
        <v>329</v>
      </c>
      <c r="L178" s="52" t="s">
        <v>80</v>
      </c>
      <c r="M178" s="546"/>
      <c r="N178" s="546"/>
      <c r="O178" s="546"/>
      <c r="P178" s="546"/>
      <c r="Q178" s="546"/>
      <c r="R178" s="546"/>
      <c r="S178" s="546"/>
      <c r="T178" s="546"/>
      <c r="U178" s="546"/>
      <c r="V178" s="546"/>
      <c r="W178" s="546"/>
      <c r="X178" s="546"/>
      <c r="Y178" s="546"/>
      <c r="Z178" s="52" t="s">
        <v>544</v>
      </c>
      <c r="AA178" s="251">
        <f t="shared" si="24"/>
        <v>0.221729490022176</v>
      </c>
      <c r="AB178" s="52" t="s">
        <v>837</v>
      </c>
      <c r="AC178" s="253">
        <f>(AB178-Z178)*VLOOKUP(AE178,公斤水的体积!A:B,2,)</f>
        <v>40.141303</v>
      </c>
      <c r="AD178" s="530">
        <f t="shared" si="25"/>
        <v>0.353257500000002</v>
      </c>
      <c r="AE178" s="255">
        <v>16</v>
      </c>
      <c r="AF178" s="52"/>
      <c r="AG178" s="52"/>
      <c r="AH178" s="43" t="s">
        <v>201</v>
      </c>
      <c r="AI178" s="548">
        <v>154.2</v>
      </c>
      <c r="AJ178" s="549">
        <f t="shared" si="26"/>
        <v>1.36186770428016</v>
      </c>
      <c r="AK178" s="277"/>
      <c r="AL178" s="260" t="s">
        <v>63</v>
      </c>
      <c r="AM178" s="260" t="s">
        <v>63</v>
      </c>
      <c r="AN178" s="260" t="s">
        <v>63</v>
      </c>
      <c r="AO178" s="260" t="s">
        <v>63</v>
      </c>
      <c r="AP178" s="260" t="s">
        <v>63</v>
      </c>
      <c r="AQ178" s="260" t="s">
        <v>63</v>
      </c>
      <c r="AR178" s="255" t="str">
        <f t="shared" si="27"/>
        <v>合格</v>
      </c>
      <c r="AS178" s="139" t="s">
        <v>64</v>
      </c>
      <c r="AT178" s="52" t="s">
        <v>833</v>
      </c>
      <c r="AU178" s="214" t="s">
        <v>65</v>
      </c>
    </row>
    <row r="179" s="273" customFormat="1" ht="15" spans="1:47">
      <c r="A179" s="47">
        <v>173</v>
      </c>
      <c r="B179" s="52" t="s">
        <v>56</v>
      </c>
      <c r="C179" s="546" t="s">
        <v>833</v>
      </c>
      <c r="D179" s="52" t="s">
        <v>57</v>
      </c>
      <c r="E179" s="42" t="s">
        <v>838</v>
      </c>
      <c r="F179" s="43" t="s">
        <v>839</v>
      </c>
      <c r="G179" s="43" t="s">
        <v>96</v>
      </c>
      <c r="H179" s="52" t="s">
        <v>141</v>
      </c>
      <c r="I179" s="52" t="s">
        <v>78</v>
      </c>
      <c r="J179" s="255">
        <v>5.7</v>
      </c>
      <c r="K179" s="52" t="s">
        <v>549</v>
      </c>
      <c r="L179" s="52" t="s">
        <v>447</v>
      </c>
      <c r="M179" s="546"/>
      <c r="N179" s="546"/>
      <c r="O179" s="546"/>
      <c r="P179" s="546"/>
      <c r="Q179" s="546"/>
      <c r="R179" s="546"/>
      <c r="S179" s="546"/>
      <c r="T179" s="546"/>
      <c r="U179" s="546"/>
      <c r="V179" s="546"/>
      <c r="W179" s="546"/>
      <c r="X179" s="546"/>
      <c r="Y179" s="546"/>
      <c r="Z179" s="52" t="s">
        <v>840</v>
      </c>
      <c r="AA179" s="251">
        <f t="shared" si="24"/>
        <v>0.188323917137479</v>
      </c>
      <c r="AB179" s="52" t="s">
        <v>153</v>
      </c>
      <c r="AC179" s="253">
        <f>(AB179-Z179)*VLOOKUP(AE179,公斤水的体积!A:B,2,)</f>
        <v>41.14932</v>
      </c>
      <c r="AD179" s="530">
        <f t="shared" ref="AD179:AD221" si="28">(AC179-L179)/L179*100</f>
        <v>0.364195121951227</v>
      </c>
      <c r="AE179" s="255">
        <v>17</v>
      </c>
      <c r="AF179" s="52"/>
      <c r="AG179" s="52"/>
      <c r="AH179" s="43" t="s">
        <v>174</v>
      </c>
      <c r="AI179" s="548">
        <v>132.9</v>
      </c>
      <c r="AJ179" s="549">
        <f t="shared" si="26"/>
        <v>2.10684725357412</v>
      </c>
      <c r="AK179" s="277"/>
      <c r="AL179" s="260" t="s">
        <v>63</v>
      </c>
      <c r="AM179" s="260" t="s">
        <v>63</v>
      </c>
      <c r="AN179" s="260" t="s">
        <v>63</v>
      </c>
      <c r="AO179" s="260" t="s">
        <v>63</v>
      </c>
      <c r="AP179" s="260" t="s">
        <v>63</v>
      </c>
      <c r="AQ179" s="260" t="s">
        <v>63</v>
      </c>
      <c r="AR179" s="255" t="str">
        <f t="shared" si="27"/>
        <v>合格</v>
      </c>
      <c r="AS179" s="139" t="s">
        <v>64</v>
      </c>
      <c r="AT179" s="52" t="s">
        <v>833</v>
      </c>
      <c r="AU179" s="214" t="s">
        <v>65</v>
      </c>
    </row>
    <row r="180" ht="15" spans="1:47">
      <c r="A180" s="47">
        <v>174</v>
      </c>
      <c r="B180" s="535" t="s">
        <v>56</v>
      </c>
      <c r="C180" s="352" t="s">
        <v>833</v>
      </c>
      <c r="D180" s="248" t="s">
        <v>57</v>
      </c>
      <c r="E180" s="520" t="s">
        <v>841</v>
      </c>
      <c r="F180" s="239" t="s">
        <v>842</v>
      </c>
      <c r="G180" s="521" t="s">
        <v>68</v>
      </c>
      <c r="H180" s="248" t="s">
        <v>843</v>
      </c>
      <c r="I180" s="248" t="s">
        <v>126</v>
      </c>
      <c r="J180" s="249">
        <v>5.7</v>
      </c>
      <c r="K180" s="248" t="s">
        <v>270</v>
      </c>
      <c r="L180" s="248" t="s">
        <v>265</v>
      </c>
      <c r="M180" s="352"/>
      <c r="N180" s="352"/>
      <c r="O180" s="352"/>
      <c r="P180" s="352"/>
      <c r="Q180" s="352"/>
      <c r="R180" s="352"/>
      <c r="S180" s="352"/>
      <c r="T180" s="352"/>
      <c r="U180" s="352"/>
      <c r="V180" s="352"/>
      <c r="W180" s="352"/>
      <c r="X180" s="352"/>
      <c r="Y180" s="352"/>
      <c r="Z180" s="248" t="s">
        <v>271</v>
      </c>
      <c r="AA180" s="251">
        <f t="shared" si="24"/>
        <v>0.185873605947945</v>
      </c>
      <c r="AB180" s="248" t="s">
        <v>308</v>
      </c>
      <c r="AC180" s="253">
        <f>(AB180-Z180)*VLOOKUP(AE180,公斤水的体积!A:B,2,)</f>
        <v>36.14332</v>
      </c>
      <c r="AD180" s="530">
        <f t="shared" si="28"/>
        <v>0.398111111111119</v>
      </c>
      <c r="AE180" s="247">
        <v>17</v>
      </c>
      <c r="AF180" s="52"/>
      <c r="AG180" s="52"/>
      <c r="AH180" s="43" t="s">
        <v>281</v>
      </c>
      <c r="AI180" s="525">
        <v>111.2</v>
      </c>
      <c r="AJ180" s="530">
        <f t="shared" si="26"/>
        <v>1.16906474820144</v>
      </c>
      <c r="AL180" s="260" t="s">
        <v>63</v>
      </c>
      <c r="AM180" s="260" t="s">
        <v>63</v>
      </c>
      <c r="AN180" s="260" t="s">
        <v>63</v>
      </c>
      <c r="AO180" s="260" t="s">
        <v>63</v>
      </c>
      <c r="AP180" s="260" t="s">
        <v>63</v>
      </c>
      <c r="AQ180" s="260" t="s">
        <v>63</v>
      </c>
      <c r="AR180" s="534" t="str">
        <f t="shared" si="27"/>
        <v>合格</v>
      </c>
      <c r="AS180" s="139" t="s">
        <v>64</v>
      </c>
      <c r="AT180" s="248" t="s">
        <v>833</v>
      </c>
      <c r="AU180" s="214" t="s">
        <v>65</v>
      </c>
    </row>
    <row r="181" ht="15" spans="1:47">
      <c r="A181" s="47">
        <v>175</v>
      </c>
      <c r="B181" s="535" t="s">
        <v>56</v>
      </c>
      <c r="C181" s="352" t="s">
        <v>833</v>
      </c>
      <c r="D181" s="248" t="s">
        <v>57</v>
      </c>
      <c r="E181" s="520" t="s">
        <v>844</v>
      </c>
      <c r="F181" s="239" t="s">
        <v>845</v>
      </c>
      <c r="G181" s="521" t="s">
        <v>68</v>
      </c>
      <c r="H181" s="248" t="s">
        <v>846</v>
      </c>
      <c r="I181" s="248" t="s">
        <v>126</v>
      </c>
      <c r="J181" s="249">
        <v>5.7</v>
      </c>
      <c r="K181" s="248" t="s">
        <v>152</v>
      </c>
      <c r="L181" s="248" t="s">
        <v>420</v>
      </c>
      <c r="M181" s="352"/>
      <c r="N181" s="352"/>
      <c r="O181" s="352"/>
      <c r="P181" s="352"/>
      <c r="Q181" s="352"/>
      <c r="R181" s="352"/>
      <c r="S181" s="352"/>
      <c r="T181" s="352"/>
      <c r="U181" s="352"/>
      <c r="V181" s="352"/>
      <c r="W181" s="352"/>
      <c r="X181" s="352"/>
      <c r="Y181" s="352"/>
      <c r="Z181" s="248" t="s">
        <v>731</v>
      </c>
      <c r="AA181" s="251">
        <f t="shared" si="24"/>
        <v>0.18691588785047</v>
      </c>
      <c r="AB181" s="248" t="s">
        <v>153</v>
      </c>
      <c r="AC181" s="253">
        <f>(AB181-Z181)*VLOOKUP(AE181,公斤水的体积!A:B,2,)</f>
        <v>40.74884</v>
      </c>
      <c r="AD181" s="530">
        <f t="shared" si="28"/>
        <v>0.366600985221675</v>
      </c>
      <c r="AE181" s="247">
        <v>17</v>
      </c>
      <c r="AF181" s="52"/>
      <c r="AG181" s="52"/>
      <c r="AH181" s="43" t="s">
        <v>847</v>
      </c>
      <c r="AI181" s="525">
        <v>132.9</v>
      </c>
      <c r="AJ181" s="530">
        <f t="shared" si="26"/>
        <v>3.16027088036117</v>
      </c>
      <c r="AL181" s="260" t="s">
        <v>63</v>
      </c>
      <c r="AM181" s="260" t="s">
        <v>63</v>
      </c>
      <c r="AN181" s="260" t="s">
        <v>63</v>
      </c>
      <c r="AO181" s="260" t="s">
        <v>63</v>
      </c>
      <c r="AP181" s="260" t="s">
        <v>63</v>
      </c>
      <c r="AQ181" s="260" t="s">
        <v>63</v>
      </c>
      <c r="AR181" s="534" t="str">
        <f t="shared" si="27"/>
        <v>合格</v>
      </c>
      <c r="AS181" s="139" t="s">
        <v>64</v>
      </c>
      <c r="AT181" s="248" t="s">
        <v>833</v>
      </c>
      <c r="AU181" s="214" t="s">
        <v>65</v>
      </c>
    </row>
    <row r="182" ht="15" spans="1:47">
      <c r="A182" s="47">
        <v>176</v>
      </c>
      <c r="B182" s="535" t="s">
        <v>56</v>
      </c>
      <c r="C182" s="352" t="s">
        <v>833</v>
      </c>
      <c r="D182" s="248" t="s">
        <v>57</v>
      </c>
      <c r="E182" s="520" t="s">
        <v>848</v>
      </c>
      <c r="F182" s="239" t="s">
        <v>849</v>
      </c>
      <c r="G182" s="521" t="s">
        <v>68</v>
      </c>
      <c r="H182" s="248" t="s">
        <v>850</v>
      </c>
      <c r="I182" s="248" t="s">
        <v>126</v>
      </c>
      <c r="J182" s="249">
        <v>5.7</v>
      </c>
      <c r="K182" s="248" t="s">
        <v>371</v>
      </c>
      <c r="L182" s="248" t="s">
        <v>213</v>
      </c>
      <c r="M182" s="352"/>
      <c r="N182" s="352"/>
      <c r="O182" s="352"/>
      <c r="P182" s="352"/>
      <c r="Q182" s="352"/>
      <c r="R182" s="352"/>
      <c r="S182" s="352"/>
      <c r="T182" s="352"/>
      <c r="U182" s="352"/>
      <c r="V182" s="352"/>
      <c r="W182" s="352"/>
      <c r="X182" s="352"/>
      <c r="Y182" s="352"/>
      <c r="Z182" s="248" t="s">
        <v>386</v>
      </c>
      <c r="AA182" s="251">
        <f t="shared" si="24"/>
        <v>0.175746924428825</v>
      </c>
      <c r="AB182" s="248" t="s">
        <v>195</v>
      </c>
      <c r="AC182" s="253">
        <f>(AB182-Z182)*VLOOKUP(AE182,公斤水的体积!A:B,2,)</f>
        <v>41.24944</v>
      </c>
      <c r="AD182" s="530">
        <f t="shared" si="28"/>
        <v>0.363600973236006</v>
      </c>
      <c r="AE182" s="247">
        <v>17</v>
      </c>
      <c r="AF182" s="52"/>
      <c r="AG182" s="52"/>
      <c r="AH182" s="43" t="s">
        <v>254</v>
      </c>
      <c r="AI182" s="525">
        <v>128.4</v>
      </c>
      <c r="AJ182" s="530">
        <f t="shared" si="26"/>
        <v>1.71339563862928</v>
      </c>
      <c r="AL182" s="260" t="s">
        <v>63</v>
      </c>
      <c r="AM182" s="260" t="s">
        <v>63</v>
      </c>
      <c r="AN182" s="260" t="s">
        <v>63</v>
      </c>
      <c r="AO182" s="260" t="s">
        <v>63</v>
      </c>
      <c r="AP182" s="260" t="s">
        <v>63</v>
      </c>
      <c r="AQ182" s="260" t="s">
        <v>63</v>
      </c>
      <c r="AR182" s="534" t="str">
        <f t="shared" si="27"/>
        <v>合格</v>
      </c>
      <c r="AS182" s="139" t="s">
        <v>64</v>
      </c>
      <c r="AT182" s="248" t="s">
        <v>833</v>
      </c>
      <c r="AU182" s="214" t="s">
        <v>65</v>
      </c>
    </row>
    <row r="183" ht="15" spans="1:47">
      <c r="A183" s="47">
        <v>177</v>
      </c>
      <c r="B183" s="535" t="s">
        <v>56</v>
      </c>
      <c r="C183" s="352" t="s">
        <v>833</v>
      </c>
      <c r="D183" s="248" t="s">
        <v>57</v>
      </c>
      <c r="E183" s="520" t="s">
        <v>851</v>
      </c>
      <c r="F183" s="239" t="s">
        <v>852</v>
      </c>
      <c r="G183" s="521" t="s">
        <v>106</v>
      </c>
      <c r="H183" s="248" t="s">
        <v>759</v>
      </c>
      <c r="I183" s="248" t="s">
        <v>164</v>
      </c>
      <c r="J183" s="249">
        <v>5.7</v>
      </c>
      <c r="K183" s="248" t="s">
        <v>127</v>
      </c>
      <c r="L183" s="248" t="s">
        <v>109</v>
      </c>
      <c r="M183" s="352"/>
      <c r="N183" s="352"/>
      <c r="O183" s="352"/>
      <c r="P183" s="352"/>
      <c r="Q183" s="352"/>
      <c r="R183" s="352"/>
      <c r="S183" s="352"/>
      <c r="T183" s="352"/>
      <c r="U183" s="352"/>
      <c r="V183" s="352"/>
      <c r="W183" s="352"/>
      <c r="X183" s="352"/>
      <c r="Y183" s="352"/>
      <c r="Z183" s="248" t="s">
        <v>81</v>
      </c>
      <c r="AA183" s="251">
        <f t="shared" si="24"/>
        <v>-0.178571428571431</v>
      </c>
      <c r="AB183" s="248" t="s">
        <v>853</v>
      </c>
      <c r="AC183" s="253">
        <f>(AB183-Z183)*VLOOKUP(AE183,公斤水的体积!A:B,2,)</f>
        <v>40.5486</v>
      </c>
      <c r="AD183" s="530">
        <f t="shared" si="28"/>
        <v>0.367821782178222</v>
      </c>
      <c r="AE183" s="247">
        <v>17</v>
      </c>
      <c r="AF183" s="52"/>
      <c r="AG183" s="52"/>
      <c r="AH183" s="43" t="s">
        <v>344</v>
      </c>
      <c r="AI183" s="525">
        <v>131</v>
      </c>
      <c r="AJ183" s="530">
        <f t="shared" si="26"/>
        <v>2.82442748091603</v>
      </c>
      <c r="AL183" s="260" t="s">
        <v>63</v>
      </c>
      <c r="AM183" s="260" t="s">
        <v>63</v>
      </c>
      <c r="AN183" s="260" t="s">
        <v>63</v>
      </c>
      <c r="AO183" s="260" t="s">
        <v>63</v>
      </c>
      <c r="AP183" s="260" t="s">
        <v>63</v>
      </c>
      <c r="AQ183" s="260" t="s">
        <v>63</v>
      </c>
      <c r="AR183" s="534" t="str">
        <f t="shared" si="27"/>
        <v>合格</v>
      </c>
      <c r="AS183" s="139" t="s">
        <v>64</v>
      </c>
      <c r="AT183" s="248" t="s">
        <v>833</v>
      </c>
      <c r="AU183" s="214" t="s">
        <v>65</v>
      </c>
    </row>
    <row r="184" ht="15" spans="1:47">
      <c r="A184" s="47">
        <v>178</v>
      </c>
      <c r="B184" s="535" t="s">
        <v>56</v>
      </c>
      <c r="C184" s="352" t="s">
        <v>833</v>
      </c>
      <c r="D184" s="248" t="s">
        <v>57</v>
      </c>
      <c r="E184" s="520" t="s">
        <v>854</v>
      </c>
      <c r="F184" s="239" t="s">
        <v>855</v>
      </c>
      <c r="G184" s="521" t="s">
        <v>96</v>
      </c>
      <c r="H184" s="248" t="s">
        <v>466</v>
      </c>
      <c r="I184" s="248" t="s">
        <v>540</v>
      </c>
      <c r="J184" s="249">
        <v>5.7</v>
      </c>
      <c r="K184" s="248" t="s">
        <v>559</v>
      </c>
      <c r="L184" s="248" t="s">
        <v>109</v>
      </c>
      <c r="M184" s="352"/>
      <c r="N184" s="352"/>
      <c r="O184" s="352"/>
      <c r="P184" s="352"/>
      <c r="Q184" s="352"/>
      <c r="R184" s="352"/>
      <c r="S184" s="352"/>
      <c r="T184" s="352"/>
      <c r="U184" s="352"/>
      <c r="V184" s="352"/>
      <c r="W184" s="352"/>
      <c r="X184" s="352"/>
      <c r="Y184" s="352"/>
      <c r="Z184" s="248" t="s">
        <v>810</v>
      </c>
      <c r="AA184" s="251">
        <f t="shared" si="24"/>
        <v>0.212765957446812</v>
      </c>
      <c r="AB184" s="248" t="s">
        <v>92</v>
      </c>
      <c r="AC184" s="253">
        <f>(AB184-Z184)*VLOOKUP(AE184,公斤水的体积!A:B,2,)</f>
        <v>40.5486</v>
      </c>
      <c r="AD184" s="530">
        <f t="shared" si="28"/>
        <v>0.367821782178222</v>
      </c>
      <c r="AE184" s="247">
        <v>17</v>
      </c>
      <c r="AF184" s="52"/>
      <c r="AG184" s="52"/>
      <c r="AH184" s="43" t="s">
        <v>856</v>
      </c>
      <c r="AI184" s="525">
        <v>153.2</v>
      </c>
      <c r="AJ184" s="530">
        <f t="shared" si="26"/>
        <v>2.54569190600522</v>
      </c>
      <c r="AL184" s="260" t="s">
        <v>63</v>
      </c>
      <c r="AM184" s="260" t="s">
        <v>63</v>
      </c>
      <c r="AN184" s="260" t="s">
        <v>63</v>
      </c>
      <c r="AO184" s="260" t="s">
        <v>63</v>
      </c>
      <c r="AP184" s="260" t="s">
        <v>63</v>
      </c>
      <c r="AQ184" s="260" t="s">
        <v>63</v>
      </c>
      <c r="AR184" s="534" t="str">
        <f t="shared" si="27"/>
        <v>合格</v>
      </c>
      <c r="AS184" s="139" t="s">
        <v>64</v>
      </c>
      <c r="AT184" s="248" t="s">
        <v>833</v>
      </c>
      <c r="AU184" s="214" t="s">
        <v>65</v>
      </c>
    </row>
    <row r="185" ht="15" spans="1:47">
      <c r="A185" s="47">
        <v>179</v>
      </c>
      <c r="B185" s="535" t="s">
        <v>56</v>
      </c>
      <c r="C185" s="352" t="s">
        <v>833</v>
      </c>
      <c r="D185" s="248" t="s">
        <v>57</v>
      </c>
      <c r="E185" s="520" t="s">
        <v>857</v>
      </c>
      <c r="F185" s="239" t="s">
        <v>858</v>
      </c>
      <c r="G185" s="521" t="s">
        <v>133</v>
      </c>
      <c r="H185" s="248" t="s">
        <v>558</v>
      </c>
      <c r="I185" s="248" t="s">
        <v>149</v>
      </c>
      <c r="J185" s="249">
        <v>5.7</v>
      </c>
      <c r="K185" s="248" t="s">
        <v>571</v>
      </c>
      <c r="L185" s="248" t="s">
        <v>90</v>
      </c>
      <c r="M185" s="352"/>
      <c r="N185" s="352"/>
      <c r="O185" s="352"/>
      <c r="P185" s="352"/>
      <c r="Q185" s="352"/>
      <c r="R185" s="352"/>
      <c r="S185" s="352"/>
      <c r="T185" s="352"/>
      <c r="U185" s="352"/>
      <c r="V185" s="352"/>
      <c r="W185" s="352"/>
      <c r="X185" s="352"/>
      <c r="Y185" s="352"/>
      <c r="Z185" s="248" t="s">
        <v>582</v>
      </c>
      <c r="AA185" s="251">
        <v>0.21</v>
      </c>
      <c r="AB185" s="248" t="s">
        <v>434</v>
      </c>
      <c r="AC185" s="253">
        <f>(AB185-Z185)*VLOOKUP(AE185,公斤水的体积!A:B,2,)</f>
        <v>40.34836</v>
      </c>
      <c r="AD185" s="530">
        <f t="shared" si="28"/>
        <v>0.369054726368151</v>
      </c>
      <c r="AE185" s="247">
        <v>17</v>
      </c>
      <c r="AF185" s="52"/>
      <c r="AG185" s="52"/>
      <c r="AH185" s="43" t="s">
        <v>351</v>
      </c>
      <c r="AI185" s="525">
        <v>143.3</v>
      </c>
      <c r="AJ185" s="530">
        <f t="shared" si="26"/>
        <v>2.02372644801117</v>
      </c>
      <c r="AL185" s="260" t="s">
        <v>63</v>
      </c>
      <c r="AM185" s="260" t="s">
        <v>63</v>
      </c>
      <c r="AN185" s="260" t="s">
        <v>63</v>
      </c>
      <c r="AO185" s="260" t="s">
        <v>63</v>
      </c>
      <c r="AP185" s="260" t="s">
        <v>63</v>
      </c>
      <c r="AQ185" s="260" t="s">
        <v>63</v>
      </c>
      <c r="AR185" s="534" t="str">
        <f t="shared" si="27"/>
        <v>合格</v>
      </c>
      <c r="AS185" s="139" t="s">
        <v>64</v>
      </c>
      <c r="AT185" s="248" t="s">
        <v>833</v>
      </c>
      <c r="AU185" s="214" t="s">
        <v>65</v>
      </c>
    </row>
    <row r="186" ht="15" spans="1:47">
      <c r="A186" s="47">
        <v>180</v>
      </c>
      <c r="B186" s="535" t="s">
        <v>56</v>
      </c>
      <c r="C186" s="352" t="s">
        <v>833</v>
      </c>
      <c r="D186" s="248" t="s">
        <v>57</v>
      </c>
      <c r="E186" s="520" t="s">
        <v>859</v>
      </c>
      <c r="F186" s="239" t="s">
        <v>860</v>
      </c>
      <c r="G186" s="521" t="s">
        <v>96</v>
      </c>
      <c r="H186" s="248" t="s">
        <v>204</v>
      </c>
      <c r="I186" s="248" t="s">
        <v>62</v>
      </c>
      <c r="J186" s="249">
        <v>5.7</v>
      </c>
      <c r="K186" s="248" t="s">
        <v>207</v>
      </c>
      <c r="L186" s="248" t="s">
        <v>420</v>
      </c>
      <c r="M186" s="352"/>
      <c r="N186" s="352"/>
      <c r="O186" s="352"/>
      <c r="P186" s="352"/>
      <c r="Q186" s="352"/>
      <c r="R186" s="352"/>
      <c r="S186" s="352"/>
      <c r="T186" s="352"/>
      <c r="U186" s="352"/>
      <c r="V186" s="352"/>
      <c r="W186" s="352"/>
      <c r="X186" s="352"/>
      <c r="Y186" s="352"/>
      <c r="Z186" s="248" t="s">
        <v>424</v>
      </c>
      <c r="AA186" s="251">
        <f t="shared" si="24"/>
        <v>0.207039337474108</v>
      </c>
      <c r="AB186" s="248" t="s">
        <v>861</v>
      </c>
      <c r="AC186" s="253">
        <f>(AB186-Z186)*VLOOKUP(AE186,公斤水的体积!A:B,2,)</f>
        <v>40.74884</v>
      </c>
      <c r="AD186" s="530">
        <f t="shared" si="28"/>
        <v>0.366600985221675</v>
      </c>
      <c r="AE186" s="247">
        <v>17</v>
      </c>
      <c r="AF186" s="52"/>
      <c r="AG186" s="52"/>
      <c r="AH186" s="43" t="s">
        <v>121</v>
      </c>
      <c r="AI186" s="525">
        <v>143.1</v>
      </c>
      <c r="AJ186" s="530">
        <f t="shared" si="26"/>
        <v>1.67714884696017</v>
      </c>
      <c r="AL186" s="260" t="s">
        <v>63</v>
      </c>
      <c r="AM186" s="260" t="s">
        <v>63</v>
      </c>
      <c r="AN186" s="260" t="s">
        <v>63</v>
      </c>
      <c r="AO186" s="260" t="s">
        <v>63</v>
      </c>
      <c r="AP186" s="260" t="s">
        <v>63</v>
      </c>
      <c r="AQ186" s="260" t="s">
        <v>63</v>
      </c>
      <c r="AR186" s="534" t="str">
        <f t="shared" si="27"/>
        <v>合格</v>
      </c>
      <c r="AS186" s="139" t="s">
        <v>64</v>
      </c>
      <c r="AT186" s="248" t="s">
        <v>833</v>
      </c>
      <c r="AU186" s="214" t="s">
        <v>65</v>
      </c>
    </row>
    <row r="187" ht="15" spans="1:47">
      <c r="A187" s="47">
        <v>181</v>
      </c>
      <c r="B187" s="535" t="s">
        <v>56</v>
      </c>
      <c r="C187" s="352" t="s">
        <v>833</v>
      </c>
      <c r="D187" s="248" t="s">
        <v>57</v>
      </c>
      <c r="E187" s="520" t="s">
        <v>862</v>
      </c>
      <c r="F187" s="239" t="s">
        <v>863</v>
      </c>
      <c r="G187" s="521" t="s">
        <v>86</v>
      </c>
      <c r="H187" s="248" t="s">
        <v>864</v>
      </c>
      <c r="I187" s="248" t="s">
        <v>529</v>
      </c>
      <c r="J187" s="249">
        <v>5.7</v>
      </c>
      <c r="K187" s="248" t="s">
        <v>559</v>
      </c>
      <c r="L187" s="248" t="s">
        <v>699</v>
      </c>
      <c r="M187" s="352"/>
      <c r="N187" s="352"/>
      <c r="O187" s="352"/>
      <c r="P187" s="352"/>
      <c r="Q187" s="352"/>
      <c r="R187" s="352"/>
      <c r="S187" s="352"/>
      <c r="T187" s="352"/>
      <c r="U187" s="352"/>
      <c r="V187" s="352"/>
      <c r="W187" s="352"/>
      <c r="X187" s="352"/>
      <c r="Y187" s="352"/>
      <c r="Z187" s="248" t="s">
        <v>810</v>
      </c>
      <c r="AA187" s="251">
        <f t="shared" si="24"/>
        <v>0.212765957446812</v>
      </c>
      <c r="AB187" s="248" t="s">
        <v>560</v>
      </c>
      <c r="AC187" s="253">
        <f>(AB187-Z187)*VLOOKUP(AE187,公斤水的体积!A:B,2,)</f>
        <v>40.24824</v>
      </c>
      <c r="AD187" s="530">
        <f t="shared" si="28"/>
        <v>0.369675810473819</v>
      </c>
      <c r="AE187" s="247">
        <v>17</v>
      </c>
      <c r="AF187" s="52"/>
      <c r="AG187" s="52"/>
      <c r="AH187" s="43" t="s">
        <v>286</v>
      </c>
      <c r="AI187" s="525">
        <v>151.2</v>
      </c>
      <c r="AJ187" s="530">
        <f t="shared" si="26"/>
        <v>1.78571428571429</v>
      </c>
      <c r="AL187" s="260" t="s">
        <v>63</v>
      </c>
      <c r="AM187" s="260" t="s">
        <v>63</v>
      </c>
      <c r="AN187" s="260" t="s">
        <v>63</v>
      </c>
      <c r="AO187" s="260" t="s">
        <v>63</v>
      </c>
      <c r="AP187" s="260" t="s">
        <v>63</v>
      </c>
      <c r="AQ187" s="260" t="s">
        <v>63</v>
      </c>
      <c r="AR187" s="534" t="str">
        <f t="shared" si="27"/>
        <v>合格</v>
      </c>
      <c r="AS187" s="139" t="s">
        <v>64</v>
      </c>
      <c r="AT187" s="248" t="s">
        <v>833</v>
      </c>
      <c r="AU187" s="214" t="s">
        <v>65</v>
      </c>
    </row>
    <row r="188" ht="15" spans="1:47">
      <c r="A188" s="47">
        <v>182</v>
      </c>
      <c r="B188" s="535" t="s">
        <v>56</v>
      </c>
      <c r="C188" s="352" t="s">
        <v>833</v>
      </c>
      <c r="D188" s="248" t="s">
        <v>57</v>
      </c>
      <c r="E188" s="520" t="s">
        <v>865</v>
      </c>
      <c r="F188" s="239" t="s">
        <v>866</v>
      </c>
      <c r="G188" s="521" t="s">
        <v>133</v>
      </c>
      <c r="H188" s="248" t="s">
        <v>867</v>
      </c>
      <c r="I188" s="248" t="s">
        <v>290</v>
      </c>
      <c r="J188" s="249">
        <v>5.7</v>
      </c>
      <c r="K188" s="248" t="s">
        <v>559</v>
      </c>
      <c r="L188" s="248" t="s">
        <v>245</v>
      </c>
      <c r="M188" s="352"/>
      <c r="N188" s="352"/>
      <c r="O188" s="352"/>
      <c r="P188" s="352"/>
      <c r="Q188" s="352"/>
      <c r="R188" s="352"/>
      <c r="S188" s="352"/>
      <c r="T188" s="352"/>
      <c r="U188" s="352"/>
      <c r="V188" s="352"/>
      <c r="W188" s="352"/>
      <c r="X188" s="352"/>
      <c r="Y188" s="352"/>
      <c r="Z188" s="248" t="s">
        <v>810</v>
      </c>
      <c r="AA188" s="251">
        <f t="shared" si="24"/>
        <v>0.212765957446812</v>
      </c>
      <c r="AB188" s="248" t="s">
        <v>343</v>
      </c>
      <c r="AC188" s="253">
        <f>(AB188-Z188)*VLOOKUP(AE188,公斤水的体积!A:B,2,)</f>
        <v>40.34836</v>
      </c>
      <c r="AD188" s="530">
        <f t="shared" si="28"/>
        <v>0.870899999999999</v>
      </c>
      <c r="AE188" s="247">
        <v>17</v>
      </c>
      <c r="AF188" s="52"/>
      <c r="AG188" s="52"/>
      <c r="AH188" s="43" t="s">
        <v>130</v>
      </c>
      <c r="AI188" s="525">
        <v>145.4</v>
      </c>
      <c r="AJ188" s="530">
        <f t="shared" si="26"/>
        <v>1.30674002751032</v>
      </c>
      <c r="AL188" s="260" t="s">
        <v>63</v>
      </c>
      <c r="AM188" s="260" t="s">
        <v>63</v>
      </c>
      <c r="AN188" s="260" t="s">
        <v>63</v>
      </c>
      <c r="AO188" s="260" t="s">
        <v>63</v>
      </c>
      <c r="AP188" s="260" t="s">
        <v>63</v>
      </c>
      <c r="AQ188" s="260" t="s">
        <v>63</v>
      </c>
      <c r="AR188" s="534" t="str">
        <f t="shared" si="27"/>
        <v>合格</v>
      </c>
      <c r="AS188" s="139" t="s">
        <v>64</v>
      </c>
      <c r="AT188" s="248" t="s">
        <v>833</v>
      </c>
      <c r="AU188" s="214" t="s">
        <v>65</v>
      </c>
    </row>
    <row r="189" ht="15" spans="1:47">
      <c r="A189" s="47">
        <v>183</v>
      </c>
      <c r="B189" s="535" t="s">
        <v>56</v>
      </c>
      <c r="C189" s="352" t="s">
        <v>833</v>
      </c>
      <c r="D189" s="248" t="s">
        <v>57</v>
      </c>
      <c r="E189" s="520" t="s">
        <v>868</v>
      </c>
      <c r="F189" s="239" t="s">
        <v>869</v>
      </c>
      <c r="G189" s="521" t="s">
        <v>60</v>
      </c>
      <c r="H189" s="248" t="s">
        <v>466</v>
      </c>
      <c r="I189" s="248" t="s">
        <v>529</v>
      </c>
      <c r="J189" s="249">
        <v>5.7</v>
      </c>
      <c r="K189" s="248" t="s">
        <v>870</v>
      </c>
      <c r="L189" s="248" t="s">
        <v>80</v>
      </c>
      <c r="M189" s="352"/>
      <c r="N189" s="352"/>
      <c r="O189" s="352"/>
      <c r="P189" s="352"/>
      <c r="Q189" s="352"/>
      <c r="R189" s="352"/>
      <c r="S189" s="352"/>
      <c r="T189" s="352"/>
      <c r="U189" s="352"/>
      <c r="V189" s="352"/>
      <c r="W189" s="352"/>
      <c r="X189" s="352"/>
      <c r="Y189" s="352"/>
      <c r="Z189" s="248" t="s">
        <v>747</v>
      </c>
      <c r="AA189" s="251">
        <f t="shared" si="24"/>
        <v>0.590551181102357</v>
      </c>
      <c r="AB189" s="248" t="s">
        <v>748</v>
      </c>
      <c r="AC189" s="253">
        <f>(AB189-Z189)*VLOOKUP(AE189,公斤水的体积!A:B,2,)</f>
        <v>40.14812</v>
      </c>
      <c r="AD189" s="530">
        <f t="shared" si="28"/>
        <v>0.370299999999997</v>
      </c>
      <c r="AE189" s="247">
        <v>17</v>
      </c>
      <c r="AF189" s="52"/>
      <c r="AG189" s="52"/>
      <c r="AH189" s="43" t="s">
        <v>449</v>
      </c>
      <c r="AI189" s="525">
        <v>137.4</v>
      </c>
      <c r="AJ189" s="530">
        <f t="shared" si="26"/>
        <v>2.18340611353712</v>
      </c>
      <c r="AL189" s="260" t="s">
        <v>63</v>
      </c>
      <c r="AM189" s="260" t="s">
        <v>63</v>
      </c>
      <c r="AN189" s="260" t="s">
        <v>63</v>
      </c>
      <c r="AO189" s="260" t="s">
        <v>63</v>
      </c>
      <c r="AP189" s="260" t="s">
        <v>63</v>
      </c>
      <c r="AQ189" s="260" t="s">
        <v>63</v>
      </c>
      <c r="AR189" s="534" t="str">
        <f t="shared" si="27"/>
        <v>合格</v>
      </c>
      <c r="AS189" s="139" t="s">
        <v>64</v>
      </c>
      <c r="AT189" s="248" t="s">
        <v>833</v>
      </c>
      <c r="AU189" s="214" t="s">
        <v>65</v>
      </c>
    </row>
    <row r="190" ht="15" spans="1:47">
      <c r="A190" s="47">
        <v>184</v>
      </c>
      <c r="B190" s="535" t="s">
        <v>56</v>
      </c>
      <c r="C190" s="352" t="s">
        <v>833</v>
      </c>
      <c r="D190" s="248" t="s">
        <v>57</v>
      </c>
      <c r="E190" s="520" t="s">
        <v>871</v>
      </c>
      <c r="F190" s="239" t="s">
        <v>872</v>
      </c>
      <c r="G190" s="521" t="s">
        <v>96</v>
      </c>
      <c r="H190" s="248" t="s">
        <v>873</v>
      </c>
      <c r="I190" s="248" t="s">
        <v>290</v>
      </c>
      <c r="J190" s="249">
        <v>5.7</v>
      </c>
      <c r="K190" s="248" t="s">
        <v>226</v>
      </c>
      <c r="L190" s="248" t="s">
        <v>420</v>
      </c>
      <c r="M190" s="352"/>
      <c r="N190" s="352"/>
      <c r="O190" s="352"/>
      <c r="P190" s="352"/>
      <c r="Q190" s="352"/>
      <c r="R190" s="352"/>
      <c r="S190" s="352"/>
      <c r="T190" s="352"/>
      <c r="U190" s="352"/>
      <c r="V190" s="352"/>
      <c r="W190" s="352"/>
      <c r="X190" s="352"/>
      <c r="Y190" s="352"/>
      <c r="Z190" s="248" t="s">
        <v>228</v>
      </c>
      <c r="AA190" s="251">
        <f t="shared" ref="AA190:AA221" si="29">(K190-Z190)/K190*100</f>
        <v>0.184501845018453</v>
      </c>
      <c r="AB190" s="248" t="s">
        <v>378</v>
      </c>
      <c r="AC190" s="253">
        <f>(AB190-Z190)*VLOOKUP(AE190,公斤水的体积!A:B,2,)</f>
        <v>40.74884</v>
      </c>
      <c r="AD190" s="530">
        <f t="shared" si="28"/>
        <v>0.366600985221675</v>
      </c>
      <c r="AE190" s="247">
        <v>17</v>
      </c>
      <c r="AF190" s="52"/>
      <c r="AG190" s="52"/>
      <c r="AH190" s="43" t="s">
        <v>160</v>
      </c>
      <c r="AI190" s="525">
        <v>124.9</v>
      </c>
      <c r="AJ190" s="530">
        <f t="shared" ref="AJ190:AJ221" si="30">AH190/AI190*100</f>
        <v>0.480384307445957</v>
      </c>
      <c r="AL190" s="260" t="s">
        <v>63</v>
      </c>
      <c r="AM190" s="260" t="s">
        <v>63</v>
      </c>
      <c r="AN190" s="260" t="s">
        <v>63</v>
      </c>
      <c r="AO190" s="260" t="s">
        <v>63</v>
      </c>
      <c r="AP190" s="260" t="s">
        <v>63</v>
      </c>
      <c r="AQ190" s="260" t="s">
        <v>63</v>
      </c>
      <c r="AR190" s="534" t="str">
        <f t="shared" ref="AR190:AR221" si="31">IF(AND(AD190&lt;10,AD190&gt;=-1.5,AA190&lt;5,AA190&gt;-1,AJ190&lt;6,AJ190&gt;=0),"合格","不合格")</f>
        <v>合格</v>
      </c>
      <c r="AS190" s="139" t="s">
        <v>64</v>
      </c>
      <c r="AT190" s="248" t="s">
        <v>833</v>
      </c>
      <c r="AU190" s="214" t="s">
        <v>65</v>
      </c>
    </row>
    <row r="191" ht="15" spans="1:47">
      <c r="A191" s="47">
        <v>185</v>
      </c>
      <c r="B191" s="535" t="s">
        <v>56</v>
      </c>
      <c r="C191" s="352" t="s">
        <v>833</v>
      </c>
      <c r="D191" s="248" t="s">
        <v>57</v>
      </c>
      <c r="E191" s="520" t="s">
        <v>874</v>
      </c>
      <c r="F191" s="239" t="s">
        <v>875</v>
      </c>
      <c r="G191" s="521" t="s">
        <v>96</v>
      </c>
      <c r="H191" s="248" t="s">
        <v>796</v>
      </c>
      <c r="I191" s="248" t="s">
        <v>277</v>
      </c>
      <c r="J191" s="249">
        <v>5.7</v>
      </c>
      <c r="K191" s="248" t="s">
        <v>370</v>
      </c>
      <c r="L191" s="248" t="s">
        <v>447</v>
      </c>
      <c r="M191" s="352"/>
      <c r="N191" s="352"/>
      <c r="O191" s="352"/>
      <c r="P191" s="352"/>
      <c r="Q191" s="352"/>
      <c r="R191" s="352"/>
      <c r="S191" s="352"/>
      <c r="T191" s="352"/>
      <c r="U191" s="352"/>
      <c r="V191" s="352"/>
      <c r="W191" s="352"/>
      <c r="X191" s="352"/>
      <c r="Y191" s="352"/>
      <c r="Z191" s="248" t="s">
        <v>371</v>
      </c>
      <c r="AA191" s="251">
        <f t="shared" si="29"/>
        <v>0.175438596491231</v>
      </c>
      <c r="AB191" s="248" t="s">
        <v>195</v>
      </c>
      <c r="AC191" s="253">
        <f>(AB191-Z191)*VLOOKUP(AE191,公斤水的体积!A:B,2,)</f>
        <v>41.14932</v>
      </c>
      <c r="AD191" s="530">
        <f t="shared" si="28"/>
        <v>0.364195121951227</v>
      </c>
      <c r="AE191" s="247">
        <v>17</v>
      </c>
      <c r="AF191" s="52"/>
      <c r="AG191" s="52"/>
      <c r="AH191" s="43" t="s">
        <v>314</v>
      </c>
      <c r="AI191" s="525">
        <v>125.9</v>
      </c>
      <c r="AJ191" s="530">
        <f t="shared" si="30"/>
        <v>1.98570293884035</v>
      </c>
      <c r="AL191" s="260" t="s">
        <v>63</v>
      </c>
      <c r="AM191" s="260" t="s">
        <v>63</v>
      </c>
      <c r="AN191" s="260" t="s">
        <v>63</v>
      </c>
      <c r="AO191" s="260" t="s">
        <v>63</v>
      </c>
      <c r="AP191" s="260" t="s">
        <v>63</v>
      </c>
      <c r="AQ191" s="260" t="s">
        <v>63</v>
      </c>
      <c r="AR191" s="534" t="str">
        <f t="shared" si="31"/>
        <v>合格</v>
      </c>
      <c r="AS191" s="139" t="s">
        <v>64</v>
      </c>
      <c r="AT191" s="248" t="s">
        <v>833</v>
      </c>
      <c r="AU191" s="214" t="s">
        <v>65</v>
      </c>
    </row>
    <row r="192" ht="15" spans="1:47">
      <c r="A192" s="47">
        <v>186</v>
      </c>
      <c r="B192" s="535" t="s">
        <v>56</v>
      </c>
      <c r="C192" s="352" t="s">
        <v>833</v>
      </c>
      <c r="D192" s="248" t="s">
        <v>57</v>
      </c>
      <c r="E192" s="520" t="s">
        <v>876</v>
      </c>
      <c r="F192" s="239" t="s">
        <v>877</v>
      </c>
      <c r="G192" s="521" t="s">
        <v>68</v>
      </c>
      <c r="H192" s="248" t="s">
        <v>878</v>
      </c>
      <c r="I192" s="248" t="s">
        <v>524</v>
      </c>
      <c r="J192" s="249">
        <v>5.7</v>
      </c>
      <c r="K192" s="248" t="s">
        <v>879</v>
      </c>
      <c r="L192" s="248" t="s">
        <v>80</v>
      </c>
      <c r="M192" s="352"/>
      <c r="N192" s="352"/>
      <c r="O192" s="352"/>
      <c r="P192" s="352"/>
      <c r="Q192" s="352"/>
      <c r="R192" s="352"/>
      <c r="S192" s="352"/>
      <c r="T192" s="352"/>
      <c r="U192" s="352"/>
      <c r="V192" s="352"/>
      <c r="W192" s="352"/>
      <c r="X192" s="352"/>
      <c r="Y192" s="352"/>
      <c r="Z192" s="248" t="s">
        <v>99</v>
      </c>
      <c r="AA192" s="251">
        <f t="shared" si="29"/>
        <v>0.181818181818184</v>
      </c>
      <c r="AB192" s="248" t="s">
        <v>880</v>
      </c>
      <c r="AC192" s="253">
        <f>(AB192-Z192)*VLOOKUP(AE192,公斤水的体积!A:B,2,)</f>
        <v>40.14812</v>
      </c>
      <c r="AD192" s="530">
        <f t="shared" si="28"/>
        <v>0.370299999999997</v>
      </c>
      <c r="AE192" s="247">
        <v>17</v>
      </c>
      <c r="AF192" s="52"/>
      <c r="AG192" s="52"/>
      <c r="AH192" s="43" t="s">
        <v>673</v>
      </c>
      <c r="AI192" s="525">
        <v>121.2</v>
      </c>
      <c r="AJ192" s="530">
        <f t="shared" si="30"/>
        <v>0.99009900990099</v>
      </c>
      <c r="AL192" s="260" t="s">
        <v>63</v>
      </c>
      <c r="AM192" s="260" t="s">
        <v>63</v>
      </c>
      <c r="AN192" s="260" t="s">
        <v>63</v>
      </c>
      <c r="AO192" s="260" t="s">
        <v>63</v>
      </c>
      <c r="AP192" s="260" t="s">
        <v>63</v>
      </c>
      <c r="AQ192" s="260" t="s">
        <v>63</v>
      </c>
      <c r="AR192" s="534" t="str">
        <f t="shared" si="31"/>
        <v>合格</v>
      </c>
      <c r="AS192" s="139" t="s">
        <v>64</v>
      </c>
      <c r="AT192" s="248" t="s">
        <v>833</v>
      </c>
      <c r="AU192" s="214" t="s">
        <v>65</v>
      </c>
    </row>
    <row r="193" ht="15" spans="1:47">
      <c r="A193" s="47">
        <v>187</v>
      </c>
      <c r="B193" s="535" t="s">
        <v>56</v>
      </c>
      <c r="C193" s="352" t="s">
        <v>833</v>
      </c>
      <c r="D193" s="248" t="s">
        <v>57</v>
      </c>
      <c r="E193" s="520" t="s">
        <v>881</v>
      </c>
      <c r="F193" s="239" t="s">
        <v>882</v>
      </c>
      <c r="G193" s="521" t="s">
        <v>60</v>
      </c>
      <c r="H193" s="248" t="s">
        <v>539</v>
      </c>
      <c r="I193" s="248" t="s">
        <v>883</v>
      </c>
      <c r="J193" s="249">
        <v>5.8</v>
      </c>
      <c r="K193" s="248" t="s">
        <v>150</v>
      </c>
      <c r="L193" s="248" t="s">
        <v>179</v>
      </c>
      <c r="M193" s="352"/>
      <c r="N193" s="352"/>
      <c r="O193" s="352"/>
      <c r="P193" s="352"/>
      <c r="Q193" s="352"/>
      <c r="R193" s="352"/>
      <c r="S193" s="352"/>
      <c r="T193" s="352"/>
      <c r="U193" s="352"/>
      <c r="V193" s="352"/>
      <c r="W193" s="352"/>
      <c r="X193" s="352"/>
      <c r="Y193" s="352"/>
      <c r="Z193" s="248" t="s">
        <v>152</v>
      </c>
      <c r="AA193" s="251">
        <f t="shared" si="29"/>
        <v>0.186567164179107</v>
      </c>
      <c r="AB193" s="248" t="s">
        <v>261</v>
      </c>
      <c r="AC193" s="253">
        <f>(AB193-Z193)*VLOOKUP(AE193,公斤水的体积!A:B,2,)</f>
        <v>38.34596</v>
      </c>
      <c r="AD193" s="530">
        <f t="shared" si="28"/>
        <v>0.382094240837684</v>
      </c>
      <c r="AE193" s="247">
        <v>17</v>
      </c>
      <c r="AF193" s="52"/>
      <c r="AG193" s="52"/>
      <c r="AH193" s="43" t="s">
        <v>281</v>
      </c>
      <c r="AI193" s="525">
        <v>120.1</v>
      </c>
      <c r="AJ193" s="530">
        <f t="shared" si="30"/>
        <v>1.08243130724396</v>
      </c>
      <c r="AL193" s="260" t="s">
        <v>63</v>
      </c>
      <c r="AM193" s="260" t="s">
        <v>63</v>
      </c>
      <c r="AN193" s="260" t="s">
        <v>63</v>
      </c>
      <c r="AO193" s="260" t="s">
        <v>63</v>
      </c>
      <c r="AP193" s="260" t="s">
        <v>63</v>
      </c>
      <c r="AQ193" s="260" t="s">
        <v>63</v>
      </c>
      <c r="AR193" s="534" t="str">
        <f t="shared" si="31"/>
        <v>合格</v>
      </c>
      <c r="AS193" s="139" t="s">
        <v>64</v>
      </c>
      <c r="AT193" s="248" t="s">
        <v>833</v>
      </c>
      <c r="AU193" s="214" t="s">
        <v>65</v>
      </c>
    </row>
    <row r="194" ht="15" spans="1:47">
      <c r="A194" s="47">
        <v>188</v>
      </c>
      <c r="B194" s="535" t="s">
        <v>56</v>
      </c>
      <c r="C194" s="352" t="s">
        <v>833</v>
      </c>
      <c r="D194" s="248" t="s">
        <v>57</v>
      </c>
      <c r="E194" s="520" t="s">
        <v>884</v>
      </c>
      <c r="F194" s="239" t="s">
        <v>885</v>
      </c>
      <c r="G194" s="521" t="s">
        <v>133</v>
      </c>
      <c r="H194" s="248" t="s">
        <v>185</v>
      </c>
      <c r="I194" s="248" t="s">
        <v>149</v>
      </c>
      <c r="J194" s="261">
        <v>5</v>
      </c>
      <c r="K194" s="248" t="s">
        <v>187</v>
      </c>
      <c r="L194" s="248" t="s">
        <v>80</v>
      </c>
      <c r="M194" s="352"/>
      <c r="N194" s="352"/>
      <c r="O194" s="352"/>
      <c r="P194" s="352"/>
      <c r="Q194" s="352"/>
      <c r="R194" s="352"/>
      <c r="S194" s="352"/>
      <c r="T194" s="352"/>
      <c r="U194" s="352"/>
      <c r="V194" s="352"/>
      <c r="W194" s="352"/>
      <c r="X194" s="352"/>
      <c r="Y194" s="352"/>
      <c r="Z194" s="248" t="s">
        <v>238</v>
      </c>
      <c r="AA194" s="251">
        <f t="shared" si="29"/>
        <v>0.218340611353699</v>
      </c>
      <c r="AB194" s="248" t="s">
        <v>239</v>
      </c>
      <c r="AC194" s="253">
        <f>(AB194-Z194)*VLOOKUP(AE194,公斤水的体积!A:B,2,)</f>
        <v>40.14812</v>
      </c>
      <c r="AD194" s="530">
        <f t="shared" si="28"/>
        <v>0.370299999999997</v>
      </c>
      <c r="AE194" s="247">
        <v>17</v>
      </c>
      <c r="AF194" s="52"/>
      <c r="AG194" s="52"/>
      <c r="AH194" s="43" t="s">
        <v>273</v>
      </c>
      <c r="AI194" s="525">
        <v>151.9</v>
      </c>
      <c r="AJ194" s="530">
        <f t="shared" si="30"/>
        <v>1.31665569453588</v>
      </c>
      <c r="AL194" s="260" t="s">
        <v>63</v>
      </c>
      <c r="AM194" s="260" t="s">
        <v>63</v>
      </c>
      <c r="AN194" s="260" t="s">
        <v>63</v>
      </c>
      <c r="AO194" s="260" t="s">
        <v>63</v>
      </c>
      <c r="AP194" s="260" t="s">
        <v>63</v>
      </c>
      <c r="AQ194" s="260" t="s">
        <v>63</v>
      </c>
      <c r="AR194" s="534" t="str">
        <f t="shared" si="31"/>
        <v>合格</v>
      </c>
      <c r="AS194" s="139" t="s">
        <v>64</v>
      </c>
      <c r="AT194" s="248" t="s">
        <v>833</v>
      </c>
      <c r="AU194" s="214" t="s">
        <v>65</v>
      </c>
    </row>
    <row r="195" ht="15" spans="1:47">
      <c r="A195" s="47">
        <v>189</v>
      </c>
      <c r="B195" s="535" t="s">
        <v>56</v>
      </c>
      <c r="C195" s="352" t="s">
        <v>833</v>
      </c>
      <c r="D195" s="248" t="s">
        <v>57</v>
      </c>
      <c r="E195" s="520" t="s">
        <v>886</v>
      </c>
      <c r="F195" s="239" t="s">
        <v>887</v>
      </c>
      <c r="G195" s="521" t="s">
        <v>60</v>
      </c>
      <c r="H195" s="248" t="s">
        <v>565</v>
      </c>
      <c r="I195" s="248" t="s">
        <v>888</v>
      </c>
      <c r="J195" s="249">
        <v>5.7</v>
      </c>
      <c r="K195" s="248" t="s">
        <v>246</v>
      </c>
      <c r="L195" s="248" t="s">
        <v>420</v>
      </c>
      <c r="M195" s="352"/>
      <c r="N195" s="352"/>
      <c r="O195" s="352"/>
      <c r="P195" s="352"/>
      <c r="Q195" s="352"/>
      <c r="R195" s="352"/>
      <c r="S195" s="352"/>
      <c r="T195" s="352"/>
      <c r="U195" s="352"/>
      <c r="V195" s="352"/>
      <c r="W195" s="352"/>
      <c r="X195" s="352"/>
      <c r="Y195" s="352"/>
      <c r="Z195" s="248" t="s">
        <v>135</v>
      </c>
      <c r="AA195" s="251">
        <f t="shared" si="29"/>
        <v>0.202839756592281</v>
      </c>
      <c r="AB195" s="248" t="s">
        <v>406</v>
      </c>
      <c r="AC195" s="253">
        <f>(AB195-Z195)*VLOOKUP(AE195,公斤水的体积!A:B,2,)</f>
        <v>40.74884</v>
      </c>
      <c r="AD195" s="530">
        <f t="shared" si="28"/>
        <v>0.366600985221675</v>
      </c>
      <c r="AE195" s="247">
        <v>17</v>
      </c>
      <c r="AF195" s="52"/>
      <c r="AG195" s="52"/>
      <c r="AH195" s="43" t="s">
        <v>196</v>
      </c>
      <c r="AI195" s="525">
        <v>146.3</v>
      </c>
      <c r="AJ195" s="530">
        <f t="shared" si="30"/>
        <v>1.02529049897471</v>
      </c>
      <c r="AL195" s="260" t="s">
        <v>63</v>
      </c>
      <c r="AM195" s="260" t="s">
        <v>63</v>
      </c>
      <c r="AN195" s="260" t="s">
        <v>63</v>
      </c>
      <c r="AO195" s="260" t="s">
        <v>63</v>
      </c>
      <c r="AP195" s="260" t="s">
        <v>63</v>
      </c>
      <c r="AQ195" s="260" t="s">
        <v>63</v>
      </c>
      <c r="AR195" s="534" t="str">
        <f t="shared" si="31"/>
        <v>合格</v>
      </c>
      <c r="AS195" s="139" t="s">
        <v>64</v>
      </c>
      <c r="AT195" s="248" t="s">
        <v>833</v>
      </c>
      <c r="AU195" s="214" t="s">
        <v>65</v>
      </c>
    </row>
    <row r="196" ht="15" spans="1:47">
      <c r="A196" s="47">
        <v>190</v>
      </c>
      <c r="B196" s="535" t="s">
        <v>56</v>
      </c>
      <c r="C196" s="352" t="s">
        <v>833</v>
      </c>
      <c r="D196" s="248" t="s">
        <v>57</v>
      </c>
      <c r="E196" s="520" t="s">
        <v>889</v>
      </c>
      <c r="F196" s="239" t="s">
        <v>890</v>
      </c>
      <c r="G196" s="521" t="s">
        <v>68</v>
      </c>
      <c r="H196" s="248" t="s">
        <v>891</v>
      </c>
      <c r="I196" s="248" t="s">
        <v>775</v>
      </c>
      <c r="J196" s="249">
        <v>5.7</v>
      </c>
      <c r="K196" s="248" t="s">
        <v>108</v>
      </c>
      <c r="L196" s="248" t="s">
        <v>118</v>
      </c>
      <c r="M196" s="352"/>
      <c r="N196" s="352"/>
      <c r="O196" s="352"/>
      <c r="P196" s="352"/>
      <c r="Q196" s="352"/>
      <c r="R196" s="352"/>
      <c r="S196" s="352"/>
      <c r="T196" s="352"/>
      <c r="U196" s="352"/>
      <c r="V196" s="352"/>
      <c r="W196" s="352"/>
      <c r="X196" s="352"/>
      <c r="Y196" s="352"/>
      <c r="Z196" s="248" t="s">
        <v>110</v>
      </c>
      <c r="AA196" s="251">
        <f t="shared" si="29"/>
        <v>0.181159420289858</v>
      </c>
      <c r="AB196" s="248" t="s">
        <v>605</v>
      </c>
      <c r="AC196" s="253">
        <f>(AB196-Z196)*VLOOKUP(AE196,公斤水的体积!A:B,2,)</f>
        <v>40.94908</v>
      </c>
      <c r="AD196" s="530">
        <f t="shared" si="28"/>
        <v>0.365392156862757</v>
      </c>
      <c r="AE196" s="247">
        <v>17</v>
      </c>
      <c r="AF196" s="52"/>
      <c r="AG196" s="52"/>
      <c r="AH196" s="43" t="s">
        <v>314</v>
      </c>
      <c r="AI196" s="525">
        <v>132.3</v>
      </c>
      <c r="AJ196" s="530">
        <f t="shared" si="30"/>
        <v>1.8896447467876</v>
      </c>
      <c r="AL196" s="260" t="s">
        <v>63</v>
      </c>
      <c r="AM196" s="260" t="s">
        <v>63</v>
      </c>
      <c r="AN196" s="260" t="s">
        <v>63</v>
      </c>
      <c r="AO196" s="260" t="s">
        <v>63</v>
      </c>
      <c r="AP196" s="260" t="s">
        <v>63</v>
      </c>
      <c r="AQ196" s="260" t="s">
        <v>63</v>
      </c>
      <c r="AR196" s="534" t="str">
        <f t="shared" si="31"/>
        <v>合格</v>
      </c>
      <c r="AS196" s="139" t="s">
        <v>64</v>
      </c>
      <c r="AT196" s="248" t="s">
        <v>833</v>
      </c>
      <c r="AU196" s="214" t="s">
        <v>65</v>
      </c>
    </row>
    <row r="197" ht="15" spans="1:47">
      <c r="A197" s="47">
        <v>191</v>
      </c>
      <c r="B197" s="535" t="s">
        <v>56</v>
      </c>
      <c r="C197" s="352" t="s">
        <v>833</v>
      </c>
      <c r="D197" s="248" t="s">
        <v>57</v>
      </c>
      <c r="E197" s="520" t="s">
        <v>892</v>
      </c>
      <c r="F197" s="239" t="s">
        <v>893</v>
      </c>
      <c r="G197" s="521" t="s">
        <v>106</v>
      </c>
      <c r="H197" s="248" t="s">
        <v>517</v>
      </c>
      <c r="I197" s="248" t="s">
        <v>894</v>
      </c>
      <c r="J197" s="249">
        <v>5.7</v>
      </c>
      <c r="K197" s="248" t="s">
        <v>377</v>
      </c>
      <c r="L197" s="248" t="s">
        <v>179</v>
      </c>
      <c r="M197" s="352"/>
      <c r="N197" s="352"/>
      <c r="O197" s="352"/>
      <c r="P197" s="352"/>
      <c r="Q197" s="352"/>
      <c r="R197" s="352"/>
      <c r="S197" s="352"/>
      <c r="T197" s="352"/>
      <c r="U197" s="352"/>
      <c r="V197" s="352"/>
      <c r="W197" s="352"/>
      <c r="X197" s="352"/>
      <c r="Y197" s="352"/>
      <c r="Z197" s="248" t="s">
        <v>519</v>
      </c>
      <c r="AA197" s="251">
        <f t="shared" si="29"/>
        <v>0.185185185185188</v>
      </c>
      <c r="AB197" s="248" t="s">
        <v>895</v>
      </c>
      <c r="AC197" s="253">
        <f>(AB197-Z197)*VLOOKUP(AE197,公斤水的体积!A:B,2,)</f>
        <v>38.34596</v>
      </c>
      <c r="AD197" s="530">
        <f t="shared" si="28"/>
        <v>0.382094240837684</v>
      </c>
      <c r="AE197" s="247">
        <v>17</v>
      </c>
      <c r="AF197" s="52"/>
      <c r="AG197" s="52"/>
      <c r="AH197" s="43" t="s">
        <v>196</v>
      </c>
      <c r="AI197" s="525">
        <v>117.9</v>
      </c>
      <c r="AJ197" s="530">
        <f t="shared" si="30"/>
        <v>1.27226463104326</v>
      </c>
      <c r="AL197" s="260" t="s">
        <v>63</v>
      </c>
      <c r="AM197" s="260" t="s">
        <v>63</v>
      </c>
      <c r="AN197" s="260" t="s">
        <v>63</v>
      </c>
      <c r="AO197" s="260" t="s">
        <v>63</v>
      </c>
      <c r="AP197" s="260" t="s">
        <v>63</v>
      </c>
      <c r="AQ197" s="260" t="s">
        <v>63</v>
      </c>
      <c r="AR197" s="534" t="str">
        <f t="shared" si="31"/>
        <v>合格</v>
      </c>
      <c r="AS197" s="139" t="s">
        <v>64</v>
      </c>
      <c r="AT197" s="248" t="s">
        <v>833</v>
      </c>
      <c r="AU197" s="214" t="s">
        <v>65</v>
      </c>
    </row>
    <row r="198" ht="15" spans="1:47">
      <c r="A198" s="47">
        <v>192</v>
      </c>
      <c r="B198" s="535" t="s">
        <v>56</v>
      </c>
      <c r="C198" s="352" t="s">
        <v>833</v>
      </c>
      <c r="D198" s="248" t="s">
        <v>57</v>
      </c>
      <c r="E198" s="520" t="s">
        <v>896</v>
      </c>
      <c r="F198" s="239" t="s">
        <v>897</v>
      </c>
      <c r="G198" s="521" t="s">
        <v>106</v>
      </c>
      <c r="H198" s="248" t="s">
        <v>815</v>
      </c>
      <c r="I198" s="248" t="s">
        <v>524</v>
      </c>
      <c r="J198" s="249">
        <v>5.7</v>
      </c>
      <c r="K198" s="248" t="s">
        <v>428</v>
      </c>
      <c r="L198" s="248" t="s">
        <v>90</v>
      </c>
      <c r="M198" s="352"/>
      <c r="N198" s="352"/>
      <c r="O198" s="352"/>
      <c r="P198" s="352"/>
      <c r="Q198" s="352"/>
      <c r="R198" s="352"/>
      <c r="S198" s="352"/>
      <c r="T198" s="352"/>
      <c r="U198" s="352"/>
      <c r="V198" s="352"/>
      <c r="W198" s="352"/>
      <c r="X198" s="352"/>
      <c r="Y198" s="352"/>
      <c r="Z198" s="248" t="s">
        <v>429</v>
      </c>
      <c r="AA198" s="251">
        <f t="shared" si="29"/>
        <v>0.183150183150186</v>
      </c>
      <c r="AB198" s="248" t="s">
        <v>378</v>
      </c>
      <c r="AC198" s="253">
        <f>(AB198-Z198)*VLOOKUP(AE198,公斤水的体积!A:B,2,)</f>
        <v>40.34836</v>
      </c>
      <c r="AD198" s="530">
        <f t="shared" si="28"/>
        <v>0.369054726368151</v>
      </c>
      <c r="AE198" s="247">
        <v>17</v>
      </c>
      <c r="AF198" s="52"/>
      <c r="AG198" s="52"/>
      <c r="AH198" s="43" t="s">
        <v>130</v>
      </c>
      <c r="AI198" s="525">
        <v>131.5</v>
      </c>
      <c r="AJ198" s="530">
        <f t="shared" si="30"/>
        <v>1.44486692015209</v>
      </c>
      <c r="AL198" s="260" t="s">
        <v>63</v>
      </c>
      <c r="AM198" s="260" t="s">
        <v>63</v>
      </c>
      <c r="AN198" s="260" t="s">
        <v>63</v>
      </c>
      <c r="AO198" s="260" t="s">
        <v>63</v>
      </c>
      <c r="AP198" s="260" t="s">
        <v>63</v>
      </c>
      <c r="AQ198" s="260" t="s">
        <v>63</v>
      </c>
      <c r="AR198" s="534" t="str">
        <f t="shared" si="31"/>
        <v>合格</v>
      </c>
      <c r="AS198" s="139" t="s">
        <v>64</v>
      </c>
      <c r="AT198" s="248" t="s">
        <v>833</v>
      </c>
      <c r="AU198" s="214" t="s">
        <v>65</v>
      </c>
    </row>
    <row r="199" ht="15" spans="1:47">
      <c r="A199" s="47">
        <v>193</v>
      </c>
      <c r="B199" s="535" t="s">
        <v>56</v>
      </c>
      <c r="C199" s="352" t="s">
        <v>833</v>
      </c>
      <c r="D199" s="248" t="s">
        <v>57</v>
      </c>
      <c r="E199" s="520" t="s">
        <v>898</v>
      </c>
      <c r="F199" s="239" t="s">
        <v>899</v>
      </c>
      <c r="G199" s="521" t="s">
        <v>133</v>
      </c>
      <c r="H199" s="248" t="s">
        <v>900</v>
      </c>
      <c r="I199" s="248" t="s">
        <v>507</v>
      </c>
      <c r="J199" s="249">
        <v>5.7</v>
      </c>
      <c r="K199" s="248" t="s">
        <v>455</v>
      </c>
      <c r="L199" s="248" t="s">
        <v>699</v>
      </c>
      <c r="M199" s="352"/>
      <c r="N199" s="352"/>
      <c r="O199" s="352"/>
      <c r="P199" s="352"/>
      <c r="Q199" s="352"/>
      <c r="R199" s="352"/>
      <c r="S199" s="352"/>
      <c r="T199" s="352"/>
      <c r="U199" s="352"/>
      <c r="V199" s="352"/>
      <c r="W199" s="352"/>
      <c r="X199" s="352"/>
      <c r="Y199" s="352"/>
      <c r="Z199" s="248" t="s">
        <v>392</v>
      </c>
      <c r="AA199" s="251">
        <f t="shared" si="29"/>
        <v>0.210970464135024</v>
      </c>
      <c r="AB199" s="248" t="s">
        <v>456</v>
      </c>
      <c r="AC199" s="253">
        <f>(AB199-Z199)*VLOOKUP(AE199,公斤水的体积!A:B,2,)</f>
        <v>40.24824</v>
      </c>
      <c r="AD199" s="530">
        <f t="shared" si="28"/>
        <v>0.369675810473819</v>
      </c>
      <c r="AE199" s="247">
        <v>17</v>
      </c>
      <c r="AF199" s="52"/>
      <c r="AG199" s="52"/>
      <c r="AH199" s="43" t="s">
        <v>856</v>
      </c>
      <c r="AI199" s="525">
        <v>145.7</v>
      </c>
      <c r="AJ199" s="530">
        <f t="shared" si="30"/>
        <v>2.67673301304049</v>
      </c>
      <c r="AL199" s="260" t="s">
        <v>63</v>
      </c>
      <c r="AM199" s="260" t="s">
        <v>63</v>
      </c>
      <c r="AN199" s="260" t="s">
        <v>63</v>
      </c>
      <c r="AO199" s="260" t="s">
        <v>63</v>
      </c>
      <c r="AP199" s="260" t="s">
        <v>63</v>
      </c>
      <c r="AQ199" s="260" t="s">
        <v>63</v>
      </c>
      <c r="AR199" s="534" t="str">
        <f t="shared" si="31"/>
        <v>合格</v>
      </c>
      <c r="AS199" s="139" t="s">
        <v>64</v>
      </c>
      <c r="AT199" s="248" t="s">
        <v>833</v>
      </c>
      <c r="AU199" s="214" t="s">
        <v>65</v>
      </c>
    </row>
    <row r="200" ht="15" spans="1:47">
      <c r="A200" s="47">
        <v>194</v>
      </c>
      <c r="B200" s="535" t="s">
        <v>56</v>
      </c>
      <c r="C200" s="352" t="s">
        <v>833</v>
      </c>
      <c r="D200" s="248" t="s">
        <v>57</v>
      </c>
      <c r="E200" s="520" t="s">
        <v>901</v>
      </c>
      <c r="F200" s="239" t="s">
        <v>902</v>
      </c>
      <c r="G200" s="521" t="s">
        <v>106</v>
      </c>
      <c r="H200" s="248" t="s">
        <v>789</v>
      </c>
      <c r="I200" s="248" t="s">
        <v>98</v>
      </c>
      <c r="J200" s="249">
        <v>5.7</v>
      </c>
      <c r="K200" s="248" t="s">
        <v>454</v>
      </c>
      <c r="L200" s="248" t="s">
        <v>109</v>
      </c>
      <c r="M200" s="352"/>
      <c r="N200" s="352"/>
      <c r="O200" s="352"/>
      <c r="P200" s="352"/>
      <c r="Q200" s="352"/>
      <c r="R200" s="352"/>
      <c r="S200" s="352"/>
      <c r="T200" s="352"/>
      <c r="U200" s="352"/>
      <c r="V200" s="352"/>
      <c r="W200" s="352"/>
      <c r="X200" s="352"/>
      <c r="Y200" s="352"/>
      <c r="Z200" s="248" t="s">
        <v>455</v>
      </c>
      <c r="AA200" s="251">
        <f t="shared" si="29"/>
        <v>0.210526315789477</v>
      </c>
      <c r="AB200" s="248" t="s">
        <v>434</v>
      </c>
      <c r="AC200" s="253">
        <f>(AB200-Z200)*VLOOKUP(AE200,公斤水的体积!A:B,2,)</f>
        <v>40.5486</v>
      </c>
      <c r="AD200" s="530">
        <f t="shared" si="28"/>
        <v>0.36782178217824</v>
      </c>
      <c r="AE200" s="247">
        <v>17</v>
      </c>
      <c r="AF200" s="52"/>
      <c r="AG200" s="52"/>
      <c r="AH200" s="43" t="s">
        <v>112</v>
      </c>
      <c r="AI200" s="525">
        <v>153.6</v>
      </c>
      <c r="AJ200" s="530">
        <f t="shared" si="30"/>
        <v>2.01822916666667</v>
      </c>
      <c r="AL200" s="260" t="s">
        <v>63</v>
      </c>
      <c r="AM200" s="260" t="s">
        <v>63</v>
      </c>
      <c r="AN200" s="260" t="s">
        <v>63</v>
      </c>
      <c r="AO200" s="260" t="s">
        <v>63</v>
      </c>
      <c r="AP200" s="260" t="s">
        <v>63</v>
      </c>
      <c r="AQ200" s="260" t="s">
        <v>63</v>
      </c>
      <c r="AR200" s="534" t="str">
        <f t="shared" si="31"/>
        <v>合格</v>
      </c>
      <c r="AS200" s="139" t="s">
        <v>64</v>
      </c>
      <c r="AT200" s="248" t="s">
        <v>833</v>
      </c>
      <c r="AU200" s="214" t="s">
        <v>65</v>
      </c>
    </row>
    <row r="201" ht="15" spans="1:47">
      <c r="A201" s="47">
        <v>195</v>
      </c>
      <c r="B201" s="535" t="s">
        <v>56</v>
      </c>
      <c r="C201" s="352" t="s">
        <v>833</v>
      </c>
      <c r="D201" s="248" t="s">
        <v>57</v>
      </c>
      <c r="E201" s="520" t="s">
        <v>903</v>
      </c>
      <c r="F201" s="239" t="s">
        <v>904</v>
      </c>
      <c r="G201" s="521" t="s">
        <v>68</v>
      </c>
      <c r="H201" s="248" t="s">
        <v>433</v>
      </c>
      <c r="I201" s="248" t="s">
        <v>540</v>
      </c>
      <c r="J201" s="249">
        <v>5.8</v>
      </c>
      <c r="K201" s="248" t="s">
        <v>323</v>
      </c>
      <c r="L201" s="248" t="s">
        <v>420</v>
      </c>
      <c r="M201" s="352"/>
      <c r="N201" s="352"/>
      <c r="O201" s="352"/>
      <c r="P201" s="352"/>
      <c r="Q201" s="352"/>
      <c r="R201" s="352"/>
      <c r="S201" s="352"/>
      <c r="T201" s="352"/>
      <c r="U201" s="352"/>
      <c r="V201" s="352"/>
      <c r="W201" s="352"/>
      <c r="X201" s="352"/>
      <c r="Y201" s="352"/>
      <c r="Z201" s="248" t="s">
        <v>206</v>
      </c>
      <c r="AA201" s="251">
        <f t="shared" si="29"/>
        <v>0.206185567010312</v>
      </c>
      <c r="AB201" s="248" t="s">
        <v>905</v>
      </c>
      <c r="AC201" s="253">
        <f>(AB201-Z201)*VLOOKUP(AE201,公斤水的体积!A:B,2,)</f>
        <v>40.74884</v>
      </c>
      <c r="AD201" s="530">
        <f t="shared" si="28"/>
        <v>0.366600985221675</v>
      </c>
      <c r="AE201" s="247">
        <v>17</v>
      </c>
      <c r="AF201" s="52"/>
      <c r="AG201" s="52"/>
      <c r="AH201" s="43" t="s">
        <v>196</v>
      </c>
      <c r="AI201" s="525">
        <v>146.9</v>
      </c>
      <c r="AJ201" s="530">
        <f t="shared" si="30"/>
        <v>1.0211027910143</v>
      </c>
      <c r="AL201" s="260" t="s">
        <v>63</v>
      </c>
      <c r="AM201" s="260" t="s">
        <v>63</v>
      </c>
      <c r="AN201" s="260" t="s">
        <v>63</v>
      </c>
      <c r="AO201" s="260" t="s">
        <v>63</v>
      </c>
      <c r="AP201" s="260" t="s">
        <v>63</v>
      </c>
      <c r="AQ201" s="260" t="s">
        <v>63</v>
      </c>
      <c r="AR201" s="534" t="str">
        <f t="shared" si="31"/>
        <v>合格</v>
      </c>
      <c r="AS201" s="139" t="s">
        <v>64</v>
      </c>
      <c r="AT201" s="248" t="s">
        <v>833</v>
      </c>
      <c r="AU201" s="214" t="s">
        <v>65</v>
      </c>
    </row>
    <row r="202" ht="15" spans="1:47">
      <c r="A202" s="47">
        <v>196</v>
      </c>
      <c r="B202" s="535" t="s">
        <v>56</v>
      </c>
      <c r="C202" s="352" t="s">
        <v>833</v>
      </c>
      <c r="D202" s="248" t="s">
        <v>57</v>
      </c>
      <c r="E202" s="520" t="s">
        <v>906</v>
      </c>
      <c r="F202" s="239" t="s">
        <v>907</v>
      </c>
      <c r="G202" s="521" t="s">
        <v>908</v>
      </c>
      <c r="H202" s="248" t="s">
        <v>126</v>
      </c>
      <c r="I202" s="248"/>
      <c r="J202" s="261">
        <v>5</v>
      </c>
      <c r="K202" s="248" t="s">
        <v>616</v>
      </c>
      <c r="L202" s="248" t="s">
        <v>80</v>
      </c>
      <c r="M202" s="352"/>
      <c r="N202" s="352"/>
      <c r="O202" s="352"/>
      <c r="P202" s="352"/>
      <c r="Q202" s="352"/>
      <c r="R202" s="352"/>
      <c r="S202" s="352"/>
      <c r="T202" s="352"/>
      <c r="U202" s="352"/>
      <c r="V202" s="352"/>
      <c r="W202" s="352"/>
      <c r="X202" s="352"/>
      <c r="Y202" s="352"/>
      <c r="Z202" s="248" t="s">
        <v>909</v>
      </c>
      <c r="AA202" s="251">
        <f t="shared" si="29"/>
        <v>0.235849056603777</v>
      </c>
      <c r="AB202" s="248" t="s">
        <v>910</v>
      </c>
      <c r="AC202" s="253">
        <f>(AB202-Z202)*VLOOKUP(AE202,公斤水的体积!A:B,2,)</f>
        <v>40.14812</v>
      </c>
      <c r="AD202" s="530">
        <f t="shared" si="28"/>
        <v>0.370300000000032</v>
      </c>
      <c r="AE202" s="247">
        <v>17</v>
      </c>
      <c r="AF202" s="52"/>
      <c r="AG202" s="52"/>
      <c r="AH202" s="43" t="s">
        <v>449</v>
      </c>
      <c r="AI202" s="525">
        <v>164.3</v>
      </c>
      <c r="AJ202" s="530">
        <f t="shared" si="30"/>
        <v>1.82592818015825</v>
      </c>
      <c r="AL202" s="260" t="s">
        <v>63</v>
      </c>
      <c r="AM202" s="260" t="s">
        <v>63</v>
      </c>
      <c r="AN202" s="260" t="s">
        <v>63</v>
      </c>
      <c r="AO202" s="260" t="s">
        <v>63</v>
      </c>
      <c r="AP202" s="260" t="s">
        <v>63</v>
      </c>
      <c r="AQ202" s="260" t="s">
        <v>63</v>
      </c>
      <c r="AR202" s="534" t="str">
        <f t="shared" si="31"/>
        <v>合格</v>
      </c>
      <c r="AS202" s="139" t="s">
        <v>64</v>
      </c>
      <c r="AT202" s="248" t="s">
        <v>833</v>
      </c>
      <c r="AU202" s="214" t="s">
        <v>65</v>
      </c>
    </row>
    <row r="203" ht="15" spans="1:47">
      <c r="A203" s="47">
        <v>197</v>
      </c>
      <c r="B203" s="535" t="s">
        <v>56</v>
      </c>
      <c r="C203" s="352" t="s">
        <v>911</v>
      </c>
      <c r="D203" s="248" t="s">
        <v>57</v>
      </c>
      <c r="E203" s="520" t="s">
        <v>912</v>
      </c>
      <c r="F203" s="239" t="s">
        <v>913</v>
      </c>
      <c r="G203" s="521" t="s">
        <v>68</v>
      </c>
      <c r="H203" s="248" t="s">
        <v>61</v>
      </c>
      <c r="I203" s="248" t="s">
        <v>205</v>
      </c>
      <c r="J203" s="249">
        <v>5.7</v>
      </c>
      <c r="K203" s="248" t="s">
        <v>110</v>
      </c>
      <c r="L203" s="248" t="s">
        <v>151</v>
      </c>
      <c r="M203" s="352"/>
      <c r="N203" s="352"/>
      <c r="O203" s="352"/>
      <c r="P203" s="352"/>
      <c r="Q203" s="352"/>
      <c r="R203" s="352"/>
      <c r="S203" s="352"/>
      <c r="T203" s="352"/>
      <c r="U203" s="352"/>
      <c r="V203" s="352"/>
      <c r="W203" s="352"/>
      <c r="X203" s="352"/>
      <c r="Y203" s="352"/>
      <c r="Z203" s="248" t="s">
        <v>879</v>
      </c>
      <c r="AA203" s="251">
        <f t="shared" si="29"/>
        <v>0.18148820326679</v>
      </c>
      <c r="AB203" s="248" t="s">
        <v>111</v>
      </c>
      <c r="AC203" s="253">
        <f>(AB203-Z203)*VLOOKUP(AE203,公斤水的体积!A:B,2,)</f>
        <v>40.629638</v>
      </c>
      <c r="AD203" s="530">
        <f t="shared" si="28"/>
        <v>0.320093827160476</v>
      </c>
      <c r="AE203" s="247">
        <v>14</v>
      </c>
      <c r="AF203" s="52"/>
      <c r="AG203" s="52"/>
      <c r="AH203" s="43" t="s">
        <v>240</v>
      </c>
      <c r="AI203" s="525">
        <v>139.4</v>
      </c>
      <c r="AJ203" s="530">
        <f t="shared" si="30"/>
        <v>1.21951219512195</v>
      </c>
      <c r="AL203" s="260" t="s">
        <v>63</v>
      </c>
      <c r="AM203" s="260" t="s">
        <v>63</v>
      </c>
      <c r="AN203" s="260" t="s">
        <v>63</v>
      </c>
      <c r="AO203" s="260" t="s">
        <v>63</v>
      </c>
      <c r="AP203" s="260" t="s">
        <v>63</v>
      </c>
      <c r="AQ203" s="260" t="s">
        <v>63</v>
      </c>
      <c r="AR203" s="534" t="str">
        <f t="shared" si="31"/>
        <v>合格</v>
      </c>
      <c r="AS203" s="139" t="s">
        <v>64</v>
      </c>
      <c r="AT203" s="248" t="s">
        <v>911</v>
      </c>
      <c r="AU203" s="214" t="s">
        <v>65</v>
      </c>
    </row>
    <row r="204" ht="15" spans="1:47">
      <c r="A204" s="47">
        <v>198</v>
      </c>
      <c r="B204" s="535" t="s">
        <v>56</v>
      </c>
      <c r="C204" s="352" t="s">
        <v>911</v>
      </c>
      <c r="D204" s="248" t="s">
        <v>57</v>
      </c>
      <c r="E204" s="520" t="s">
        <v>914</v>
      </c>
      <c r="F204" s="239" t="s">
        <v>915</v>
      </c>
      <c r="G204" s="521" t="s">
        <v>106</v>
      </c>
      <c r="H204" s="248" t="s">
        <v>141</v>
      </c>
      <c r="I204" s="248" t="s">
        <v>78</v>
      </c>
      <c r="J204" s="249">
        <v>5.7</v>
      </c>
      <c r="K204" s="248" t="s">
        <v>127</v>
      </c>
      <c r="L204" s="248" t="s">
        <v>420</v>
      </c>
      <c r="M204" s="352"/>
      <c r="N204" s="352"/>
      <c r="O204" s="352"/>
      <c r="P204" s="352"/>
      <c r="Q204" s="352"/>
      <c r="R204" s="352"/>
      <c r="S204" s="352"/>
      <c r="T204" s="352"/>
      <c r="U204" s="352"/>
      <c r="V204" s="352"/>
      <c r="W204" s="352"/>
      <c r="X204" s="352"/>
      <c r="Y204" s="352"/>
      <c r="Z204" s="248" t="s">
        <v>128</v>
      </c>
      <c r="AA204" s="251">
        <f t="shared" si="29"/>
        <v>0.178571428571431</v>
      </c>
      <c r="AB204" s="248" t="s">
        <v>853</v>
      </c>
      <c r="AC204" s="253">
        <f>(AB204-Z204)*VLOOKUP(AE204,公斤水的体积!A:B,2,)</f>
        <v>40.729711</v>
      </c>
      <c r="AD204" s="530">
        <f t="shared" si="28"/>
        <v>0.31948522167486</v>
      </c>
      <c r="AE204" s="247">
        <v>14</v>
      </c>
      <c r="AF204" s="52"/>
      <c r="AG204" s="52"/>
      <c r="AH204" s="43" t="s">
        <v>314</v>
      </c>
      <c r="AI204" s="525">
        <v>134.7</v>
      </c>
      <c r="AJ204" s="530">
        <f t="shared" si="30"/>
        <v>1.85597624350408</v>
      </c>
      <c r="AL204" s="260" t="s">
        <v>63</v>
      </c>
      <c r="AM204" s="260" t="s">
        <v>63</v>
      </c>
      <c r="AN204" s="260" t="s">
        <v>63</v>
      </c>
      <c r="AO204" s="260" t="s">
        <v>63</v>
      </c>
      <c r="AP204" s="260" t="s">
        <v>63</v>
      </c>
      <c r="AQ204" s="260" t="s">
        <v>63</v>
      </c>
      <c r="AR204" s="534" t="str">
        <f t="shared" si="31"/>
        <v>合格</v>
      </c>
      <c r="AS204" s="139" t="s">
        <v>64</v>
      </c>
      <c r="AT204" s="248" t="s">
        <v>911</v>
      </c>
      <c r="AU204" s="214" t="s">
        <v>65</v>
      </c>
    </row>
    <row r="205" ht="15" spans="1:47">
      <c r="A205" s="47">
        <v>199</v>
      </c>
      <c r="B205" s="535" t="s">
        <v>56</v>
      </c>
      <c r="C205" s="352" t="s">
        <v>911</v>
      </c>
      <c r="D205" s="248" t="s">
        <v>57</v>
      </c>
      <c r="E205" s="520" t="s">
        <v>916</v>
      </c>
      <c r="F205" s="239" t="s">
        <v>917</v>
      </c>
      <c r="G205" s="521" t="s">
        <v>96</v>
      </c>
      <c r="H205" s="248" t="s">
        <v>645</v>
      </c>
      <c r="I205" s="248" t="s">
        <v>164</v>
      </c>
      <c r="J205" s="249">
        <v>5.7</v>
      </c>
      <c r="K205" s="248" t="s">
        <v>741</v>
      </c>
      <c r="L205" s="248" t="s">
        <v>109</v>
      </c>
      <c r="M205" s="352"/>
      <c r="N205" s="352"/>
      <c r="O205" s="352"/>
      <c r="P205" s="352"/>
      <c r="Q205" s="352"/>
      <c r="R205" s="352"/>
      <c r="S205" s="352"/>
      <c r="T205" s="352"/>
      <c r="U205" s="352"/>
      <c r="V205" s="352"/>
      <c r="W205" s="352"/>
      <c r="X205" s="352"/>
      <c r="Y205" s="352"/>
      <c r="Z205" s="248" t="s">
        <v>437</v>
      </c>
      <c r="AA205" s="251">
        <f t="shared" si="29"/>
        <v>0.180180180180183</v>
      </c>
      <c r="AB205" s="248" t="s">
        <v>918</v>
      </c>
      <c r="AC205" s="253">
        <f>(AB205-Z205)*VLOOKUP(AE205,公斤水的体积!A:B,2,)</f>
        <v>40.529565</v>
      </c>
      <c r="AD205" s="530">
        <f t="shared" si="28"/>
        <v>0.320705445544571</v>
      </c>
      <c r="AE205" s="247">
        <v>14</v>
      </c>
      <c r="AF205" s="52"/>
      <c r="AG205" s="52"/>
      <c r="AH205" s="43" t="s">
        <v>121</v>
      </c>
      <c r="AI205" s="525">
        <v>129.9</v>
      </c>
      <c r="AJ205" s="530">
        <f t="shared" si="30"/>
        <v>1.84757505773672</v>
      </c>
      <c r="AL205" s="260" t="s">
        <v>63</v>
      </c>
      <c r="AM205" s="260" t="s">
        <v>63</v>
      </c>
      <c r="AN205" s="260" t="s">
        <v>63</v>
      </c>
      <c r="AO205" s="260" t="s">
        <v>63</v>
      </c>
      <c r="AP205" s="260" t="s">
        <v>63</v>
      </c>
      <c r="AQ205" s="260" t="s">
        <v>63</v>
      </c>
      <c r="AR205" s="534" t="str">
        <f t="shared" si="31"/>
        <v>合格</v>
      </c>
      <c r="AS205" s="139" t="s">
        <v>64</v>
      </c>
      <c r="AT205" s="248" t="s">
        <v>911</v>
      </c>
      <c r="AU205" s="214" t="s">
        <v>65</v>
      </c>
    </row>
    <row r="206" ht="15" spans="1:47">
      <c r="A206" s="47">
        <v>200</v>
      </c>
      <c r="B206" s="535" t="s">
        <v>56</v>
      </c>
      <c r="C206" s="352" t="s">
        <v>911</v>
      </c>
      <c r="D206" s="248" t="s">
        <v>57</v>
      </c>
      <c r="E206" s="520" t="s">
        <v>919</v>
      </c>
      <c r="F206" s="239" t="s">
        <v>920</v>
      </c>
      <c r="G206" s="521" t="s">
        <v>106</v>
      </c>
      <c r="H206" s="248" t="s">
        <v>719</v>
      </c>
      <c r="I206" s="248" t="s">
        <v>98</v>
      </c>
      <c r="J206" s="249">
        <v>5.7</v>
      </c>
      <c r="K206" s="248" t="s">
        <v>503</v>
      </c>
      <c r="L206" s="248" t="s">
        <v>109</v>
      </c>
      <c r="M206" s="352"/>
      <c r="N206" s="352"/>
      <c r="O206" s="352"/>
      <c r="P206" s="352"/>
      <c r="Q206" s="352"/>
      <c r="R206" s="352"/>
      <c r="S206" s="352"/>
      <c r="T206" s="352"/>
      <c r="U206" s="352"/>
      <c r="V206" s="352"/>
      <c r="W206" s="352"/>
      <c r="X206" s="352"/>
      <c r="Y206" s="352"/>
      <c r="Z206" s="248" t="s">
        <v>549</v>
      </c>
      <c r="AA206" s="251">
        <f t="shared" si="29"/>
        <v>0.187969924812033</v>
      </c>
      <c r="AB206" s="248" t="s">
        <v>229</v>
      </c>
      <c r="AC206" s="253">
        <f>(AB206-Z206)*VLOOKUP(AE206,公斤水的体积!A:B,2,)</f>
        <v>40.529565</v>
      </c>
      <c r="AD206" s="530">
        <f t="shared" si="28"/>
        <v>0.320705445544536</v>
      </c>
      <c r="AE206" s="247">
        <v>14</v>
      </c>
      <c r="AF206" s="52"/>
      <c r="AG206" s="52"/>
      <c r="AH206" s="43" t="s">
        <v>83</v>
      </c>
      <c r="AI206" s="525">
        <v>142.2</v>
      </c>
      <c r="AJ206" s="530">
        <f t="shared" si="30"/>
        <v>1.26582278481013</v>
      </c>
      <c r="AL206" s="260" t="s">
        <v>63</v>
      </c>
      <c r="AM206" s="260" t="s">
        <v>63</v>
      </c>
      <c r="AN206" s="260" t="s">
        <v>63</v>
      </c>
      <c r="AO206" s="260" t="s">
        <v>63</v>
      </c>
      <c r="AP206" s="260" t="s">
        <v>63</v>
      </c>
      <c r="AQ206" s="260" t="s">
        <v>63</v>
      </c>
      <c r="AR206" s="534" t="str">
        <f t="shared" si="31"/>
        <v>合格</v>
      </c>
      <c r="AS206" s="139" t="s">
        <v>64</v>
      </c>
      <c r="AT206" s="248" t="s">
        <v>911</v>
      </c>
      <c r="AU206" s="214" t="s">
        <v>65</v>
      </c>
    </row>
    <row r="207" ht="15" spans="1:47">
      <c r="A207" s="47">
        <v>201</v>
      </c>
      <c r="B207" s="535" t="s">
        <v>56</v>
      </c>
      <c r="C207" s="352" t="s">
        <v>911</v>
      </c>
      <c r="D207" s="248" t="s">
        <v>57</v>
      </c>
      <c r="E207" s="520" t="s">
        <v>921</v>
      </c>
      <c r="F207" s="239" t="s">
        <v>922</v>
      </c>
      <c r="G207" s="521" t="s">
        <v>68</v>
      </c>
      <c r="H207" s="248" t="s">
        <v>923</v>
      </c>
      <c r="I207" s="248" t="s">
        <v>98</v>
      </c>
      <c r="J207" s="249">
        <v>5.7</v>
      </c>
      <c r="K207" s="248" t="s">
        <v>192</v>
      </c>
      <c r="L207" s="248" t="s">
        <v>447</v>
      </c>
      <c r="M207" s="352"/>
      <c r="N207" s="352"/>
      <c r="O207" s="352"/>
      <c r="P207" s="352"/>
      <c r="Q207" s="352"/>
      <c r="R207" s="352"/>
      <c r="S207" s="352"/>
      <c r="T207" s="352"/>
      <c r="U207" s="352"/>
      <c r="V207" s="352"/>
      <c r="W207" s="352"/>
      <c r="X207" s="352"/>
      <c r="Y207" s="352"/>
      <c r="Z207" s="248" t="s">
        <v>194</v>
      </c>
      <c r="AA207" s="251">
        <f t="shared" si="29"/>
        <v>0.176678445229684</v>
      </c>
      <c r="AB207" s="248" t="s">
        <v>144</v>
      </c>
      <c r="AC207" s="253">
        <f>(AB207-Z207)*VLOOKUP(AE207,公斤水的体积!A:B,2,)</f>
        <v>41.130003</v>
      </c>
      <c r="AD207" s="530">
        <f t="shared" si="28"/>
        <v>0.317080487804848</v>
      </c>
      <c r="AE207" s="247">
        <v>14</v>
      </c>
      <c r="AF207" s="52"/>
      <c r="AG207" s="52"/>
      <c r="AH207" s="43" t="s">
        <v>196</v>
      </c>
      <c r="AI207" s="525">
        <v>121.3</v>
      </c>
      <c r="AJ207" s="530">
        <f t="shared" si="30"/>
        <v>1.23660346248969</v>
      </c>
      <c r="AL207" s="260" t="s">
        <v>63</v>
      </c>
      <c r="AM207" s="260" t="s">
        <v>63</v>
      </c>
      <c r="AN207" s="260" t="s">
        <v>63</v>
      </c>
      <c r="AO207" s="260" t="s">
        <v>63</v>
      </c>
      <c r="AP207" s="260" t="s">
        <v>63</v>
      </c>
      <c r="AQ207" s="260" t="s">
        <v>63</v>
      </c>
      <c r="AR207" s="534" t="str">
        <f t="shared" si="31"/>
        <v>合格</v>
      </c>
      <c r="AS207" s="139" t="s">
        <v>64</v>
      </c>
      <c r="AT207" s="248" t="s">
        <v>911</v>
      </c>
      <c r="AU207" s="214" t="s">
        <v>65</v>
      </c>
    </row>
    <row r="208" ht="15" spans="1:47">
      <c r="A208" s="47">
        <v>202</v>
      </c>
      <c r="B208" s="535" t="s">
        <v>56</v>
      </c>
      <c r="C208" s="352" t="s">
        <v>911</v>
      </c>
      <c r="D208" s="248" t="s">
        <v>57</v>
      </c>
      <c r="E208" s="520" t="s">
        <v>924</v>
      </c>
      <c r="F208" s="239" t="s">
        <v>925</v>
      </c>
      <c r="G208" s="521" t="s">
        <v>133</v>
      </c>
      <c r="H208" s="248" t="s">
        <v>163</v>
      </c>
      <c r="I208" s="248" t="s">
        <v>126</v>
      </c>
      <c r="J208" s="249">
        <v>5.7</v>
      </c>
      <c r="K208" s="248" t="s">
        <v>571</v>
      </c>
      <c r="L208" s="248" t="s">
        <v>109</v>
      </c>
      <c r="M208" s="352"/>
      <c r="N208" s="352"/>
      <c r="O208" s="352"/>
      <c r="P208" s="352"/>
      <c r="Q208" s="352"/>
      <c r="R208" s="352"/>
      <c r="S208" s="352"/>
      <c r="T208" s="352"/>
      <c r="U208" s="352"/>
      <c r="V208" s="352"/>
      <c r="W208" s="352"/>
      <c r="X208" s="352"/>
      <c r="Y208" s="352"/>
      <c r="Z208" s="248" t="s">
        <v>582</v>
      </c>
      <c r="AA208" s="251">
        <f t="shared" si="29"/>
        <v>0.209643605870024</v>
      </c>
      <c r="AB208" s="248" t="s">
        <v>173</v>
      </c>
      <c r="AC208" s="253">
        <f>(AB208-Z208)*VLOOKUP(AE208,公斤水的体积!A:B,2,)</f>
        <v>40.529565</v>
      </c>
      <c r="AD208" s="530">
        <f t="shared" si="28"/>
        <v>0.320705445544536</v>
      </c>
      <c r="AE208" s="247">
        <v>14</v>
      </c>
      <c r="AF208" s="52"/>
      <c r="AG208" s="52"/>
      <c r="AH208" s="43" t="s">
        <v>254</v>
      </c>
      <c r="AI208" s="525">
        <v>154.9</v>
      </c>
      <c r="AJ208" s="530">
        <f t="shared" si="30"/>
        <v>1.42027114267269</v>
      </c>
      <c r="AL208" s="260" t="s">
        <v>63</v>
      </c>
      <c r="AM208" s="260" t="s">
        <v>63</v>
      </c>
      <c r="AN208" s="260" t="s">
        <v>63</v>
      </c>
      <c r="AO208" s="260" t="s">
        <v>63</v>
      </c>
      <c r="AP208" s="260" t="s">
        <v>63</v>
      </c>
      <c r="AQ208" s="260" t="s">
        <v>63</v>
      </c>
      <c r="AR208" s="534" t="str">
        <f t="shared" si="31"/>
        <v>合格</v>
      </c>
      <c r="AS208" s="139" t="s">
        <v>64</v>
      </c>
      <c r="AT208" s="248" t="s">
        <v>911</v>
      </c>
      <c r="AU208" s="214" t="s">
        <v>65</v>
      </c>
    </row>
    <row r="209" ht="15" spans="1:47">
      <c r="A209" s="47">
        <v>203</v>
      </c>
      <c r="B209" s="535" t="s">
        <v>56</v>
      </c>
      <c r="C209" s="352" t="s">
        <v>911</v>
      </c>
      <c r="D209" s="248" t="s">
        <v>57</v>
      </c>
      <c r="E209" s="520" t="s">
        <v>926</v>
      </c>
      <c r="F209" s="239" t="s">
        <v>927</v>
      </c>
      <c r="G209" s="521" t="s">
        <v>68</v>
      </c>
      <c r="H209" s="248" t="s">
        <v>269</v>
      </c>
      <c r="I209" s="248" t="s">
        <v>98</v>
      </c>
      <c r="J209" s="249">
        <v>5.7</v>
      </c>
      <c r="K209" s="248" t="s">
        <v>770</v>
      </c>
      <c r="L209" s="248" t="s">
        <v>213</v>
      </c>
      <c r="M209" s="352"/>
      <c r="N209" s="352"/>
      <c r="O209" s="352"/>
      <c r="P209" s="352"/>
      <c r="Q209" s="352"/>
      <c r="R209" s="352"/>
      <c r="S209" s="352"/>
      <c r="T209" s="352"/>
      <c r="U209" s="352"/>
      <c r="V209" s="352"/>
      <c r="W209" s="352"/>
      <c r="X209" s="352"/>
      <c r="Y209" s="352"/>
      <c r="Z209" s="248" t="s">
        <v>226</v>
      </c>
      <c r="AA209" s="251">
        <f t="shared" si="29"/>
        <v>0.184162062615091</v>
      </c>
      <c r="AB209" s="248" t="s">
        <v>928</v>
      </c>
      <c r="AC209" s="253">
        <f>(AB209-Z209)*VLOOKUP(AE209,公斤水的体积!A:B,2,)</f>
        <v>41.530295</v>
      </c>
      <c r="AD209" s="530">
        <f t="shared" si="28"/>
        <v>1.04694647201945</v>
      </c>
      <c r="AE209" s="247">
        <v>14</v>
      </c>
      <c r="AF209" s="52"/>
      <c r="AG209" s="52"/>
      <c r="AH209" s="43" t="s">
        <v>112</v>
      </c>
      <c r="AI209" s="525">
        <v>144.1</v>
      </c>
      <c r="AJ209" s="530">
        <f t="shared" si="30"/>
        <v>2.15128383067314</v>
      </c>
      <c r="AL209" s="260" t="s">
        <v>63</v>
      </c>
      <c r="AM209" s="260" t="s">
        <v>63</v>
      </c>
      <c r="AN209" s="260" t="s">
        <v>63</v>
      </c>
      <c r="AO209" s="260" t="s">
        <v>63</v>
      </c>
      <c r="AP209" s="260" t="s">
        <v>63</v>
      </c>
      <c r="AQ209" s="260" t="s">
        <v>63</v>
      </c>
      <c r="AR209" s="534" t="str">
        <f t="shared" si="31"/>
        <v>合格</v>
      </c>
      <c r="AS209" s="139" t="s">
        <v>64</v>
      </c>
      <c r="AT209" s="248" t="s">
        <v>911</v>
      </c>
      <c r="AU209" s="214" t="s">
        <v>65</v>
      </c>
    </row>
    <row r="210" ht="15" spans="1:47">
      <c r="A210" s="47">
        <v>204</v>
      </c>
      <c r="B210" s="535" t="s">
        <v>56</v>
      </c>
      <c r="C210" s="352" t="s">
        <v>911</v>
      </c>
      <c r="D210" s="248" t="s">
        <v>57</v>
      </c>
      <c r="E210" s="520" t="s">
        <v>929</v>
      </c>
      <c r="F210" s="239" t="s">
        <v>930</v>
      </c>
      <c r="G210" s="521" t="s">
        <v>106</v>
      </c>
      <c r="H210" s="248" t="s">
        <v>931</v>
      </c>
      <c r="I210" s="248" t="s">
        <v>98</v>
      </c>
      <c r="J210" s="249">
        <v>5.7</v>
      </c>
      <c r="K210" s="248" t="s">
        <v>226</v>
      </c>
      <c r="L210" s="248" t="s">
        <v>90</v>
      </c>
      <c r="M210" s="352"/>
      <c r="N210" s="352"/>
      <c r="O210" s="352"/>
      <c r="P210" s="352"/>
      <c r="Q210" s="352"/>
      <c r="R210" s="352"/>
      <c r="S210" s="352"/>
      <c r="T210" s="352"/>
      <c r="U210" s="352"/>
      <c r="V210" s="352"/>
      <c r="W210" s="352"/>
      <c r="X210" s="352"/>
      <c r="Y210" s="352"/>
      <c r="Z210" s="248" t="s">
        <v>228</v>
      </c>
      <c r="AA210" s="251">
        <f t="shared" si="29"/>
        <v>0.184501845018453</v>
      </c>
      <c r="AB210" s="248" t="s">
        <v>802</v>
      </c>
      <c r="AC210" s="253">
        <f>(AB210-Z210)*VLOOKUP(AE210,公斤水的体积!A:B,2,)</f>
        <v>40.329419</v>
      </c>
      <c r="AD210" s="530">
        <f t="shared" si="28"/>
        <v>0.32193781094527</v>
      </c>
      <c r="AE210" s="247">
        <v>14</v>
      </c>
      <c r="AF210" s="52"/>
      <c r="AG210" s="52"/>
      <c r="AH210" s="43" t="s">
        <v>230</v>
      </c>
      <c r="AI210" s="525">
        <v>144.1</v>
      </c>
      <c r="AJ210" s="530">
        <f t="shared" si="30"/>
        <v>2.63705759888966</v>
      </c>
      <c r="AL210" s="260" t="s">
        <v>63</v>
      </c>
      <c r="AM210" s="260" t="s">
        <v>63</v>
      </c>
      <c r="AN210" s="260" t="s">
        <v>63</v>
      </c>
      <c r="AO210" s="260" t="s">
        <v>63</v>
      </c>
      <c r="AP210" s="260" t="s">
        <v>63</v>
      </c>
      <c r="AQ210" s="260" t="s">
        <v>63</v>
      </c>
      <c r="AR210" s="534" t="str">
        <f t="shared" si="31"/>
        <v>合格</v>
      </c>
      <c r="AS210" s="139" t="s">
        <v>64</v>
      </c>
      <c r="AT210" s="248" t="s">
        <v>911</v>
      </c>
      <c r="AU210" s="214" t="s">
        <v>65</v>
      </c>
    </row>
    <row r="211" ht="15" spans="1:47">
      <c r="A211" s="47">
        <v>205</v>
      </c>
      <c r="B211" s="535" t="s">
        <v>56</v>
      </c>
      <c r="C211" s="352" t="s">
        <v>911</v>
      </c>
      <c r="D211" s="248" t="s">
        <v>57</v>
      </c>
      <c r="E211" s="520" t="s">
        <v>932</v>
      </c>
      <c r="F211" s="239" t="s">
        <v>933</v>
      </c>
      <c r="G211" s="521" t="s">
        <v>106</v>
      </c>
      <c r="H211" s="248" t="s">
        <v>815</v>
      </c>
      <c r="I211" s="248" t="s">
        <v>98</v>
      </c>
      <c r="J211" s="249">
        <v>5.7</v>
      </c>
      <c r="K211" s="248" t="s">
        <v>192</v>
      </c>
      <c r="L211" s="248" t="s">
        <v>420</v>
      </c>
      <c r="M211" s="352"/>
      <c r="N211" s="352"/>
      <c r="O211" s="352"/>
      <c r="P211" s="352"/>
      <c r="Q211" s="352"/>
      <c r="R211" s="352"/>
      <c r="S211" s="352"/>
      <c r="T211" s="352"/>
      <c r="U211" s="352"/>
      <c r="V211" s="352"/>
      <c r="W211" s="352"/>
      <c r="X211" s="352"/>
      <c r="Y211" s="352"/>
      <c r="Z211" s="248" t="s">
        <v>194</v>
      </c>
      <c r="AA211" s="251">
        <f t="shared" si="29"/>
        <v>0.176678445229684</v>
      </c>
      <c r="AB211" s="248" t="s">
        <v>120</v>
      </c>
      <c r="AC211" s="253">
        <f>(AB211-Z211)*VLOOKUP(AE211,公斤水的体积!A:B,2,)</f>
        <v>40.729711</v>
      </c>
      <c r="AD211" s="530">
        <f t="shared" si="28"/>
        <v>0.319485221674878</v>
      </c>
      <c r="AE211" s="247">
        <v>14</v>
      </c>
      <c r="AF211" s="52"/>
      <c r="AG211" s="52"/>
      <c r="AH211" s="43" t="s">
        <v>291</v>
      </c>
      <c r="AI211" s="525">
        <v>133.2</v>
      </c>
      <c r="AJ211" s="530">
        <f t="shared" si="30"/>
        <v>0.825825825825826</v>
      </c>
      <c r="AL211" s="260" t="s">
        <v>63</v>
      </c>
      <c r="AM211" s="260" t="s">
        <v>63</v>
      </c>
      <c r="AN211" s="260" t="s">
        <v>63</v>
      </c>
      <c r="AO211" s="260" t="s">
        <v>63</v>
      </c>
      <c r="AP211" s="260" t="s">
        <v>63</v>
      </c>
      <c r="AQ211" s="260" t="s">
        <v>63</v>
      </c>
      <c r="AR211" s="534" t="str">
        <f t="shared" si="31"/>
        <v>合格</v>
      </c>
      <c r="AS211" s="139" t="s">
        <v>64</v>
      </c>
      <c r="AT211" s="248" t="s">
        <v>911</v>
      </c>
      <c r="AU211" s="214" t="s">
        <v>65</v>
      </c>
    </row>
    <row r="212" ht="15" spans="1:47">
      <c r="A212" s="47">
        <v>206</v>
      </c>
      <c r="B212" s="535" t="s">
        <v>56</v>
      </c>
      <c r="C212" s="352" t="s">
        <v>911</v>
      </c>
      <c r="D212" s="248" t="s">
        <v>57</v>
      </c>
      <c r="E212" s="520" t="s">
        <v>934</v>
      </c>
      <c r="F212" s="239" t="s">
        <v>935</v>
      </c>
      <c r="G212" s="521" t="s">
        <v>106</v>
      </c>
      <c r="H212" s="248" t="s">
        <v>936</v>
      </c>
      <c r="I212" s="248" t="s">
        <v>205</v>
      </c>
      <c r="J212" s="249">
        <v>5.7</v>
      </c>
      <c r="K212" s="248" t="s">
        <v>441</v>
      </c>
      <c r="L212" s="248" t="s">
        <v>420</v>
      </c>
      <c r="M212" s="352"/>
      <c r="N212" s="352"/>
      <c r="O212" s="352"/>
      <c r="P212" s="352"/>
      <c r="Q212" s="352"/>
      <c r="R212" s="352"/>
      <c r="S212" s="352"/>
      <c r="T212" s="352"/>
      <c r="U212" s="352"/>
      <c r="V212" s="352"/>
      <c r="W212" s="352"/>
      <c r="X212" s="352"/>
      <c r="Y212" s="352"/>
      <c r="Z212" s="248" t="s">
        <v>442</v>
      </c>
      <c r="AA212" s="251">
        <f t="shared" si="29"/>
        <v>0.174216027874567</v>
      </c>
      <c r="AB212" s="248" t="s">
        <v>195</v>
      </c>
      <c r="AC212" s="253">
        <f>(AB212-Z212)*VLOOKUP(AE212,公斤水的体积!A:B,2,)</f>
        <v>40.729711</v>
      </c>
      <c r="AD212" s="530">
        <f t="shared" si="28"/>
        <v>0.319485221674878</v>
      </c>
      <c r="AE212" s="247">
        <v>14</v>
      </c>
      <c r="AF212" s="52"/>
      <c r="AG212" s="52"/>
      <c r="AH212" s="43" t="s">
        <v>196</v>
      </c>
      <c r="AI212" s="525">
        <v>131.9</v>
      </c>
      <c r="AJ212" s="530">
        <f t="shared" si="30"/>
        <v>1.13722517058378</v>
      </c>
      <c r="AL212" s="260" t="s">
        <v>63</v>
      </c>
      <c r="AM212" s="260" t="s">
        <v>63</v>
      </c>
      <c r="AN212" s="260" t="s">
        <v>63</v>
      </c>
      <c r="AO212" s="260" t="s">
        <v>63</v>
      </c>
      <c r="AP212" s="260" t="s">
        <v>63</v>
      </c>
      <c r="AQ212" s="260" t="s">
        <v>63</v>
      </c>
      <c r="AR212" s="534" t="str">
        <f t="shared" si="31"/>
        <v>合格</v>
      </c>
      <c r="AS212" s="139" t="s">
        <v>64</v>
      </c>
      <c r="AT212" s="248" t="s">
        <v>911</v>
      </c>
      <c r="AU212" s="214" t="s">
        <v>65</v>
      </c>
    </row>
    <row r="213" ht="15" spans="1:47">
      <c r="A213" s="47">
        <v>207</v>
      </c>
      <c r="B213" s="535" t="s">
        <v>56</v>
      </c>
      <c r="C213" s="352" t="s">
        <v>911</v>
      </c>
      <c r="D213" s="248" t="s">
        <v>57</v>
      </c>
      <c r="E213" s="520" t="s">
        <v>937</v>
      </c>
      <c r="F213" s="239" t="s">
        <v>938</v>
      </c>
      <c r="G213" s="521" t="s">
        <v>133</v>
      </c>
      <c r="H213" s="248" t="s">
        <v>185</v>
      </c>
      <c r="I213" s="248" t="s">
        <v>149</v>
      </c>
      <c r="J213" s="261">
        <v>5</v>
      </c>
      <c r="K213" s="248" t="s">
        <v>939</v>
      </c>
      <c r="L213" s="248" t="s">
        <v>80</v>
      </c>
      <c r="M213" s="352"/>
      <c r="N213" s="352"/>
      <c r="O213" s="352"/>
      <c r="P213" s="352"/>
      <c r="Q213" s="352"/>
      <c r="R213" s="352"/>
      <c r="S213" s="352"/>
      <c r="T213" s="352"/>
      <c r="U213" s="352"/>
      <c r="V213" s="352"/>
      <c r="W213" s="352"/>
      <c r="X213" s="352"/>
      <c r="Y213" s="352"/>
      <c r="Z213" s="248" t="s">
        <v>362</v>
      </c>
      <c r="AA213" s="251">
        <f t="shared" si="29"/>
        <v>0.216919739696315</v>
      </c>
      <c r="AB213" s="248" t="s">
        <v>940</v>
      </c>
      <c r="AC213" s="253">
        <f>(AB213-Z213)*VLOOKUP(AE213,公斤水的体积!A:B,2,)</f>
        <v>40.129273</v>
      </c>
      <c r="AD213" s="530">
        <f t="shared" si="28"/>
        <v>0.323182499999977</v>
      </c>
      <c r="AE213" s="247">
        <v>14</v>
      </c>
      <c r="AF213" s="52"/>
      <c r="AG213" s="52"/>
      <c r="AH213" s="43" t="s">
        <v>856</v>
      </c>
      <c r="AI213" s="525">
        <v>162</v>
      </c>
      <c r="AJ213" s="530">
        <f t="shared" si="30"/>
        <v>2.40740740740741</v>
      </c>
      <c r="AL213" s="260" t="s">
        <v>63</v>
      </c>
      <c r="AM213" s="260" t="s">
        <v>63</v>
      </c>
      <c r="AN213" s="260" t="s">
        <v>63</v>
      </c>
      <c r="AO213" s="260" t="s">
        <v>63</v>
      </c>
      <c r="AP213" s="260" t="s">
        <v>63</v>
      </c>
      <c r="AQ213" s="260" t="s">
        <v>63</v>
      </c>
      <c r="AR213" s="534" t="str">
        <f t="shared" si="31"/>
        <v>合格</v>
      </c>
      <c r="AS213" s="139" t="s">
        <v>64</v>
      </c>
      <c r="AT213" s="248" t="s">
        <v>911</v>
      </c>
      <c r="AU213" s="214" t="s">
        <v>65</v>
      </c>
    </row>
    <row r="214" ht="15" spans="1:47">
      <c r="A214" s="47">
        <v>208</v>
      </c>
      <c r="B214" s="535" t="s">
        <v>56</v>
      </c>
      <c r="C214" s="352" t="s">
        <v>911</v>
      </c>
      <c r="D214" s="248" t="s">
        <v>57</v>
      </c>
      <c r="E214" s="520" t="s">
        <v>941</v>
      </c>
      <c r="F214" s="239" t="s">
        <v>942</v>
      </c>
      <c r="G214" s="521" t="s">
        <v>106</v>
      </c>
      <c r="H214" s="248" t="s">
        <v>375</v>
      </c>
      <c r="I214" s="248" t="s">
        <v>98</v>
      </c>
      <c r="J214" s="249">
        <v>5.7</v>
      </c>
      <c r="K214" s="248" t="s">
        <v>428</v>
      </c>
      <c r="L214" s="248" t="s">
        <v>80</v>
      </c>
      <c r="M214" s="352"/>
      <c r="N214" s="352"/>
      <c r="O214" s="352"/>
      <c r="P214" s="352"/>
      <c r="Q214" s="352"/>
      <c r="R214" s="352"/>
      <c r="S214" s="352"/>
      <c r="T214" s="352"/>
      <c r="U214" s="352"/>
      <c r="V214" s="352"/>
      <c r="W214" s="352"/>
      <c r="X214" s="352"/>
      <c r="Y214" s="352"/>
      <c r="Z214" s="248" t="s">
        <v>429</v>
      </c>
      <c r="AA214" s="251">
        <f t="shared" si="29"/>
        <v>0.183150183150186</v>
      </c>
      <c r="AB214" s="248" t="s">
        <v>487</v>
      </c>
      <c r="AC214" s="253">
        <f>(AB214-Z214)*VLOOKUP(AE214,公斤水的体积!A:B,2,)</f>
        <v>40.129273</v>
      </c>
      <c r="AD214" s="530">
        <f t="shared" si="28"/>
        <v>0.323182499999977</v>
      </c>
      <c r="AE214" s="247">
        <v>14</v>
      </c>
      <c r="AF214" s="52"/>
      <c r="AG214" s="52"/>
      <c r="AH214" s="43" t="s">
        <v>273</v>
      </c>
      <c r="AI214" s="525">
        <v>136.8</v>
      </c>
      <c r="AJ214" s="530">
        <f t="shared" si="30"/>
        <v>1.46198830409357</v>
      </c>
      <c r="AL214" s="260" t="s">
        <v>63</v>
      </c>
      <c r="AM214" s="260" t="s">
        <v>63</v>
      </c>
      <c r="AN214" s="260" t="s">
        <v>63</v>
      </c>
      <c r="AO214" s="260" t="s">
        <v>63</v>
      </c>
      <c r="AP214" s="260" t="s">
        <v>63</v>
      </c>
      <c r="AQ214" s="260" t="s">
        <v>63</v>
      </c>
      <c r="AR214" s="534" t="str">
        <f t="shared" si="31"/>
        <v>合格</v>
      </c>
      <c r="AS214" s="139" t="s">
        <v>64</v>
      </c>
      <c r="AT214" s="248" t="s">
        <v>911</v>
      </c>
      <c r="AU214" s="214" t="s">
        <v>65</v>
      </c>
    </row>
    <row r="215" ht="15" spans="1:47">
      <c r="A215" s="47">
        <v>209</v>
      </c>
      <c r="B215" s="535" t="s">
        <v>56</v>
      </c>
      <c r="C215" s="352" t="s">
        <v>911</v>
      </c>
      <c r="D215" s="248" t="s">
        <v>57</v>
      </c>
      <c r="E215" s="520" t="s">
        <v>943</v>
      </c>
      <c r="F215" s="239" t="s">
        <v>944</v>
      </c>
      <c r="G215" s="521" t="s">
        <v>133</v>
      </c>
      <c r="H215" s="248" t="s">
        <v>945</v>
      </c>
      <c r="I215" s="248" t="s">
        <v>205</v>
      </c>
      <c r="J215" s="249">
        <v>5.7</v>
      </c>
      <c r="K215" s="248" t="s">
        <v>322</v>
      </c>
      <c r="L215" s="248" t="s">
        <v>699</v>
      </c>
      <c r="M215" s="352"/>
      <c r="N215" s="352"/>
      <c r="O215" s="352"/>
      <c r="P215" s="352"/>
      <c r="Q215" s="352"/>
      <c r="R215" s="352"/>
      <c r="S215" s="352"/>
      <c r="T215" s="352"/>
      <c r="U215" s="352"/>
      <c r="V215" s="352"/>
      <c r="W215" s="352"/>
      <c r="X215" s="352"/>
      <c r="Y215" s="352"/>
      <c r="Z215" s="248" t="s">
        <v>323</v>
      </c>
      <c r="AA215" s="251">
        <f t="shared" si="29"/>
        <v>0.205761316872431</v>
      </c>
      <c r="AB215" s="248" t="s">
        <v>612</v>
      </c>
      <c r="AC215" s="253">
        <f>(AB215-Z215)*VLOOKUP(AE215,公斤水的体积!A:B,2,)</f>
        <v>40.229346</v>
      </c>
      <c r="AD215" s="530">
        <f t="shared" si="28"/>
        <v>0.322558603491267</v>
      </c>
      <c r="AE215" s="247">
        <v>14</v>
      </c>
      <c r="AF215" s="52"/>
      <c r="AG215" s="52"/>
      <c r="AH215" s="43" t="s">
        <v>856</v>
      </c>
      <c r="AI215" s="525">
        <v>154.4</v>
      </c>
      <c r="AJ215" s="530">
        <f t="shared" si="30"/>
        <v>2.5259067357513</v>
      </c>
      <c r="AL215" s="260" t="s">
        <v>63</v>
      </c>
      <c r="AM215" s="260" t="s">
        <v>63</v>
      </c>
      <c r="AN215" s="260" t="s">
        <v>63</v>
      </c>
      <c r="AO215" s="260" t="s">
        <v>63</v>
      </c>
      <c r="AP215" s="260" t="s">
        <v>63</v>
      </c>
      <c r="AQ215" s="260" t="s">
        <v>63</v>
      </c>
      <c r="AR215" s="534" t="str">
        <f t="shared" si="31"/>
        <v>合格</v>
      </c>
      <c r="AS215" s="139" t="s">
        <v>64</v>
      </c>
      <c r="AT215" s="248" t="s">
        <v>911</v>
      </c>
      <c r="AU215" s="214" t="s">
        <v>65</v>
      </c>
    </row>
    <row r="216" ht="15" spans="1:47">
      <c r="A216" s="47">
        <v>210</v>
      </c>
      <c r="B216" s="535" t="s">
        <v>56</v>
      </c>
      <c r="C216" s="352" t="s">
        <v>911</v>
      </c>
      <c r="D216" s="248" t="s">
        <v>57</v>
      </c>
      <c r="E216" s="520" t="s">
        <v>946</v>
      </c>
      <c r="F216" s="239" t="s">
        <v>947</v>
      </c>
      <c r="G216" s="521" t="s">
        <v>106</v>
      </c>
      <c r="H216" s="248" t="s">
        <v>141</v>
      </c>
      <c r="I216" s="248" t="s">
        <v>98</v>
      </c>
      <c r="J216" s="249">
        <v>5.7</v>
      </c>
      <c r="K216" s="248" t="s">
        <v>471</v>
      </c>
      <c r="L216" s="248" t="s">
        <v>109</v>
      </c>
      <c r="M216" s="352"/>
      <c r="N216" s="352"/>
      <c r="O216" s="352"/>
      <c r="P216" s="352"/>
      <c r="Q216" s="352"/>
      <c r="R216" s="352"/>
      <c r="S216" s="352"/>
      <c r="T216" s="352"/>
      <c r="U216" s="352"/>
      <c r="V216" s="352"/>
      <c r="W216" s="352"/>
      <c r="X216" s="352"/>
      <c r="Y216" s="352"/>
      <c r="Z216" s="248" t="s">
        <v>741</v>
      </c>
      <c r="AA216" s="251">
        <f t="shared" si="29"/>
        <v>0.179856115107916</v>
      </c>
      <c r="AB216" s="248" t="s">
        <v>605</v>
      </c>
      <c r="AC216" s="253">
        <f>(AB216-Z216)*VLOOKUP(AE216,公斤水的体积!A:B,2,)</f>
        <v>40.529565</v>
      </c>
      <c r="AD216" s="530">
        <f t="shared" si="28"/>
        <v>0.320705445544553</v>
      </c>
      <c r="AE216" s="247">
        <v>14</v>
      </c>
      <c r="AF216" s="52"/>
      <c r="AG216" s="52"/>
      <c r="AH216" s="43" t="s">
        <v>201</v>
      </c>
      <c r="AI216" s="525">
        <v>135.7</v>
      </c>
      <c r="AJ216" s="530">
        <f t="shared" si="30"/>
        <v>1.54753131908622</v>
      </c>
      <c r="AL216" s="260" t="s">
        <v>63</v>
      </c>
      <c r="AM216" s="260" t="s">
        <v>63</v>
      </c>
      <c r="AN216" s="260" t="s">
        <v>63</v>
      </c>
      <c r="AO216" s="260" t="s">
        <v>63</v>
      </c>
      <c r="AP216" s="260" t="s">
        <v>63</v>
      </c>
      <c r="AQ216" s="260" t="s">
        <v>63</v>
      </c>
      <c r="AR216" s="534" t="str">
        <f t="shared" si="31"/>
        <v>合格</v>
      </c>
      <c r="AS216" s="139" t="s">
        <v>64</v>
      </c>
      <c r="AT216" s="248" t="s">
        <v>911</v>
      </c>
      <c r="AU216" s="214" t="s">
        <v>65</v>
      </c>
    </row>
    <row r="217" ht="15" spans="1:47">
      <c r="A217" s="47">
        <v>211</v>
      </c>
      <c r="B217" s="535" t="s">
        <v>56</v>
      </c>
      <c r="C217" s="352" t="s">
        <v>911</v>
      </c>
      <c r="D217" s="248" t="s">
        <v>57</v>
      </c>
      <c r="E217" s="520" t="s">
        <v>948</v>
      </c>
      <c r="F217" s="239" t="s">
        <v>949</v>
      </c>
      <c r="G217" s="521" t="s">
        <v>133</v>
      </c>
      <c r="H217" s="248" t="s">
        <v>163</v>
      </c>
      <c r="I217" s="248" t="s">
        <v>98</v>
      </c>
      <c r="J217" s="249">
        <v>5.7</v>
      </c>
      <c r="K217" s="248" t="s">
        <v>172</v>
      </c>
      <c r="L217" s="248" t="s">
        <v>90</v>
      </c>
      <c r="M217" s="352"/>
      <c r="N217" s="352"/>
      <c r="O217" s="352"/>
      <c r="P217" s="352"/>
      <c r="Q217" s="352"/>
      <c r="R217" s="352"/>
      <c r="S217" s="352"/>
      <c r="T217" s="352"/>
      <c r="U217" s="352"/>
      <c r="V217" s="352"/>
      <c r="W217" s="352"/>
      <c r="X217" s="352"/>
      <c r="Y217" s="352"/>
      <c r="Z217" s="248" t="s">
        <v>571</v>
      </c>
      <c r="AA217" s="251">
        <f t="shared" si="29"/>
        <v>0.20920502092049</v>
      </c>
      <c r="AB217" s="248" t="s">
        <v>602</v>
      </c>
      <c r="AC217" s="253">
        <f>(AB217-Z217)*VLOOKUP(AE217,公斤水的体积!A:B,2,)</f>
        <v>40.329419</v>
      </c>
      <c r="AD217" s="530">
        <f t="shared" si="28"/>
        <v>0.321937810945252</v>
      </c>
      <c r="AE217" s="247">
        <v>14</v>
      </c>
      <c r="AF217" s="52"/>
      <c r="AG217" s="52"/>
      <c r="AH217" s="43" t="s">
        <v>358</v>
      </c>
      <c r="AI217" s="525">
        <v>141.6</v>
      </c>
      <c r="AJ217" s="530">
        <f t="shared" si="30"/>
        <v>1.8361581920904</v>
      </c>
      <c r="AL217" s="260" t="s">
        <v>63</v>
      </c>
      <c r="AM217" s="260" t="s">
        <v>63</v>
      </c>
      <c r="AN217" s="260" t="s">
        <v>63</v>
      </c>
      <c r="AO217" s="260" t="s">
        <v>63</v>
      </c>
      <c r="AP217" s="260" t="s">
        <v>63</v>
      </c>
      <c r="AQ217" s="260" t="s">
        <v>63</v>
      </c>
      <c r="AR217" s="534" t="str">
        <f t="shared" si="31"/>
        <v>合格</v>
      </c>
      <c r="AS217" s="139" t="s">
        <v>64</v>
      </c>
      <c r="AT217" s="248" t="s">
        <v>911</v>
      </c>
      <c r="AU217" s="214" t="s">
        <v>65</v>
      </c>
    </row>
    <row r="218" ht="15" spans="1:47">
      <c r="A218" s="47">
        <v>212</v>
      </c>
      <c r="B218" s="535" t="s">
        <v>56</v>
      </c>
      <c r="C218" s="352" t="s">
        <v>911</v>
      </c>
      <c r="D218" s="248" t="s">
        <v>57</v>
      </c>
      <c r="E218" s="520" t="s">
        <v>950</v>
      </c>
      <c r="F218" s="239" t="s">
        <v>951</v>
      </c>
      <c r="G218" s="521" t="s">
        <v>96</v>
      </c>
      <c r="H218" s="248" t="s">
        <v>141</v>
      </c>
      <c r="I218" s="248" t="s">
        <v>78</v>
      </c>
      <c r="J218" s="249">
        <v>5.7</v>
      </c>
      <c r="K218" s="248" t="s">
        <v>693</v>
      </c>
      <c r="L218" s="248" t="s">
        <v>952</v>
      </c>
      <c r="M218" s="352"/>
      <c r="N218" s="352"/>
      <c r="O218" s="352"/>
      <c r="P218" s="352"/>
      <c r="Q218" s="352"/>
      <c r="R218" s="352"/>
      <c r="S218" s="352"/>
      <c r="T218" s="352"/>
      <c r="U218" s="352"/>
      <c r="V218" s="352"/>
      <c r="W218" s="352"/>
      <c r="X218" s="352"/>
      <c r="Y218" s="352"/>
      <c r="Z218" s="248" t="s">
        <v>953</v>
      </c>
      <c r="AA218" s="251">
        <f t="shared" si="29"/>
        <v>0.191204588910123</v>
      </c>
      <c r="AB218" s="248" t="s">
        <v>229</v>
      </c>
      <c r="AC218" s="253">
        <f>(AB218-Z218)*VLOOKUP(AE218,公斤水的体积!A:B,2,)</f>
        <v>41.430222</v>
      </c>
      <c r="AD218" s="530">
        <f t="shared" si="28"/>
        <v>0.315307506053243</v>
      </c>
      <c r="AE218" s="247">
        <v>14</v>
      </c>
      <c r="AF218" s="52"/>
      <c r="AG218" s="52"/>
      <c r="AH218" s="43" t="s">
        <v>93</v>
      </c>
      <c r="AI218" s="525">
        <v>129.6</v>
      </c>
      <c r="AJ218" s="530">
        <f t="shared" si="30"/>
        <v>0.540123456790123</v>
      </c>
      <c r="AL218" s="260" t="s">
        <v>63</v>
      </c>
      <c r="AM218" s="260" t="s">
        <v>63</v>
      </c>
      <c r="AN218" s="260" t="s">
        <v>63</v>
      </c>
      <c r="AO218" s="260" t="s">
        <v>63</v>
      </c>
      <c r="AP218" s="260" t="s">
        <v>63</v>
      </c>
      <c r="AQ218" s="260" t="s">
        <v>63</v>
      </c>
      <c r="AR218" s="534" t="str">
        <f t="shared" si="31"/>
        <v>合格</v>
      </c>
      <c r="AS218" s="139" t="s">
        <v>64</v>
      </c>
      <c r="AT218" s="248" t="s">
        <v>911</v>
      </c>
      <c r="AU218" s="214" t="s">
        <v>65</v>
      </c>
    </row>
    <row r="219" ht="15" spans="1:47">
      <c r="A219" s="47">
        <v>213</v>
      </c>
      <c r="B219" s="535" t="s">
        <v>56</v>
      </c>
      <c r="C219" s="352" t="s">
        <v>911</v>
      </c>
      <c r="D219" s="248" t="s">
        <v>57</v>
      </c>
      <c r="E219" s="520" t="s">
        <v>954</v>
      </c>
      <c r="F219" s="239" t="s">
        <v>955</v>
      </c>
      <c r="G219" s="521" t="s">
        <v>106</v>
      </c>
      <c r="H219" s="248" t="s">
        <v>257</v>
      </c>
      <c r="I219" s="248" t="s">
        <v>126</v>
      </c>
      <c r="J219" s="249">
        <v>5.7</v>
      </c>
      <c r="K219" s="248" t="s">
        <v>377</v>
      </c>
      <c r="L219" s="248" t="s">
        <v>589</v>
      </c>
      <c r="M219" s="352"/>
      <c r="N219" s="352"/>
      <c r="O219" s="352"/>
      <c r="P219" s="352"/>
      <c r="Q219" s="352"/>
      <c r="R219" s="352"/>
      <c r="S219" s="352"/>
      <c r="T219" s="352"/>
      <c r="U219" s="352"/>
      <c r="V219" s="352"/>
      <c r="W219" s="352"/>
      <c r="X219" s="352"/>
      <c r="Y219" s="352"/>
      <c r="Z219" s="248" t="s">
        <v>519</v>
      </c>
      <c r="AA219" s="251">
        <f t="shared" si="29"/>
        <v>0.185185185185188</v>
      </c>
      <c r="AB219" s="248" t="s">
        <v>510</v>
      </c>
      <c r="AC219" s="253">
        <f>(AB219-Z219)*VLOOKUP(AE219,公斤水的体积!A:B,2,)</f>
        <v>38.127813</v>
      </c>
      <c r="AD219" s="530">
        <f t="shared" si="28"/>
        <v>0.33634999999999</v>
      </c>
      <c r="AE219" s="247">
        <v>14</v>
      </c>
      <c r="AF219" s="52"/>
      <c r="AG219" s="52"/>
      <c r="AH219" s="43" t="s">
        <v>291</v>
      </c>
      <c r="AI219" s="525">
        <v>142.9</v>
      </c>
      <c r="AJ219" s="530">
        <f t="shared" si="30"/>
        <v>0.769769069279216</v>
      </c>
      <c r="AL219" s="260" t="s">
        <v>63</v>
      </c>
      <c r="AM219" s="260" t="s">
        <v>63</v>
      </c>
      <c r="AN219" s="260" t="s">
        <v>63</v>
      </c>
      <c r="AO219" s="260" t="s">
        <v>63</v>
      </c>
      <c r="AP219" s="260" t="s">
        <v>63</v>
      </c>
      <c r="AQ219" s="260" t="s">
        <v>63</v>
      </c>
      <c r="AR219" s="534" t="str">
        <f t="shared" si="31"/>
        <v>合格</v>
      </c>
      <c r="AS219" s="139" t="s">
        <v>64</v>
      </c>
      <c r="AT219" s="248" t="s">
        <v>911</v>
      </c>
      <c r="AU219" s="214" t="s">
        <v>65</v>
      </c>
    </row>
    <row r="220" ht="15" spans="1:47">
      <c r="A220" s="47">
        <v>214</v>
      </c>
      <c r="B220" s="535" t="s">
        <v>56</v>
      </c>
      <c r="C220" s="352" t="s">
        <v>911</v>
      </c>
      <c r="D220" s="248" t="s">
        <v>57</v>
      </c>
      <c r="E220" s="520" t="s">
        <v>956</v>
      </c>
      <c r="F220" s="239" t="s">
        <v>957</v>
      </c>
      <c r="G220" s="521" t="s">
        <v>106</v>
      </c>
      <c r="H220" s="248" t="s">
        <v>276</v>
      </c>
      <c r="I220" s="248" t="s">
        <v>149</v>
      </c>
      <c r="J220" s="249">
        <v>5.7</v>
      </c>
      <c r="K220" s="248" t="s">
        <v>101</v>
      </c>
      <c r="L220" s="248" t="s">
        <v>420</v>
      </c>
      <c r="M220" s="352"/>
      <c r="N220" s="352"/>
      <c r="O220" s="352"/>
      <c r="P220" s="352"/>
      <c r="Q220" s="352"/>
      <c r="R220" s="352"/>
      <c r="S220" s="352"/>
      <c r="T220" s="352"/>
      <c r="U220" s="352"/>
      <c r="V220" s="352"/>
      <c r="W220" s="352"/>
      <c r="X220" s="352"/>
      <c r="Y220" s="352"/>
      <c r="Z220" s="248" t="s">
        <v>284</v>
      </c>
      <c r="AA220" s="251">
        <f t="shared" si="29"/>
        <v>0.182481751824807</v>
      </c>
      <c r="AB220" s="248" t="s">
        <v>958</v>
      </c>
      <c r="AC220" s="253">
        <f>(AB220-Z220)*VLOOKUP(AE220,公斤水的体积!A:B,2,)</f>
        <v>40.729711</v>
      </c>
      <c r="AD220" s="530">
        <f t="shared" si="28"/>
        <v>0.319485221674878</v>
      </c>
      <c r="AE220" s="247">
        <v>14</v>
      </c>
      <c r="AF220" s="52"/>
      <c r="AG220" s="52"/>
      <c r="AH220" s="43" t="s">
        <v>240</v>
      </c>
      <c r="AI220" s="525">
        <v>155.3</v>
      </c>
      <c r="AJ220" s="530">
        <f t="shared" si="30"/>
        <v>1.09465550547328</v>
      </c>
      <c r="AL220" s="260" t="s">
        <v>63</v>
      </c>
      <c r="AM220" s="260" t="s">
        <v>63</v>
      </c>
      <c r="AN220" s="260" t="s">
        <v>63</v>
      </c>
      <c r="AO220" s="260" t="s">
        <v>63</v>
      </c>
      <c r="AP220" s="260" t="s">
        <v>63</v>
      </c>
      <c r="AQ220" s="260" t="s">
        <v>63</v>
      </c>
      <c r="AR220" s="534" t="str">
        <f t="shared" si="31"/>
        <v>合格</v>
      </c>
      <c r="AS220" s="139" t="s">
        <v>64</v>
      </c>
      <c r="AT220" s="248" t="s">
        <v>911</v>
      </c>
      <c r="AU220" s="214" t="s">
        <v>65</v>
      </c>
    </row>
    <row r="221" ht="15" spans="1:47">
      <c r="A221" s="47">
        <v>215</v>
      </c>
      <c r="B221" s="535" t="s">
        <v>56</v>
      </c>
      <c r="C221" s="352" t="s">
        <v>911</v>
      </c>
      <c r="D221" s="248" t="s">
        <v>57</v>
      </c>
      <c r="E221" s="520" t="s">
        <v>959</v>
      </c>
      <c r="F221" s="239" t="s">
        <v>960</v>
      </c>
      <c r="G221" s="521" t="s">
        <v>133</v>
      </c>
      <c r="H221" s="248" t="s">
        <v>163</v>
      </c>
      <c r="I221" s="248" t="s">
        <v>205</v>
      </c>
      <c r="J221" s="249">
        <v>5.7</v>
      </c>
      <c r="K221" s="248" t="s">
        <v>424</v>
      </c>
      <c r="L221" s="248" t="s">
        <v>151</v>
      </c>
      <c r="M221" s="352"/>
      <c r="N221" s="352"/>
      <c r="O221" s="352"/>
      <c r="P221" s="352"/>
      <c r="Q221" s="352"/>
      <c r="R221" s="352"/>
      <c r="S221" s="352"/>
      <c r="T221" s="352"/>
      <c r="U221" s="352"/>
      <c r="V221" s="352"/>
      <c r="W221" s="352"/>
      <c r="X221" s="352"/>
      <c r="Y221" s="352"/>
      <c r="Z221" s="248" t="s">
        <v>252</v>
      </c>
      <c r="AA221" s="251">
        <f t="shared" si="29"/>
        <v>0.207468879668053</v>
      </c>
      <c r="AB221" s="248" t="s">
        <v>612</v>
      </c>
      <c r="AC221" s="253">
        <f>(AB221-Z221)*VLOOKUP(AE221,公斤水的体积!A:B,2,)</f>
        <v>40.629638</v>
      </c>
      <c r="AD221" s="530">
        <f t="shared" si="28"/>
        <v>0.320093827160494</v>
      </c>
      <c r="AE221" s="247">
        <v>14</v>
      </c>
      <c r="AF221" s="52"/>
      <c r="AG221" s="52"/>
      <c r="AH221" s="43" t="s">
        <v>325</v>
      </c>
      <c r="AI221" s="525">
        <v>154.3</v>
      </c>
      <c r="AJ221" s="530">
        <f t="shared" si="30"/>
        <v>2.13869086195723</v>
      </c>
      <c r="AL221" s="260" t="s">
        <v>63</v>
      </c>
      <c r="AM221" s="260" t="s">
        <v>63</v>
      </c>
      <c r="AN221" s="260" t="s">
        <v>63</v>
      </c>
      <c r="AO221" s="260" t="s">
        <v>63</v>
      </c>
      <c r="AP221" s="260" t="s">
        <v>63</v>
      </c>
      <c r="AQ221" s="260" t="s">
        <v>63</v>
      </c>
      <c r="AR221" s="534" t="str">
        <f t="shared" si="31"/>
        <v>合格</v>
      </c>
      <c r="AS221" s="139" t="s">
        <v>64</v>
      </c>
      <c r="AT221" s="248" t="s">
        <v>911</v>
      </c>
      <c r="AU221" s="214" t="s">
        <v>65</v>
      </c>
    </row>
    <row r="222" ht="15" spans="1:47">
      <c r="A222" s="47">
        <v>216</v>
      </c>
      <c r="B222" s="535" t="s">
        <v>56</v>
      </c>
      <c r="C222" s="352" t="s">
        <v>911</v>
      </c>
      <c r="D222" s="248" t="s">
        <v>57</v>
      </c>
      <c r="E222" s="520" t="s">
        <v>961</v>
      </c>
      <c r="F222" s="239" t="s">
        <v>962</v>
      </c>
      <c r="G222" s="521" t="s">
        <v>133</v>
      </c>
      <c r="H222" s="248" t="s">
        <v>599</v>
      </c>
      <c r="I222" s="248" t="s">
        <v>963</v>
      </c>
      <c r="J222" s="249">
        <v>5.7</v>
      </c>
      <c r="K222" s="248" t="s">
        <v>166</v>
      </c>
      <c r="L222" s="248" t="s">
        <v>151</v>
      </c>
      <c r="M222" s="352"/>
      <c r="N222" s="352"/>
      <c r="O222" s="352"/>
      <c r="P222" s="352"/>
      <c r="Q222" s="352"/>
      <c r="R222" s="352"/>
      <c r="S222" s="352"/>
      <c r="T222" s="352"/>
      <c r="U222" s="352"/>
      <c r="V222" s="352"/>
      <c r="W222" s="352"/>
      <c r="X222" s="352"/>
      <c r="Y222" s="352"/>
      <c r="Z222" s="248" t="s">
        <v>172</v>
      </c>
      <c r="AA222" s="251">
        <f t="shared" ref="AA222:AA257" si="32">(K222-Z222)/K222*100</f>
        <v>0.208768267223385</v>
      </c>
      <c r="AB222" s="248" t="s">
        <v>208</v>
      </c>
      <c r="AC222" s="253">
        <f>(AB222-Z222)*VLOOKUP(AE222,公斤水的体积!A:B,2,)</f>
        <v>40.629638</v>
      </c>
      <c r="AD222" s="530">
        <f t="shared" ref="AD222:AD257" si="33">(AC222-L222)/L222*100</f>
        <v>0.320093827160494</v>
      </c>
      <c r="AE222" s="247">
        <v>14</v>
      </c>
      <c r="AF222" s="52"/>
      <c r="AG222" s="52"/>
      <c r="AH222" s="43" t="s">
        <v>397</v>
      </c>
      <c r="AI222" s="525">
        <v>153.3</v>
      </c>
      <c r="AJ222" s="530">
        <f t="shared" ref="AJ222:AJ257" si="34">AH222/AI222*100</f>
        <v>1.5003261578604</v>
      </c>
      <c r="AL222" s="260" t="s">
        <v>63</v>
      </c>
      <c r="AM222" s="260" t="s">
        <v>63</v>
      </c>
      <c r="AN222" s="260" t="s">
        <v>63</v>
      </c>
      <c r="AO222" s="260" t="s">
        <v>63</v>
      </c>
      <c r="AP222" s="260" t="s">
        <v>63</v>
      </c>
      <c r="AQ222" s="260" t="s">
        <v>63</v>
      </c>
      <c r="AR222" s="534" t="str">
        <f t="shared" ref="AR222:AR257" si="35">IF(AND(AD222&lt;10,AD222&gt;=-1.5,AA222&lt;5,AA222&gt;-1,AJ222&lt;6,AJ222&gt;=0),"合格","不合格")</f>
        <v>合格</v>
      </c>
      <c r="AS222" s="139" t="s">
        <v>64</v>
      </c>
      <c r="AT222" s="248" t="s">
        <v>911</v>
      </c>
      <c r="AU222" s="214" t="s">
        <v>65</v>
      </c>
    </row>
    <row r="223" s="266" customFormat="1" ht="15" spans="1:47">
      <c r="A223" s="47">
        <v>217</v>
      </c>
      <c r="B223" s="536" t="s">
        <v>56</v>
      </c>
      <c r="C223" s="353" t="s">
        <v>911</v>
      </c>
      <c r="D223" s="342" t="s">
        <v>57</v>
      </c>
      <c r="E223" s="349" t="s">
        <v>964</v>
      </c>
      <c r="F223" s="341" t="s">
        <v>965</v>
      </c>
      <c r="G223" s="538" t="s">
        <v>60</v>
      </c>
      <c r="H223" s="342" t="s">
        <v>608</v>
      </c>
      <c r="I223" s="342" t="s">
        <v>98</v>
      </c>
      <c r="J223" s="539">
        <v>5.7</v>
      </c>
      <c r="K223" s="342" t="s">
        <v>101</v>
      </c>
      <c r="L223" s="342" t="s">
        <v>447</v>
      </c>
      <c r="M223" s="353"/>
      <c r="N223" s="353"/>
      <c r="O223" s="353"/>
      <c r="P223" s="353"/>
      <c r="Q223" s="353"/>
      <c r="R223" s="353"/>
      <c r="S223" s="353"/>
      <c r="T223" s="353"/>
      <c r="U223" s="353"/>
      <c r="V223" s="353"/>
      <c r="W223" s="353"/>
      <c r="X223" s="353"/>
      <c r="Y223" s="353"/>
      <c r="Z223" s="342" t="s">
        <v>284</v>
      </c>
      <c r="AA223" s="539">
        <f t="shared" si="32"/>
        <v>0.182481751824807</v>
      </c>
      <c r="AB223" s="342" t="s">
        <v>102</v>
      </c>
      <c r="AC223" s="540">
        <f>(AB223-Z223)*VLOOKUP(AE223,公斤水的体积!A:B,2,)</f>
        <v>41.130003</v>
      </c>
      <c r="AD223" s="541">
        <f t="shared" si="33"/>
        <v>0.317080487804883</v>
      </c>
      <c r="AE223" s="247">
        <v>14</v>
      </c>
      <c r="AF223" s="342"/>
      <c r="AG223" s="342"/>
      <c r="AH223" s="341" t="s">
        <v>449</v>
      </c>
      <c r="AI223" s="542">
        <v>147.3</v>
      </c>
      <c r="AJ223" s="541">
        <f t="shared" si="34"/>
        <v>2.03665987780041</v>
      </c>
      <c r="AK223" s="543"/>
      <c r="AL223" s="348" t="s">
        <v>63</v>
      </c>
      <c r="AM223" s="348" t="s">
        <v>63</v>
      </c>
      <c r="AN223" s="348" t="s">
        <v>63</v>
      </c>
      <c r="AO223" s="348" t="s">
        <v>63</v>
      </c>
      <c r="AP223" s="348" t="s">
        <v>63</v>
      </c>
      <c r="AQ223" s="348" t="s">
        <v>63</v>
      </c>
      <c r="AR223" s="539" t="str">
        <f t="shared" si="35"/>
        <v>合格</v>
      </c>
      <c r="AS223" s="544" t="s">
        <v>966</v>
      </c>
      <c r="AT223" s="342" t="s">
        <v>911</v>
      </c>
      <c r="AU223" s="214" t="s">
        <v>65</v>
      </c>
    </row>
    <row r="224" ht="15" spans="1:47">
      <c r="A224" s="47">
        <v>218</v>
      </c>
      <c r="B224" s="535" t="s">
        <v>56</v>
      </c>
      <c r="C224" s="352" t="s">
        <v>911</v>
      </c>
      <c r="D224" s="248" t="s">
        <v>57</v>
      </c>
      <c r="E224" s="520" t="s">
        <v>967</v>
      </c>
      <c r="F224" s="239" t="s">
        <v>968</v>
      </c>
      <c r="G224" s="521" t="s">
        <v>236</v>
      </c>
      <c r="H224" s="248" t="s">
        <v>969</v>
      </c>
      <c r="I224" s="248" t="s">
        <v>78</v>
      </c>
      <c r="J224" s="249">
        <v>5.7</v>
      </c>
      <c r="K224" s="248" t="s">
        <v>172</v>
      </c>
      <c r="L224" s="248" t="s">
        <v>80</v>
      </c>
      <c r="M224" s="352"/>
      <c r="N224" s="352"/>
      <c r="O224" s="352"/>
      <c r="P224" s="352"/>
      <c r="Q224" s="352"/>
      <c r="R224" s="352"/>
      <c r="S224" s="352"/>
      <c r="T224" s="352"/>
      <c r="U224" s="352"/>
      <c r="V224" s="352"/>
      <c r="W224" s="352"/>
      <c r="X224" s="352"/>
      <c r="Y224" s="352"/>
      <c r="Z224" s="248" t="s">
        <v>571</v>
      </c>
      <c r="AA224" s="251">
        <f t="shared" si="32"/>
        <v>0.20920502092049</v>
      </c>
      <c r="AB224" s="248" t="s">
        <v>499</v>
      </c>
      <c r="AC224" s="253">
        <f>(AB224-Z224)*VLOOKUP(AE224,公斤水的体积!A:B,2,)</f>
        <v>40.129273</v>
      </c>
      <c r="AD224" s="530">
        <f t="shared" si="33"/>
        <v>0.323182499999994</v>
      </c>
      <c r="AE224" s="247">
        <v>14</v>
      </c>
      <c r="AF224" s="52"/>
      <c r="AG224" s="52"/>
      <c r="AH224" s="43" t="s">
        <v>240</v>
      </c>
      <c r="AI224" s="525">
        <v>151.2</v>
      </c>
      <c r="AJ224" s="530">
        <f t="shared" si="34"/>
        <v>1.12433862433862</v>
      </c>
      <c r="AL224" s="260" t="s">
        <v>63</v>
      </c>
      <c r="AM224" s="260" t="s">
        <v>63</v>
      </c>
      <c r="AN224" s="260" t="s">
        <v>63</v>
      </c>
      <c r="AO224" s="260" t="s">
        <v>63</v>
      </c>
      <c r="AP224" s="260" t="s">
        <v>63</v>
      </c>
      <c r="AQ224" s="260" t="s">
        <v>63</v>
      </c>
      <c r="AR224" s="534" t="str">
        <f t="shared" si="35"/>
        <v>合格</v>
      </c>
      <c r="AS224" s="139" t="s">
        <v>64</v>
      </c>
      <c r="AT224" s="248" t="s">
        <v>911</v>
      </c>
      <c r="AU224" s="214" t="s">
        <v>65</v>
      </c>
    </row>
    <row r="225" ht="15" spans="1:47">
      <c r="A225" s="47">
        <v>219</v>
      </c>
      <c r="B225" s="535" t="s">
        <v>56</v>
      </c>
      <c r="C225" s="352" t="s">
        <v>911</v>
      </c>
      <c r="D225" s="248" t="s">
        <v>57</v>
      </c>
      <c r="E225" s="520" t="s">
        <v>970</v>
      </c>
      <c r="F225" s="239" t="s">
        <v>971</v>
      </c>
      <c r="G225" s="521" t="s">
        <v>86</v>
      </c>
      <c r="H225" s="248" t="s">
        <v>972</v>
      </c>
      <c r="I225" s="248" t="s">
        <v>126</v>
      </c>
      <c r="J225" s="249">
        <v>5.7</v>
      </c>
      <c r="K225" s="248" t="s">
        <v>206</v>
      </c>
      <c r="L225" s="248" t="s">
        <v>90</v>
      </c>
      <c r="M225" s="352"/>
      <c r="N225" s="352"/>
      <c r="O225" s="352"/>
      <c r="P225" s="352"/>
      <c r="Q225" s="352"/>
      <c r="R225" s="352"/>
      <c r="S225" s="352"/>
      <c r="T225" s="352"/>
      <c r="U225" s="352"/>
      <c r="V225" s="352"/>
      <c r="W225" s="352"/>
      <c r="X225" s="352"/>
      <c r="Y225" s="352"/>
      <c r="Z225" s="248" t="s">
        <v>207</v>
      </c>
      <c r="AA225" s="251">
        <f t="shared" si="32"/>
        <v>0.206611570247937</v>
      </c>
      <c r="AB225" s="248" t="s">
        <v>324</v>
      </c>
      <c r="AC225" s="253">
        <f>(AB225-Z225)*VLOOKUP(AE225,公斤水的体积!A:B,2,)</f>
        <v>40.329419</v>
      </c>
      <c r="AD225" s="530">
        <f t="shared" si="33"/>
        <v>0.32193781094527</v>
      </c>
      <c r="AE225" s="247">
        <v>14</v>
      </c>
      <c r="AF225" s="52"/>
      <c r="AG225" s="52"/>
      <c r="AH225" s="43" t="s">
        <v>83</v>
      </c>
      <c r="AI225" s="525">
        <v>143.2</v>
      </c>
      <c r="AJ225" s="530">
        <f t="shared" si="34"/>
        <v>1.25698324022346</v>
      </c>
      <c r="AL225" s="260" t="s">
        <v>63</v>
      </c>
      <c r="AM225" s="260" t="s">
        <v>63</v>
      </c>
      <c r="AN225" s="260" t="s">
        <v>63</v>
      </c>
      <c r="AO225" s="260" t="s">
        <v>63</v>
      </c>
      <c r="AP225" s="260" t="s">
        <v>63</v>
      </c>
      <c r="AQ225" s="260" t="s">
        <v>63</v>
      </c>
      <c r="AR225" s="534" t="str">
        <f t="shared" si="35"/>
        <v>合格</v>
      </c>
      <c r="AS225" s="139" t="s">
        <v>64</v>
      </c>
      <c r="AT225" s="248" t="s">
        <v>911</v>
      </c>
      <c r="AU225" s="214" t="s">
        <v>65</v>
      </c>
    </row>
    <row r="226" ht="15" spans="1:47">
      <c r="A226" s="47">
        <v>220</v>
      </c>
      <c r="B226" s="535" t="s">
        <v>56</v>
      </c>
      <c r="C226" s="352" t="s">
        <v>911</v>
      </c>
      <c r="D226" s="248" t="s">
        <v>57</v>
      </c>
      <c r="E226" s="520" t="s">
        <v>973</v>
      </c>
      <c r="F226" s="239" t="s">
        <v>974</v>
      </c>
      <c r="G226" s="521" t="s">
        <v>908</v>
      </c>
      <c r="H226" s="248" t="s">
        <v>126</v>
      </c>
      <c r="I226" s="248"/>
      <c r="J226" s="261">
        <v>5</v>
      </c>
      <c r="K226" s="248" t="s">
        <v>615</v>
      </c>
      <c r="L226" s="248" t="s">
        <v>80</v>
      </c>
      <c r="M226" s="352"/>
      <c r="N226" s="352"/>
      <c r="O226" s="352"/>
      <c r="P226" s="352"/>
      <c r="Q226" s="352"/>
      <c r="R226" s="352"/>
      <c r="S226" s="352"/>
      <c r="T226" s="352"/>
      <c r="U226" s="352"/>
      <c r="V226" s="352"/>
      <c r="W226" s="352"/>
      <c r="X226" s="352"/>
      <c r="Y226" s="352"/>
      <c r="Z226" s="248" t="s">
        <v>616</v>
      </c>
      <c r="AA226" s="251">
        <f t="shared" si="32"/>
        <v>0.235294117647062</v>
      </c>
      <c r="AB226" s="248" t="s">
        <v>617</v>
      </c>
      <c r="AC226" s="253">
        <f>(AB226-Z226)*VLOOKUP(AE226,公斤水的体积!A:B,2,)</f>
        <v>40.129273</v>
      </c>
      <c r="AD226" s="530">
        <f t="shared" si="33"/>
        <v>0.323182499999994</v>
      </c>
      <c r="AE226" s="247">
        <v>14</v>
      </c>
      <c r="AF226" s="52"/>
      <c r="AG226" s="52"/>
      <c r="AH226" s="43" t="s">
        <v>145</v>
      </c>
      <c r="AI226" s="525">
        <v>151.5</v>
      </c>
      <c r="AJ226" s="530">
        <f t="shared" si="34"/>
        <v>1.05610561056106</v>
      </c>
      <c r="AL226" s="260" t="s">
        <v>63</v>
      </c>
      <c r="AM226" s="260" t="s">
        <v>63</v>
      </c>
      <c r="AN226" s="260" t="s">
        <v>63</v>
      </c>
      <c r="AO226" s="260" t="s">
        <v>63</v>
      </c>
      <c r="AP226" s="260" t="s">
        <v>63</v>
      </c>
      <c r="AQ226" s="260" t="s">
        <v>63</v>
      </c>
      <c r="AR226" s="534" t="str">
        <f t="shared" si="35"/>
        <v>合格</v>
      </c>
      <c r="AS226" s="139" t="s">
        <v>64</v>
      </c>
      <c r="AT226" s="248" t="s">
        <v>911</v>
      </c>
      <c r="AU226" s="214" t="s">
        <v>65</v>
      </c>
    </row>
    <row r="227" ht="15" spans="1:47">
      <c r="A227" s="47">
        <v>221</v>
      </c>
      <c r="B227" s="535" t="s">
        <v>56</v>
      </c>
      <c r="C227" s="352" t="s">
        <v>911</v>
      </c>
      <c r="D227" s="248" t="s">
        <v>57</v>
      </c>
      <c r="E227" s="520" t="s">
        <v>975</v>
      </c>
      <c r="F227" s="239" t="s">
        <v>976</v>
      </c>
      <c r="G227" s="521" t="s">
        <v>96</v>
      </c>
      <c r="H227" s="248" t="s">
        <v>69</v>
      </c>
      <c r="I227" s="248" t="s">
        <v>98</v>
      </c>
      <c r="J227" s="249">
        <v>5.7</v>
      </c>
      <c r="K227" s="248" t="s">
        <v>270</v>
      </c>
      <c r="L227" s="248" t="s">
        <v>977</v>
      </c>
      <c r="M227" s="352"/>
      <c r="N227" s="352"/>
      <c r="O227" s="352"/>
      <c r="P227" s="352"/>
      <c r="Q227" s="352"/>
      <c r="R227" s="352"/>
      <c r="S227" s="352"/>
      <c r="T227" s="352"/>
      <c r="U227" s="352"/>
      <c r="V227" s="352"/>
      <c r="W227" s="352"/>
      <c r="X227" s="352"/>
      <c r="Y227" s="352"/>
      <c r="Z227" s="248" t="s">
        <v>271</v>
      </c>
      <c r="AA227" s="251">
        <f t="shared" si="32"/>
        <v>0.185873605947945</v>
      </c>
      <c r="AB227" s="248" t="s">
        <v>229</v>
      </c>
      <c r="AC227" s="253">
        <f>(AB227-Z227)*VLOOKUP(AE227,公斤水的体积!A:B,2,)</f>
        <v>39.929127</v>
      </c>
      <c r="AD227" s="530">
        <f t="shared" si="33"/>
        <v>0.324439698492472</v>
      </c>
      <c r="AE227" s="247">
        <v>14</v>
      </c>
      <c r="AF227" s="52"/>
      <c r="AG227" s="52"/>
      <c r="AH227" s="43" t="s">
        <v>531</v>
      </c>
      <c r="AI227" s="525">
        <v>157.2</v>
      </c>
      <c r="AJ227" s="530">
        <f t="shared" si="34"/>
        <v>2.03562340966921</v>
      </c>
      <c r="AL227" s="260" t="s">
        <v>63</v>
      </c>
      <c r="AM227" s="260" t="s">
        <v>63</v>
      </c>
      <c r="AN227" s="260" t="s">
        <v>63</v>
      </c>
      <c r="AO227" s="260" t="s">
        <v>63</v>
      </c>
      <c r="AP227" s="260" t="s">
        <v>63</v>
      </c>
      <c r="AQ227" s="260" t="s">
        <v>63</v>
      </c>
      <c r="AR227" s="534" t="str">
        <f t="shared" si="35"/>
        <v>合格</v>
      </c>
      <c r="AS227" s="139" t="s">
        <v>64</v>
      </c>
      <c r="AT227" s="248" t="s">
        <v>911</v>
      </c>
      <c r="AU227" s="214" t="s">
        <v>65</v>
      </c>
    </row>
    <row r="228" ht="15" spans="1:47">
      <c r="A228" s="47">
        <v>222</v>
      </c>
      <c r="B228" s="535" t="s">
        <v>56</v>
      </c>
      <c r="C228" s="352" t="s">
        <v>978</v>
      </c>
      <c r="D228" s="248" t="s">
        <v>57</v>
      </c>
      <c r="E228" s="520" t="s">
        <v>979</v>
      </c>
      <c r="F228" s="239" t="s">
        <v>980</v>
      </c>
      <c r="G228" s="521" t="s">
        <v>68</v>
      </c>
      <c r="H228" s="248" t="s">
        <v>490</v>
      </c>
      <c r="I228" s="248" t="s">
        <v>334</v>
      </c>
      <c r="J228" s="249">
        <v>5.8</v>
      </c>
      <c r="K228" s="248" t="s">
        <v>172</v>
      </c>
      <c r="L228" s="248" t="s">
        <v>90</v>
      </c>
      <c r="M228" s="352"/>
      <c r="N228" s="352"/>
      <c r="O228" s="352"/>
      <c r="P228" s="352"/>
      <c r="Q228" s="352"/>
      <c r="R228" s="352"/>
      <c r="S228" s="352"/>
      <c r="T228" s="352"/>
      <c r="U228" s="352"/>
      <c r="V228" s="352"/>
      <c r="W228" s="352"/>
      <c r="X228" s="352"/>
      <c r="Y228" s="352"/>
      <c r="Z228" s="248" t="s">
        <v>571</v>
      </c>
      <c r="AA228" s="251">
        <f t="shared" si="32"/>
        <v>0.20920502092049</v>
      </c>
      <c r="AB228" s="248" t="s">
        <v>602</v>
      </c>
      <c r="AC228" s="253">
        <f>(AB228-Z228)*VLOOKUP(AE228,公斤水的体积!A:B,2,)</f>
        <v>40.341509</v>
      </c>
      <c r="AD228" s="530">
        <f t="shared" si="33"/>
        <v>0.352012437810943</v>
      </c>
      <c r="AE228" s="247">
        <v>16</v>
      </c>
      <c r="AF228" s="52"/>
      <c r="AG228" s="52"/>
      <c r="AH228" s="43" t="s">
        <v>174</v>
      </c>
      <c r="AI228" s="525">
        <v>158.4</v>
      </c>
      <c r="AJ228" s="530">
        <f t="shared" si="34"/>
        <v>1.76767676767677</v>
      </c>
      <c r="AL228" s="260" t="s">
        <v>63</v>
      </c>
      <c r="AM228" s="260" t="s">
        <v>63</v>
      </c>
      <c r="AN228" s="260" t="s">
        <v>63</v>
      </c>
      <c r="AO228" s="260" t="s">
        <v>63</v>
      </c>
      <c r="AP228" s="260" t="s">
        <v>63</v>
      </c>
      <c r="AQ228" s="260" t="s">
        <v>63</v>
      </c>
      <c r="AR228" s="534" t="str">
        <f t="shared" si="35"/>
        <v>合格</v>
      </c>
      <c r="AS228" s="139" t="s">
        <v>64</v>
      </c>
      <c r="AT228" s="248" t="s">
        <v>978</v>
      </c>
      <c r="AU228" s="214" t="s">
        <v>65</v>
      </c>
    </row>
    <row r="229" ht="15" spans="1:47">
      <c r="A229" s="47">
        <v>223</v>
      </c>
      <c r="B229" s="535" t="s">
        <v>56</v>
      </c>
      <c r="C229" s="352" t="s">
        <v>978</v>
      </c>
      <c r="D229" s="248" t="s">
        <v>57</v>
      </c>
      <c r="E229" s="520" t="s">
        <v>981</v>
      </c>
      <c r="F229" s="239" t="s">
        <v>982</v>
      </c>
      <c r="G229" s="521" t="s">
        <v>60</v>
      </c>
      <c r="H229" s="248" t="s">
        <v>983</v>
      </c>
      <c r="I229" s="248" t="s">
        <v>883</v>
      </c>
      <c r="J229" s="249">
        <v>5.7</v>
      </c>
      <c r="K229" s="248" t="s">
        <v>180</v>
      </c>
      <c r="L229" s="248" t="s">
        <v>80</v>
      </c>
      <c r="M229" s="352"/>
      <c r="N229" s="352"/>
      <c r="O229" s="352"/>
      <c r="P229" s="352"/>
      <c r="Q229" s="352"/>
      <c r="R229" s="352"/>
      <c r="S229" s="352"/>
      <c r="T229" s="352"/>
      <c r="U229" s="352"/>
      <c r="V229" s="352"/>
      <c r="W229" s="352"/>
      <c r="X229" s="352"/>
      <c r="Y229" s="352"/>
      <c r="Z229" s="248" t="s">
        <v>322</v>
      </c>
      <c r="AA229" s="251">
        <f t="shared" si="32"/>
        <v>0.205338809034911</v>
      </c>
      <c r="AB229" s="248" t="s">
        <v>612</v>
      </c>
      <c r="AC229" s="253">
        <f>(AB229-Z229)*VLOOKUP(AE229,公斤水的体积!A:B,2,)</f>
        <v>40.141303</v>
      </c>
      <c r="AD229" s="530">
        <f t="shared" si="33"/>
        <v>0.353257500000002</v>
      </c>
      <c r="AE229" s="247">
        <v>16</v>
      </c>
      <c r="AF229" s="52"/>
      <c r="AG229" s="52"/>
      <c r="AH229" s="43" t="s">
        <v>273</v>
      </c>
      <c r="AI229" s="525">
        <v>148.4</v>
      </c>
      <c r="AJ229" s="530">
        <f t="shared" si="34"/>
        <v>1.34770889487871</v>
      </c>
      <c r="AL229" s="260" t="s">
        <v>63</v>
      </c>
      <c r="AM229" s="260" t="s">
        <v>63</v>
      </c>
      <c r="AN229" s="260" t="s">
        <v>63</v>
      </c>
      <c r="AO229" s="260" t="s">
        <v>63</v>
      </c>
      <c r="AP229" s="260" t="s">
        <v>63</v>
      </c>
      <c r="AQ229" s="260" t="s">
        <v>63</v>
      </c>
      <c r="AR229" s="534" t="str">
        <f t="shared" si="35"/>
        <v>合格</v>
      </c>
      <c r="AS229" s="139" t="s">
        <v>64</v>
      </c>
      <c r="AT229" s="248" t="s">
        <v>978</v>
      </c>
      <c r="AU229" s="214" t="s">
        <v>65</v>
      </c>
    </row>
    <row r="230" ht="15" spans="1:47">
      <c r="A230" s="47">
        <v>224</v>
      </c>
      <c r="B230" s="535" t="s">
        <v>56</v>
      </c>
      <c r="C230" s="352" t="s">
        <v>978</v>
      </c>
      <c r="D230" s="248" t="s">
        <v>57</v>
      </c>
      <c r="E230" s="520" t="s">
        <v>984</v>
      </c>
      <c r="F230" s="239" t="s">
        <v>985</v>
      </c>
      <c r="G230" s="521" t="s">
        <v>96</v>
      </c>
      <c r="H230" s="248" t="s">
        <v>891</v>
      </c>
      <c r="I230" s="248" t="s">
        <v>277</v>
      </c>
      <c r="J230" s="249">
        <v>5.7</v>
      </c>
      <c r="K230" s="248" t="s">
        <v>731</v>
      </c>
      <c r="L230" s="248" t="s">
        <v>420</v>
      </c>
      <c r="M230" s="352"/>
      <c r="N230" s="352"/>
      <c r="O230" s="352"/>
      <c r="P230" s="352"/>
      <c r="Q230" s="352"/>
      <c r="R230" s="352"/>
      <c r="S230" s="352"/>
      <c r="T230" s="352"/>
      <c r="U230" s="352"/>
      <c r="V230" s="352"/>
      <c r="W230" s="352"/>
      <c r="X230" s="352"/>
      <c r="Y230" s="352"/>
      <c r="Z230" s="248" t="s">
        <v>502</v>
      </c>
      <c r="AA230" s="251">
        <f t="shared" si="32"/>
        <v>0.187265917602999</v>
      </c>
      <c r="AB230" s="248" t="s">
        <v>624</v>
      </c>
      <c r="AC230" s="253">
        <f>(AB230-Z230)*VLOOKUP(AE230,公斤水的体积!A:B,2,)</f>
        <v>40.741921</v>
      </c>
      <c r="AD230" s="530">
        <f t="shared" si="33"/>
        <v>0.349559113300484</v>
      </c>
      <c r="AE230" s="247">
        <v>16</v>
      </c>
      <c r="AF230" s="52"/>
      <c r="AG230" s="52"/>
      <c r="AH230" s="43" t="s">
        <v>449</v>
      </c>
      <c r="AI230" s="525">
        <v>145</v>
      </c>
      <c r="AJ230" s="530">
        <f t="shared" si="34"/>
        <v>2.06896551724138</v>
      </c>
      <c r="AL230" s="260" t="s">
        <v>63</v>
      </c>
      <c r="AM230" s="260" t="s">
        <v>63</v>
      </c>
      <c r="AN230" s="260" t="s">
        <v>63</v>
      </c>
      <c r="AO230" s="260" t="s">
        <v>63</v>
      </c>
      <c r="AP230" s="260" t="s">
        <v>63</v>
      </c>
      <c r="AQ230" s="260" t="s">
        <v>63</v>
      </c>
      <c r="AR230" s="534" t="str">
        <f t="shared" si="35"/>
        <v>合格</v>
      </c>
      <c r="AS230" s="139" t="s">
        <v>64</v>
      </c>
      <c r="AT230" s="248" t="s">
        <v>978</v>
      </c>
      <c r="AU230" s="214" t="s">
        <v>65</v>
      </c>
    </row>
    <row r="231" ht="15" spans="1:47">
      <c r="A231" s="47">
        <v>225</v>
      </c>
      <c r="B231" s="535" t="s">
        <v>56</v>
      </c>
      <c r="C231" s="352" t="s">
        <v>978</v>
      </c>
      <c r="D231" s="248" t="s">
        <v>57</v>
      </c>
      <c r="E231" s="520" t="s">
        <v>986</v>
      </c>
      <c r="F231" s="239" t="s">
        <v>987</v>
      </c>
      <c r="G231" s="521" t="s">
        <v>68</v>
      </c>
      <c r="H231" s="248" t="s">
        <v>427</v>
      </c>
      <c r="I231" s="248" t="s">
        <v>446</v>
      </c>
      <c r="J231" s="249">
        <v>5.7</v>
      </c>
      <c r="K231" s="248" t="s">
        <v>117</v>
      </c>
      <c r="L231" s="248" t="s">
        <v>977</v>
      </c>
      <c r="M231" s="352"/>
      <c r="N231" s="352"/>
      <c r="O231" s="352"/>
      <c r="P231" s="352"/>
      <c r="Q231" s="352"/>
      <c r="R231" s="352"/>
      <c r="S231" s="352"/>
      <c r="T231" s="352"/>
      <c r="U231" s="352"/>
      <c r="V231" s="352"/>
      <c r="W231" s="352"/>
      <c r="X231" s="352"/>
      <c r="Y231" s="352"/>
      <c r="Z231" s="248" t="s">
        <v>119</v>
      </c>
      <c r="AA231" s="251">
        <f t="shared" si="32"/>
        <v>0.17730496453901</v>
      </c>
      <c r="AB231" s="248" t="s">
        <v>82</v>
      </c>
      <c r="AC231" s="253">
        <f>(AB231-Z231)*VLOOKUP(AE231,公斤水的体积!A:B,2,)</f>
        <v>39.941097</v>
      </c>
      <c r="AD231" s="530">
        <f t="shared" si="33"/>
        <v>0.354515075376907</v>
      </c>
      <c r="AE231" s="247">
        <v>16</v>
      </c>
      <c r="AF231" s="52"/>
      <c r="AG231" s="52"/>
      <c r="AH231" s="43" t="s">
        <v>286</v>
      </c>
      <c r="AI231" s="525">
        <v>138.2</v>
      </c>
      <c r="AJ231" s="530">
        <f t="shared" si="34"/>
        <v>1.95369030390738</v>
      </c>
      <c r="AL231" s="260" t="s">
        <v>63</v>
      </c>
      <c r="AM231" s="260" t="s">
        <v>63</v>
      </c>
      <c r="AN231" s="260" t="s">
        <v>63</v>
      </c>
      <c r="AO231" s="260" t="s">
        <v>63</v>
      </c>
      <c r="AP231" s="260" t="s">
        <v>63</v>
      </c>
      <c r="AQ231" s="260" t="s">
        <v>63</v>
      </c>
      <c r="AR231" s="534" t="str">
        <f t="shared" si="35"/>
        <v>合格</v>
      </c>
      <c r="AS231" s="139" t="s">
        <v>64</v>
      </c>
      <c r="AT231" s="248" t="s">
        <v>978</v>
      </c>
      <c r="AU231" s="214" t="s">
        <v>65</v>
      </c>
    </row>
    <row r="232" ht="15" spans="1:47">
      <c r="A232" s="47">
        <v>226</v>
      </c>
      <c r="B232" s="535" t="s">
        <v>56</v>
      </c>
      <c r="C232" s="352" t="s">
        <v>978</v>
      </c>
      <c r="D232" s="248" t="s">
        <v>57</v>
      </c>
      <c r="E232" s="520" t="s">
        <v>988</v>
      </c>
      <c r="F232" s="239" t="s">
        <v>989</v>
      </c>
      <c r="G232" s="521" t="s">
        <v>60</v>
      </c>
      <c r="H232" s="248" t="s">
        <v>864</v>
      </c>
      <c r="I232" s="248" t="s">
        <v>78</v>
      </c>
      <c r="J232" s="249">
        <v>5.7</v>
      </c>
      <c r="K232" s="248" t="s">
        <v>424</v>
      </c>
      <c r="L232" s="248" t="s">
        <v>80</v>
      </c>
      <c r="M232" s="352"/>
      <c r="N232" s="352"/>
      <c r="O232" s="352"/>
      <c r="P232" s="352"/>
      <c r="Q232" s="352"/>
      <c r="R232" s="352"/>
      <c r="S232" s="352"/>
      <c r="T232" s="352"/>
      <c r="U232" s="352"/>
      <c r="V232" s="352"/>
      <c r="W232" s="352"/>
      <c r="X232" s="352"/>
      <c r="Y232" s="352"/>
      <c r="Z232" s="248" t="s">
        <v>252</v>
      </c>
      <c r="AA232" s="251">
        <f t="shared" si="32"/>
        <v>0.207468879668053</v>
      </c>
      <c r="AB232" s="248" t="s">
        <v>167</v>
      </c>
      <c r="AC232" s="253">
        <f>(AB232-Z232)*VLOOKUP(AE232,公斤水的体积!A:B,2,)</f>
        <v>40.141303</v>
      </c>
      <c r="AD232" s="530">
        <f t="shared" si="33"/>
        <v>0.353257500000019</v>
      </c>
      <c r="AE232" s="247">
        <v>16</v>
      </c>
      <c r="AF232" s="52"/>
      <c r="AG232" s="52"/>
      <c r="AH232" s="43" t="s">
        <v>449</v>
      </c>
      <c r="AI232" s="525">
        <v>150.2</v>
      </c>
      <c r="AJ232" s="530">
        <f t="shared" si="34"/>
        <v>1.99733688415446</v>
      </c>
      <c r="AL232" s="260" t="s">
        <v>63</v>
      </c>
      <c r="AM232" s="260" t="s">
        <v>63</v>
      </c>
      <c r="AN232" s="260" t="s">
        <v>63</v>
      </c>
      <c r="AO232" s="260" t="s">
        <v>63</v>
      </c>
      <c r="AP232" s="260" t="s">
        <v>63</v>
      </c>
      <c r="AQ232" s="260" t="s">
        <v>63</v>
      </c>
      <c r="AR232" s="534" t="str">
        <f t="shared" si="35"/>
        <v>合格</v>
      </c>
      <c r="AS232" s="139" t="s">
        <v>64</v>
      </c>
      <c r="AT232" s="248" t="s">
        <v>978</v>
      </c>
      <c r="AU232" s="214" t="s">
        <v>65</v>
      </c>
    </row>
    <row r="233" ht="15" spans="1:47">
      <c r="A233" s="47">
        <v>227</v>
      </c>
      <c r="B233" s="535" t="s">
        <v>56</v>
      </c>
      <c r="C233" s="352" t="s">
        <v>978</v>
      </c>
      <c r="D233" s="248" t="s">
        <v>57</v>
      </c>
      <c r="E233" s="520" t="s">
        <v>990</v>
      </c>
      <c r="F233" s="239" t="s">
        <v>991</v>
      </c>
      <c r="G233" s="521" t="s">
        <v>106</v>
      </c>
      <c r="H233" s="248" t="s">
        <v>815</v>
      </c>
      <c r="I233" s="248" t="s">
        <v>164</v>
      </c>
      <c r="J233" s="249">
        <v>5.7</v>
      </c>
      <c r="K233" s="248" t="s">
        <v>992</v>
      </c>
      <c r="L233" s="248" t="s">
        <v>589</v>
      </c>
      <c r="M233" s="352"/>
      <c r="N233" s="352"/>
      <c r="O233" s="352"/>
      <c r="P233" s="352"/>
      <c r="Q233" s="352"/>
      <c r="R233" s="352"/>
      <c r="S233" s="352"/>
      <c r="T233" s="352"/>
      <c r="U233" s="352"/>
      <c r="V233" s="352"/>
      <c r="W233" s="352"/>
      <c r="X233" s="352"/>
      <c r="Y233" s="352"/>
      <c r="Z233" s="248" t="s">
        <v>825</v>
      </c>
      <c r="AA233" s="251">
        <f t="shared" si="32"/>
        <v>0.193050193050182</v>
      </c>
      <c r="AB233" s="248" t="s">
        <v>308</v>
      </c>
      <c r="AC233" s="253">
        <f>(AB233-Z233)*VLOOKUP(AE233,公斤水的体积!A:B,2,)</f>
        <v>38.139243</v>
      </c>
      <c r="AD233" s="530">
        <f t="shared" si="33"/>
        <v>0.366428947368422</v>
      </c>
      <c r="AE233" s="247">
        <v>16</v>
      </c>
      <c r="AF233" s="52"/>
      <c r="AG233" s="52"/>
      <c r="AH233" s="43" t="s">
        <v>358</v>
      </c>
      <c r="AI233" s="525">
        <v>131</v>
      </c>
      <c r="AJ233" s="530">
        <f t="shared" si="34"/>
        <v>1.98473282442748</v>
      </c>
      <c r="AL233" s="260" t="s">
        <v>63</v>
      </c>
      <c r="AM233" s="260" t="s">
        <v>63</v>
      </c>
      <c r="AN233" s="260" t="s">
        <v>63</v>
      </c>
      <c r="AO233" s="260" t="s">
        <v>63</v>
      </c>
      <c r="AP233" s="260" t="s">
        <v>63</v>
      </c>
      <c r="AQ233" s="260" t="s">
        <v>63</v>
      </c>
      <c r="AR233" s="534" t="str">
        <f t="shared" si="35"/>
        <v>合格</v>
      </c>
      <c r="AS233" s="139" t="s">
        <v>64</v>
      </c>
      <c r="AT233" s="248" t="s">
        <v>978</v>
      </c>
      <c r="AU233" s="214" t="s">
        <v>65</v>
      </c>
    </row>
    <row r="234" ht="15" spans="1:47">
      <c r="A234" s="47">
        <v>228</v>
      </c>
      <c r="B234" s="535" t="s">
        <v>56</v>
      </c>
      <c r="C234" s="352" t="s">
        <v>978</v>
      </c>
      <c r="D234" s="248" t="s">
        <v>57</v>
      </c>
      <c r="E234" s="520" t="s">
        <v>993</v>
      </c>
      <c r="F234" s="239" t="s">
        <v>994</v>
      </c>
      <c r="G234" s="521" t="s">
        <v>60</v>
      </c>
      <c r="H234" s="248" t="s">
        <v>570</v>
      </c>
      <c r="I234" s="248" t="s">
        <v>212</v>
      </c>
      <c r="J234" s="249">
        <v>5.7</v>
      </c>
      <c r="K234" s="248" t="s">
        <v>571</v>
      </c>
      <c r="L234" s="248" t="s">
        <v>363</v>
      </c>
      <c r="M234" s="352"/>
      <c r="N234" s="352"/>
      <c r="O234" s="352"/>
      <c r="P234" s="352"/>
      <c r="Q234" s="352"/>
      <c r="R234" s="352"/>
      <c r="S234" s="352"/>
      <c r="T234" s="352"/>
      <c r="U234" s="352"/>
      <c r="V234" s="352"/>
      <c r="W234" s="352"/>
      <c r="X234" s="352"/>
      <c r="Y234" s="352"/>
      <c r="Z234" s="248" t="s">
        <v>582</v>
      </c>
      <c r="AA234" s="251">
        <f t="shared" si="32"/>
        <v>0.209643605870024</v>
      </c>
      <c r="AB234" s="248" t="s">
        <v>602</v>
      </c>
      <c r="AC234" s="253">
        <f>(AB234-Z234)*VLOOKUP(AE234,公斤水的体积!A:B,2,)</f>
        <v>40.441612</v>
      </c>
      <c r="AD234" s="530">
        <f t="shared" si="33"/>
        <v>0.351394540942933</v>
      </c>
      <c r="AE234" s="247">
        <v>16</v>
      </c>
      <c r="AF234" s="52"/>
      <c r="AG234" s="52"/>
      <c r="AH234" s="43" t="s">
        <v>397</v>
      </c>
      <c r="AI234" s="525">
        <v>147.3</v>
      </c>
      <c r="AJ234" s="530">
        <f t="shared" si="34"/>
        <v>1.56143923964698</v>
      </c>
      <c r="AL234" s="260" t="s">
        <v>63</v>
      </c>
      <c r="AM234" s="260" t="s">
        <v>63</v>
      </c>
      <c r="AN234" s="260" t="s">
        <v>63</v>
      </c>
      <c r="AO234" s="260" t="s">
        <v>63</v>
      </c>
      <c r="AP234" s="260" t="s">
        <v>63</v>
      </c>
      <c r="AQ234" s="260" t="s">
        <v>63</v>
      </c>
      <c r="AR234" s="534" t="str">
        <f t="shared" si="35"/>
        <v>合格</v>
      </c>
      <c r="AS234" s="139" t="s">
        <v>64</v>
      </c>
      <c r="AT234" s="248" t="s">
        <v>978</v>
      </c>
      <c r="AU234" s="214" t="s">
        <v>65</v>
      </c>
    </row>
    <row r="235" ht="15" spans="1:47">
      <c r="A235" s="47">
        <v>229</v>
      </c>
      <c r="B235" s="535" t="s">
        <v>56</v>
      </c>
      <c r="C235" s="352" t="s">
        <v>978</v>
      </c>
      <c r="D235" s="248" t="s">
        <v>57</v>
      </c>
      <c r="E235" s="520" t="s">
        <v>995</v>
      </c>
      <c r="F235" s="239" t="s">
        <v>996</v>
      </c>
      <c r="G235" s="521" t="s">
        <v>96</v>
      </c>
      <c r="H235" s="248" t="s">
        <v>997</v>
      </c>
      <c r="I235" s="248" t="s">
        <v>595</v>
      </c>
      <c r="J235" s="249">
        <v>5.7</v>
      </c>
      <c r="K235" s="248" t="s">
        <v>879</v>
      </c>
      <c r="L235" s="248" t="s">
        <v>998</v>
      </c>
      <c r="M235" s="352"/>
      <c r="N235" s="352"/>
      <c r="O235" s="352"/>
      <c r="P235" s="352"/>
      <c r="Q235" s="352"/>
      <c r="R235" s="352"/>
      <c r="S235" s="352"/>
      <c r="T235" s="352"/>
      <c r="U235" s="352"/>
      <c r="V235" s="352"/>
      <c r="W235" s="352"/>
      <c r="X235" s="352"/>
      <c r="Y235" s="352"/>
      <c r="Z235" s="248" t="s">
        <v>99</v>
      </c>
      <c r="AA235" s="251">
        <f t="shared" si="32"/>
        <v>0.181818181818184</v>
      </c>
      <c r="AB235" s="248" t="s">
        <v>999</v>
      </c>
      <c r="AC235" s="253">
        <f>(AB235-Z235)*VLOOKUP(AE235,公斤水的体积!A:B,2,)</f>
        <v>38.839964</v>
      </c>
      <c r="AD235" s="530">
        <f t="shared" si="33"/>
        <v>0.361664082687355</v>
      </c>
      <c r="AE235" s="247">
        <v>16</v>
      </c>
      <c r="AF235" s="52"/>
      <c r="AG235" s="52"/>
      <c r="AH235" s="43" t="s">
        <v>121</v>
      </c>
      <c r="AI235" s="525">
        <v>125.2</v>
      </c>
      <c r="AJ235" s="530">
        <f t="shared" si="34"/>
        <v>1.91693290734824</v>
      </c>
      <c r="AL235" s="260" t="s">
        <v>63</v>
      </c>
      <c r="AM235" s="260" t="s">
        <v>63</v>
      </c>
      <c r="AN235" s="260" t="s">
        <v>63</v>
      </c>
      <c r="AO235" s="260" t="s">
        <v>63</v>
      </c>
      <c r="AP235" s="260" t="s">
        <v>63</v>
      </c>
      <c r="AQ235" s="260" t="s">
        <v>63</v>
      </c>
      <c r="AR235" s="534" t="str">
        <f t="shared" si="35"/>
        <v>合格</v>
      </c>
      <c r="AS235" s="139" t="s">
        <v>64</v>
      </c>
      <c r="AT235" s="248" t="s">
        <v>978</v>
      </c>
      <c r="AU235" s="214" t="s">
        <v>65</v>
      </c>
    </row>
    <row r="236" ht="15" spans="1:47">
      <c r="A236" s="47">
        <v>230</v>
      </c>
      <c r="B236" s="535" t="s">
        <v>56</v>
      </c>
      <c r="C236" s="352" t="s">
        <v>978</v>
      </c>
      <c r="D236" s="248" t="s">
        <v>57</v>
      </c>
      <c r="E236" s="520" t="s">
        <v>1000</v>
      </c>
      <c r="F236" s="239" t="s">
        <v>1001</v>
      </c>
      <c r="G236" s="521" t="s">
        <v>106</v>
      </c>
      <c r="H236" s="248" t="s">
        <v>1002</v>
      </c>
      <c r="I236" s="248" t="s">
        <v>655</v>
      </c>
      <c r="J236" s="249">
        <v>5.7</v>
      </c>
      <c r="K236" s="248" t="s">
        <v>117</v>
      </c>
      <c r="L236" s="248" t="s">
        <v>80</v>
      </c>
      <c r="M236" s="352"/>
      <c r="N236" s="352"/>
      <c r="O236" s="352"/>
      <c r="P236" s="352"/>
      <c r="Q236" s="352"/>
      <c r="R236" s="352"/>
      <c r="S236" s="352"/>
      <c r="T236" s="352"/>
      <c r="U236" s="352"/>
      <c r="V236" s="352"/>
      <c r="W236" s="352"/>
      <c r="X236" s="352"/>
      <c r="Y236" s="352"/>
      <c r="Z236" s="248" t="s">
        <v>119</v>
      </c>
      <c r="AA236" s="251">
        <f t="shared" si="32"/>
        <v>0.17730496453901</v>
      </c>
      <c r="AB236" s="248" t="s">
        <v>129</v>
      </c>
      <c r="AC236" s="253">
        <f>(AB236-Z236)*VLOOKUP(AE236,公斤水的体积!A:B,2,)</f>
        <v>40.141303</v>
      </c>
      <c r="AD236" s="530">
        <f t="shared" si="33"/>
        <v>0.353257500000037</v>
      </c>
      <c r="AE236" s="247">
        <v>16</v>
      </c>
      <c r="AF236" s="52"/>
      <c r="AG236" s="52"/>
      <c r="AH236" s="43" t="s">
        <v>286</v>
      </c>
      <c r="AI236" s="525">
        <v>134.3</v>
      </c>
      <c r="AJ236" s="530">
        <f t="shared" si="34"/>
        <v>2.01042442293373</v>
      </c>
      <c r="AL236" s="260" t="s">
        <v>63</v>
      </c>
      <c r="AM236" s="260" t="s">
        <v>63</v>
      </c>
      <c r="AN236" s="260" t="s">
        <v>63</v>
      </c>
      <c r="AO236" s="260" t="s">
        <v>63</v>
      </c>
      <c r="AP236" s="260" t="s">
        <v>63</v>
      </c>
      <c r="AQ236" s="260" t="s">
        <v>63</v>
      </c>
      <c r="AR236" s="534" t="str">
        <f t="shared" si="35"/>
        <v>合格</v>
      </c>
      <c r="AS236" s="139" t="s">
        <v>64</v>
      </c>
      <c r="AT236" s="248" t="s">
        <v>978</v>
      </c>
      <c r="AU236" s="214" t="s">
        <v>65</v>
      </c>
    </row>
    <row r="237" ht="15" spans="1:47">
      <c r="A237" s="47">
        <v>231</v>
      </c>
      <c r="B237" s="535" t="s">
        <v>56</v>
      </c>
      <c r="C237" s="352" t="s">
        <v>978</v>
      </c>
      <c r="D237" s="248" t="s">
        <v>57</v>
      </c>
      <c r="E237" s="520" t="s">
        <v>1003</v>
      </c>
      <c r="F237" s="239" t="s">
        <v>1004</v>
      </c>
      <c r="G237" s="521" t="s">
        <v>96</v>
      </c>
      <c r="H237" s="248" t="s">
        <v>645</v>
      </c>
      <c r="I237" s="248" t="s">
        <v>830</v>
      </c>
      <c r="J237" s="249">
        <v>5.7</v>
      </c>
      <c r="K237" s="248" t="s">
        <v>258</v>
      </c>
      <c r="L237" s="248" t="s">
        <v>1005</v>
      </c>
      <c r="M237" s="352"/>
      <c r="N237" s="352"/>
      <c r="O237" s="352"/>
      <c r="P237" s="352"/>
      <c r="Q237" s="352"/>
      <c r="R237" s="352"/>
      <c r="S237" s="352"/>
      <c r="T237" s="352"/>
      <c r="U237" s="352"/>
      <c r="V237" s="352"/>
      <c r="W237" s="352"/>
      <c r="X237" s="352"/>
      <c r="Y237" s="352"/>
      <c r="Z237" s="248" t="s">
        <v>260</v>
      </c>
      <c r="AA237" s="251">
        <f t="shared" si="32"/>
        <v>0.190114068441067</v>
      </c>
      <c r="AB237" s="248" t="s">
        <v>1006</v>
      </c>
      <c r="AC237" s="253">
        <f>(AB237-Z237)*VLOOKUP(AE237,公斤水的体积!A:B,2,)</f>
        <v>38.739861</v>
      </c>
      <c r="AD237" s="530">
        <f t="shared" si="33"/>
        <v>0.3623341968912</v>
      </c>
      <c r="AE237" s="247">
        <v>16</v>
      </c>
      <c r="AF237" s="52"/>
      <c r="AG237" s="52"/>
      <c r="AH237" s="43" t="s">
        <v>145</v>
      </c>
      <c r="AI237" s="525">
        <v>127.5</v>
      </c>
      <c r="AJ237" s="530">
        <f t="shared" si="34"/>
        <v>1.25490196078431</v>
      </c>
      <c r="AL237" s="260" t="s">
        <v>63</v>
      </c>
      <c r="AM237" s="260" t="s">
        <v>63</v>
      </c>
      <c r="AN237" s="260" t="s">
        <v>63</v>
      </c>
      <c r="AO237" s="260" t="s">
        <v>63</v>
      </c>
      <c r="AP237" s="260" t="s">
        <v>63</v>
      </c>
      <c r="AQ237" s="260" t="s">
        <v>63</v>
      </c>
      <c r="AR237" s="534" t="str">
        <f t="shared" si="35"/>
        <v>合格</v>
      </c>
      <c r="AS237" s="139" t="s">
        <v>64</v>
      </c>
      <c r="AT237" s="248" t="s">
        <v>978</v>
      </c>
      <c r="AU237" s="214" t="s">
        <v>65</v>
      </c>
    </row>
    <row r="238" ht="15" spans="1:47">
      <c r="A238" s="47">
        <v>232</v>
      </c>
      <c r="B238" s="535" t="s">
        <v>56</v>
      </c>
      <c r="C238" s="352" t="s">
        <v>978</v>
      </c>
      <c r="D238" s="248" t="s">
        <v>57</v>
      </c>
      <c r="E238" s="520" t="s">
        <v>1007</v>
      </c>
      <c r="F238" s="239" t="s">
        <v>1008</v>
      </c>
      <c r="G238" s="521" t="s">
        <v>133</v>
      </c>
      <c r="H238" s="248" t="s">
        <v>163</v>
      </c>
      <c r="I238" s="248" t="s">
        <v>205</v>
      </c>
      <c r="J238" s="249">
        <v>5.7</v>
      </c>
      <c r="K238" s="248" t="s">
        <v>166</v>
      </c>
      <c r="L238" s="248" t="s">
        <v>699</v>
      </c>
      <c r="M238" s="352"/>
      <c r="N238" s="352"/>
      <c r="O238" s="352"/>
      <c r="P238" s="352"/>
      <c r="Q238" s="352"/>
      <c r="R238" s="352"/>
      <c r="S238" s="352"/>
      <c r="T238" s="352"/>
      <c r="U238" s="352"/>
      <c r="V238" s="352"/>
      <c r="W238" s="352"/>
      <c r="X238" s="352"/>
      <c r="Y238" s="352"/>
      <c r="Z238" s="248" t="s">
        <v>172</v>
      </c>
      <c r="AA238" s="251">
        <f t="shared" si="32"/>
        <v>0.208768267223385</v>
      </c>
      <c r="AB238" s="248" t="s">
        <v>602</v>
      </c>
      <c r="AC238" s="253">
        <f>(AB238-Z238)*VLOOKUP(AE238,公斤水的体积!A:B,2,)</f>
        <v>40.241406</v>
      </c>
      <c r="AD238" s="530">
        <f t="shared" si="33"/>
        <v>0.352633416458862</v>
      </c>
      <c r="AE238" s="247">
        <v>16</v>
      </c>
      <c r="AF238" s="52"/>
      <c r="AG238" s="52"/>
      <c r="AH238" s="43" t="s">
        <v>286</v>
      </c>
      <c r="AI238" s="525">
        <v>150.4</v>
      </c>
      <c r="AJ238" s="530">
        <f t="shared" si="34"/>
        <v>1.79521276595745</v>
      </c>
      <c r="AL238" s="260" t="s">
        <v>63</v>
      </c>
      <c r="AM238" s="260" t="s">
        <v>63</v>
      </c>
      <c r="AN238" s="260" t="s">
        <v>63</v>
      </c>
      <c r="AO238" s="260" t="s">
        <v>63</v>
      </c>
      <c r="AP238" s="260" t="s">
        <v>63</v>
      </c>
      <c r="AQ238" s="260" t="s">
        <v>63</v>
      </c>
      <c r="AR238" s="534" t="str">
        <f t="shared" si="35"/>
        <v>合格</v>
      </c>
      <c r="AS238" s="139" t="s">
        <v>64</v>
      </c>
      <c r="AT238" s="248" t="s">
        <v>978</v>
      </c>
      <c r="AU238" s="214" t="s">
        <v>65</v>
      </c>
    </row>
    <row r="239" ht="15" spans="1:47">
      <c r="A239" s="47">
        <v>233</v>
      </c>
      <c r="B239" s="535" t="s">
        <v>56</v>
      </c>
      <c r="C239" s="352" t="s">
        <v>978</v>
      </c>
      <c r="D239" s="248" t="s">
        <v>57</v>
      </c>
      <c r="E239" s="520" t="s">
        <v>1009</v>
      </c>
      <c r="F239" s="239" t="s">
        <v>1010</v>
      </c>
      <c r="G239" s="521" t="s">
        <v>133</v>
      </c>
      <c r="H239" s="248" t="s">
        <v>1011</v>
      </c>
      <c r="I239" s="248" t="s">
        <v>540</v>
      </c>
      <c r="J239" s="249">
        <v>5.7</v>
      </c>
      <c r="K239" s="248" t="s">
        <v>454</v>
      </c>
      <c r="L239" s="248" t="s">
        <v>80</v>
      </c>
      <c r="M239" s="352"/>
      <c r="N239" s="352"/>
      <c r="O239" s="352"/>
      <c r="P239" s="352"/>
      <c r="Q239" s="352"/>
      <c r="R239" s="352"/>
      <c r="S239" s="352"/>
      <c r="T239" s="352"/>
      <c r="U239" s="352"/>
      <c r="V239" s="352"/>
      <c r="W239" s="352"/>
      <c r="X239" s="352"/>
      <c r="Y239" s="352"/>
      <c r="Z239" s="248" t="s">
        <v>455</v>
      </c>
      <c r="AA239" s="251">
        <f t="shared" si="32"/>
        <v>0.210526315789477</v>
      </c>
      <c r="AB239" s="248" t="s">
        <v>456</v>
      </c>
      <c r="AC239" s="253">
        <f>(AB239-Z239)*VLOOKUP(AE239,公斤水的体积!A:B,2,)</f>
        <v>40.141303</v>
      </c>
      <c r="AD239" s="530">
        <f t="shared" si="33"/>
        <v>0.353257500000019</v>
      </c>
      <c r="AE239" s="247">
        <v>16</v>
      </c>
      <c r="AF239" s="52"/>
      <c r="AG239" s="52"/>
      <c r="AH239" s="43" t="s">
        <v>130</v>
      </c>
      <c r="AI239" s="525">
        <v>151.8</v>
      </c>
      <c r="AJ239" s="530">
        <f t="shared" si="34"/>
        <v>1.25164690382082</v>
      </c>
      <c r="AL239" s="260" t="s">
        <v>63</v>
      </c>
      <c r="AM239" s="260" t="s">
        <v>63</v>
      </c>
      <c r="AN239" s="260" t="s">
        <v>63</v>
      </c>
      <c r="AO239" s="260" t="s">
        <v>63</v>
      </c>
      <c r="AP239" s="260" t="s">
        <v>63</v>
      </c>
      <c r="AQ239" s="260" t="s">
        <v>63</v>
      </c>
      <c r="AR239" s="534" t="str">
        <f t="shared" si="35"/>
        <v>合格</v>
      </c>
      <c r="AS239" s="139" t="s">
        <v>64</v>
      </c>
      <c r="AT239" s="248" t="s">
        <v>978</v>
      </c>
      <c r="AU239" s="214" t="s">
        <v>65</v>
      </c>
    </row>
    <row r="240" ht="15" spans="1:47">
      <c r="A240" s="47">
        <v>234</v>
      </c>
      <c r="B240" s="535" t="s">
        <v>56</v>
      </c>
      <c r="C240" s="352" t="s">
        <v>978</v>
      </c>
      <c r="D240" s="248" t="s">
        <v>57</v>
      </c>
      <c r="E240" s="520" t="s">
        <v>1012</v>
      </c>
      <c r="F240" s="239" t="s">
        <v>1013</v>
      </c>
      <c r="G240" s="521" t="s">
        <v>68</v>
      </c>
      <c r="H240" s="248" t="s">
        <v>1014</v>
      </c>
      <c r="I240" s="248" t="s">
        <v>98</v>
      </c>
      <c r="J240" s="249">
        <v>5.7</v>
      </c>
      <c r="K240" s="248" t="s">
        <v>706</v>
      </c>
      <c r="L240" s="248" t="s">
        <v>90</v>
      </c>
      <c r="M240" s="352"/>
      <c r="N240" s="352"/>
      <c r="O240" s="352"/>
      <c r="P240" s="352"/>
      <c r="Q240" s="352"/>
      <c r="R240" s="352"/>
      <c r="S240" s="352"/>
      <c r="T240" s="352"/>
      <c r="U240" s="352"/>
      <c r="V240" s="352"/>
      <c r="W240" s="352"/>
      <c r="X240" s="352"/>
      <c r="Y240" s="352"/>
      <c r="Z240" s="248" t="s">
        <v>820</v>
      </c>
      <c r="AA240" s="251">
        <f t="shared" si="32"/>
        <v>0.215982721382277</v>
      </c>
      <c r="AB240" s="248" t="s">
        <v>1015</v>
      </c>
      <c r="AC240" s="253">
        <f>(AB240-Z240)*VLOOKUP(AE240,公斤水的体积!A:B,2,)</f>
        <v>40.341509</v>
      </c>
      <c r="AD240" s="530">
        <f t="shared" si="33"/>
        <v>0.352012437810943</v>
      </c>
      <c r="AE240" s="247">
        <v>16</v>
      </c>
      <c r="AF240" s="52"/>
      <c r="AG240" s="52"/>
      <c r="AH240" s="43" t="s">
        <v>291</v>
      </c>
      <c r="AI240" s="525">
        <v>148.7</v>
      </c>
      <c r="AJ240" s="530">
        <f t="shared" si="34"/>
        <v>0.739744451916611</v>
      </c>
      <c r="AL240" s="260" t="s">
        <v>63</v>
      </c>
      <c r="AM240" s="260" t="s">
        <v>63</v>
      </c>
      <c r="AN240" s="260" t="s">
        <v>63</v>
      </c>
      <c r="AO240" s="260" t="s">
        <v>63</v>
      </c>
      <c r="AP240" s="260" t="s">
        <v>63</v>
      </c>
      <c r="AQ240" s="260" t="s">
        <v>63</v>
      </c>
      <c r="AR240" s="534" t="str">
        <f t="shared" si="35"/>
        <v>合格</v>
      </c>
      <c r="AS240" s="139" t="s">
        <v>64</v>
      </c>
      <c r="AT240" s="248" t="s">
        <v>978</v>
      </c>
      <c r="AU240" s="214" t="s">
        <v>65</v>
      </c>
    </row>
    <row r="241" ht="15" spans="1:47">
      <c r="A241" s="47">
        <v>235</v>
      </c>
      <c r="B241" s="535" t="s">
        <v>56</v>
      </c>
      <c r="C241" s="352" t="s">
        <v>978</v>
      </c>
      <c r="D241" s="248" t="s">
        <v>57</v>
      </c>
      <c r="E241" s="520" t="s">
        <v>1016</v>
      </c>
      <c r="F241" s="239" t="s">
        <v>1017</v>
      </c>
      <c r="G241" s="521" t="s">
        <v>106</v>
      </c>
      <c r="H241" s="248" t="s">
        <v>1018</v>
      </c>
      <c r="I241" s="248" t="s">
        <v>126</v>
      </c>
      <c r="J241" s="249">
        <v>5.7</v>
      </c>
      <c r="K241" s="248" t="s">
        <v>101</v>
      </c>
      <c r="L241" s="248" t="s">
        <v>118</v>
      </c>
      <c r="M241" s="352"/>
      <c r="N241" s="352"/>
      <c r="O241" s="352"/>
      <c r="P241" s="352"/>
      <c r="Q241" s="352"/>
      <c r="R241" s="352"/>
      <c r="S241" s="352"/>
      <c r="T241" s="352"/>
      <c r="U241" s="352"/>
      <c r="V241" s="352"/>
      <c r="W241" s="352"/>
      <c r="X241" s="352"/>
      <c r="Y241" s="352"/>
      <c r="Z241" s="248" t="s">
        <v>284</v>
      </c>
      <c r="AA241" s="251">
        <f t="shared" si="32"/>
        <v>0.182481751824807</v>
      </c>
      <c r="AB241" s="248" t="s">
        <v>111</v>
      </c>
      <c r="AC241" s="253">
        <f>(AB241-Z241)*VLOOKUP(AE241,公斤水的体积!A:B,2,)</f>
        <v>40.942127</v>
      </c>
      <c r="AD241" s="530">
        <f t="shared" si="33"/>
        <v>0.348350490196066</v>
      </c>
      <c r="AE241" s="247">
        <v>16</v>
      </c>
      <c r="AF241" s="52"/>
      <c r="AG241" s="52"/>
      <c r="AH241" s="43" t="s">
        <v>673</v>
      </c>
      <c r="AI241" s="525">
        <v>130.3</v>
      </c>
      <c r="AJ241" s="530">
        <f t="shared" si="34"/>
        <v>0.920951650038373</v>
      </c>
      <c r="AL241" s="260" t="s">
        <v>63</v>
      </c>
      <c r="AM241" s="260" t="s">
        <v>63</v>
      </c>
      <c r="AN241" s="260" t="s">
        <v>63</v>
      </c>
      <c r="AO241" s="260" t="s">
        <v>63</v>
      </c>
      <c r="AP241" s="260" t="s">
        <v>63</v>
      </c>
      <c r="AQ241" s="260" t="s">
        <v>63</v>
      </c>
      <c r="AR241" s="534" t="str">
        <f t="shared" si="35"/>
        <v>合格</v>
      </c>
      <c r="AS241" s="139" t="s">
        <v>64</v>
      </c>
      <c r="AT241" s="248" t="s">
        <v>978</v>
      </c>
      <c r="AU241" s="214" t="s">
        <v>65</v>
      </c>
    </row>
    <row r="242" ht="15" spans="1:47">
      <c r="A242" s="47">
        <v>236</v>
      </c>
      <c r="B242" s="535" t="s">
        <v>56</v>
      </c>
      <c r="C242" s="352" t="s">
        <v>978</v>
      </c>
      <c r="D242" s="248" t="s">
        <v>57</v>
      </c>
      <c r="E242" s="520" t="s">
        <v>1019</v>
      </c>
      <c r="F242" s="239" t="s">
        <v>1020</v>
      </c>
      <c r="G242" s="521" t="s">
        <v>106</v>
      </c>
      <c r="H242" s="248" t="s">
        <v>381</v>
      </c>
      <c r="I242" s="248" t="s">
        <v>205</v>
      </c>
      <c r="J242" s="249">
        <v>5.7</v>
      </c>
      <c r="K242" s="248" t="s">
        <v>879</v>
      </c>
      <c r="L242" s="248" t="s">
        <v>109</v>
      </c>
      <c r="M242" s="352"/>
      <c r="N242" s="352"/>
      <c r="O242" s="352"/>
      <c r="P242" s="352"/>
      <c r="Q242" s="352"/>
      <c r="R242" s="352"/>
      <c r="S242" s="352"/>
      <c r="T242" s="352"/>
      <c r="U242" s="352"/>
      <c r="V242" s="352"/>
      <c r="W242" s="352"/>
      <c r="X242" s="352"/>
      <c r="Y242" s="352"/>
      <c r="Z242" s="248" t="s">
        <v>99</v>
      </c>
      <c r="AA242" s="251">
        <f t="shared" si="32"/>
        <v>0.181818181818184</v>
      </c>
      <c r="AB242" s="248" t="s">
        <v>958</v>
      </c>
      <c r="AC242" s="253">
        <f>(AB242-Z242)*VLOOKUP(AE242,公斤水的体积!A:B,2,)</f>
        <v>40.541715</v>
      </c>
      <c r="AD242" s="530">
        <f t="shared" si="33"/>
        <v>0.350779702970327</v>
      </c>
      <c r="AE242" s="247">
        <v>16</v>
      </c>
      <c r="AF242" s="52"/>
      <c r="AG242" s="52"/>
      <c r="AH242" s="43" t="s">
        <v>281</v>
      </c>
      <c r="AI242" s="525">
        <v>138.9</v>
      </c>
      <c r="AJ242" s="530">
        <f t="shared" si="34"/>
        <v>0.935925125989921</v>
      </c>
      <c r="AL242" s="260" t="s">
        <v>63</v>
      </c>
      <c r="AM242" s="260" t="s">
        <v>63</v>
      </c>
      <c r="AN242" s="260" t="s">
        <v>63</v>
      </c>
      <c r="AO242" s="260" t="s">
        <v>63</v>
      </c>
      <c r="AP242" s="260" t="s">
        <v>63</v>
      </c>
      <c r="AQ242" s="260" t="s">
        <v>63</v>
      </c>
      <c r="AR242" s="534" t="str">
        <f t="shared" si="35"/>
        <v>合格</v>
      </c>
      <c r="AS242" s="139" t="s">
        <v>64</v>
      </c>
      <c r="AT242" s="248" t="s">
        <v>978</v>
      </c>
      <c r="AU242" s="214" t="s">
        <v>65</v>
      </c>
    </row>
    <row r="243" ht="15" spans="1:47">
      <c r="A243" s="47">
        <v>237</v>
      </c>
      <c r="B243" s="535" t="s">
        <v>56</v>
      </c>
      <c r="C243" s="352" t="s">
        <v>978</v>
      </c>
      <c r="D243" s="248" t="s">
        <v>57</v>
      </c>
      <c r="E243" s="520" t="s">
        <v>1021</v>
      </c>
      <c r="F243" s="239" t="s">
        <v>1022</v>
      </c>
      <c r="G243" s="521" t="s">
        <v>68</v>
      </c>
      <c r="H243" s="248" t="s">
        <v>1023</v>
      </c>
      <c r="I243" s="248" t="s">
        <v>78</v>
      </c>
      <c r="J243" s="249">
        <v>5.7</v>
      </c>
      <c r="K243" s="248" t="s">
        <v>370</v>
      </c>
      <c r="L243" s="248" t="s">
        <v>447</v>
      </c>
      <c r="M243" s="352"/>
      <c r="N243" s="352"/>
      <c r="O243" s="352"/>
      <c r="P243" s="352"/>
      <c r="Q243" s="352"/>
      <c r="R243" s="352"/>
      <c r="S243" s="352"/>
      <c r="T243" s="352"/>
      <c r="U243" s="352"/>
      <c r="V243" s="352"/>
      <c r="W243" s="352"/>
      <c r="X243" s="352"/>
      <c r="Y243" s="352"/>
      <c r="Z243" s="248" t="s">
        <v>371</v>
      </c>
      <c r="AA243" s="251">
        <f t="shared" si="32"/>
        <v>0.175438596491231</v>
      </c>
      <c r="AB243" s="248" t="s">
        <v>195</v>
      </c>
      <c r="AC243" s="253">
        <f>(AB243-Z243)*VLOOKUP(AE243,公斤水的体积!A:B,2,)</f>
        <v>41.142333</v>
      </c>
      <c r="AD243" s="530">
        <f t="shared" si="33"/>
        <v>0.347153658536604</v>
      </c>
      <c r="AE243" s="247">
        <v>16</v>
      </c>
      <c r="AF243" s="52"/>
      <c r="AG243" s="52"/>
      <c r="AH243" s="43" t="s">
        <v>397</v>
      </c>
      <c r="AI243" s="525">
        <v>135.2</v>
      </c>
      <c r="AJ243" s="530">
        <f t="shared" si="34"/>
        <v>1.70118343195266</v>
      </c>
      <c r="AL243" s="260" t="s">
        <v>63</v>
      </c>
      <c r="AM243" s="260" t="s">
        <v>63</v>
      </c>
      <c r="AN243" s="260" t="s">
        <v>63</v>
      </c>
      <c r="AO243" s="260" t="s">
        <v>63</v>
      </c>
      <c r="AP243" s="260" t="s">
        <v>63</v>
      </c>
      <c r="AQ243" s="260" t="s">
        <v>63</v>
      </c>
      <c r="AR243" s="534" t="str">
        <f t="shared" si="35"/>
        <v>合格</v>
      </c>
      <c r="AS243" s="139" t="s">
        <v>64</v>
      </c>
      <c r="AT243" s="248" t="s">
        <v>978</v>
      </c>
      <c r="AU243" s="214" t="s">
        <v>65</v>
      </c>
    </row>
    <row r="244" ht="15" spans="1:47">
      <c r="A244" s="47">
        <v>238</v>
      </c>
      <c r="B244" s="535" t="s">
        <v>56</v>
      </c>
      <c r="C244" s="352" t="s">
        <v>978</v>
      </c>
      <c r="D244" s="248" t="s">
        <v>57</v>
      </c>
      <c r="E244" s="520" t="s">
        <v>1024</v>
      </c>
      <c r="F244" s="239" t="s">
        <v>1025</v>
      </c>
      <c r="G244" s="521" t="s">
        <v>60</v>
      </c>
      <c r="H244" s="248" t="s">
        <v>1026</v>
      </c>
      <c r="I244" s="248" t="s">
        <v>277</v>
      </c>
      <c r="J244" s="249">
        <v>5.7</v>
      </c>
      <c r="K244" s="248" t="s">
        <v>1027</v>
      </c>
      <c r="L244" s="248" t="s">
        <v>363</v>
      </c>
      <c r="M244" s="352"/>
      <c r="N244" s="352"/>
      <c r="O244" s="352"/>
      <c r="P244" s="352"/>
      <c r="Q244" s="352"/>
      <c r="R244" s="352"/>
      <c r="S244" s="352"/>
      <c r="T244" s="352"/>
      <c r="U244" s="352"/>
      <c r="V244" s="352"/>
      <c r="W244" s="352"/>
      <c r="X244" s="352"/>
      <c r="Y244" s="352"/>
      <c r="Z244" s="248" t="s">
        <v>870</v>
      </c>
      <c r="AA244" s="251">
        <f t="shared" si="32"/>
        <v>0.196463654223971</v>
      </c>
      <c r="AB244" s="248" t="s">
        <v>1006</v>
      </c>
      <c r="AC244" s="253">
        <f>(AB244-Z244)*VLOOKUP(AE244,公斤水的体积!A:B,2,)</f>
        <v>40.441612</v>
      </c>
      <c r="AD244" s="530">
        <f t="shared" si="33"/>
        <v>0.351394540942951</v>
      </c>
      <c r="AE244" s="247">
        <v>16</v>
      </c>
      <c r="AF244" s="52"/>
      <c r="AG244" s="52"/>
      <c r="AH244" s="43" t="s">
        <v>145</v>
      </c>
      <c r="AI244" s="525">
        <v>146.9</v>
      </c>
      <c r="AJ244" s="530">
        <f t="shared" si="34"/>
        <v>1.08917631041525</v>
      </c>
      <c r="AL244" s="260" t="s">
        <v>63</v>
      </c>
      <c r="AM244" s="260" t="s">
        <v>63</v>
      </c>
      <c r="AN244" s="260" t="s">
        <v>63</v>
      </c>
      <c r="AO244" s="260" t="s">
        <v>63</v>
      </c>
      <c r="AP244" s="260" t="s">
        <v>63</v>
      </c>
      <c r="AQ244" s="260" t="s">
        <v>63</v>
      </c>
      <c r="AR244" s="534" t="str">
        <f t="shared" si="35"/>
        <v>合格</v>
      </c>
      <c r="AS244" s="139" t="s">
        <v>64</v>
      </c>
      <c r="AT244" s="248" t="s">
        <v>978</v>
      </c>
      <c r="AU244" s="214" t="s">
        <v>65</v>
      </c>
    </row>
    <row r="245" ht="15" spans="1:47">
      <c r="A245" s="47">
        <v>239</v>
      </c>
      <c r="B245" s="535" t="s">
        <v>56</v>
      </c>
      <c r="C245" s="352" t="s">
        <v>978</v>
      </c>
      <c r="D245" s="248" t="s">
        <v>57</v>
      </c>
      <c r="E245" s="520" t="s">
        <v>1028</v>
      </c>
      <c r="F245" s="239" t="s">
        <v>1029</v>
      </c>
      <c r="G245" s="521" t="s">
        <v>106</v>
      </c>
      <c r="H245" s="248" t="s">
        <v>419</v>
      </c>
      <c r="I245" s="248" t="s">
        <v>212</v>
      </c>
      <c r="J245" s="249">
        <v>5.7</v>
      </c>
      <c r="K245" s="248" t="s">
        <v>428</v>
      </c>
      <c r="L245" s="248" t="s">
        <v>420</v>
      </c>
      <c r="M245" s="352"/>
      <c r="N245" s="352"/>
      <c r="O245" s="352"/>
      <c r="P245" s="352"/>
      <c r="Q245" s="352"/>
      <c r="R245" s="352"/>
      <c r="S245" s="352"/>
      <c r="T245" s="352"/>
      <c r="U245" s="352"/>
      <c r="V245" s="352"/>
      <c r="W245" s="352"/>
      <c r="X245" s="352"/>
      <c r="Y245" s="352"/>
      <c r="Z245" s="248" t="s">
        <v>429</v>
      </c>
      <c r="AA245" s="251">
        <f t="shared" si="32"/>
        <v>0.183150183150186</v>
      </c>
      <c r="AB245" s="248" t="s">
        <v>285</v>
      </c>
      <c r="AC245" s="253">
        <f>(AB245-Z245)*VLOOKUP(AE245,公斤水的体积!A:B,2,)</f>
        <v>40.741921</v>
      </c>
      <c r="AD245" s="530">
        <f t="shared" si="33"/>
        <v>0.349559113300501</v>
      </c>
      <c r="AE245" s="247">
        <v>16</v>
      </c>
      <c r="AF245" s="52"/>
      <c r="AG245" s="52"/>
      <c r="AH245" s="43" t="s">
        <v>397</v>
      </c>
      <c r="AI245" s="525">
        <v>133.3</v>
      </c>
      <c r="AJ245" s="530">
        <f t="shared" si="34"/>
        <v>1.72543135783946</v>
      </c>
      <c r="AL245" s="260" t="s">
        <v>63</v>
      </c>
      <c r="AM245" s="260" t="s">
        <v>63</v>
      </c>
      <c r="AN245" s="260" t="s">
        <v>63</v>
      </c>
      <c r="AO245" s="260" t="s">
        <v>63</v>
      </c>
      <c r="AP245" s="260" t="s">
        <v>63</v>
      </c>
      <c r="AQ245" s="260" t="s">
        <v>63</v>
      </c>
      <c r="AR245" s="534" t="str">
        <f t="shared" si="35"/>
        <v>合格</v>
      </c>
      <c r="AS245" s="139" t="s">
        <v>64</v>
      </c>
      <c r="AT245" s="248" t="s">
        <v>978</v>
      </c>
      <c r="AU245" s="214" t="s">
        <v>65</v>
      </c>
    </row>
    <row r="246" ht="15" spans="1:47">
      <c r="A246" s="47">
        <v>240</v>
      </c>
      <c r="B246" s="535" t="s">
        <v>56</v>
      </c>
      <c r="C246" s="352" t="s">
        <v>978</v>
      </c>
      <c r="D246" s="248" t="s">
        <v>57</v>
      </c>
      <c r="E246" s="520" t="s">
        <v>1030</v>
      </c>
      <c r="F246" s="239" t="s">
        <v>1031</v>
      </c>
      <c r="G246" s="521" t="s">
        <v>86</v>
      </c>
      <c r="H246" s="248" t="s">
        <v>134</v>
      </c>
      <c r="I246" s="248" t="s">
        <v>205</v>
      </c>
      <c r="J246" s="249">
        <v>5.7</v>
      </c>
      <c r="K246" s="248" t="s">
        <v>165</v>
      </c>
      <c r="L246" s="248" t="s">
        <v>90</v>
      </c>
      <c r="M246" s="352"/>
      <c r="N246" s="352"/>
      <c r="O246" s="352"/>
      <c r="P246" s="352"/>
      <c r="Q246" s="352"/>
      <c r="R246" s="352"/>
      <c r="S246" s="352"/>
      <c r="T246" s="352"/>
      <c r="U246" s="352"/>
      <c r="V246" s="352"/>
      <c r="W246" s="352"/>
      <c r="X246" s="352"/>
      <c r="Y246" s="352"/>
      <c r="Z246" s="248" t="s">
        <v>166</v>
      </c>
      <c r="AA246" s="251">
        <f t="shared" si="32"/>
        <v>0.208333333333336</v>
      </c>
      <c r="AB246" s="248" t="s">
        <v>167</v>
      </c>
      <c r="AC246" s="253">
        <f>(AB246-Z246)*VLOOKUP(AE246,公斤水的体积!A:B,2,)</f>
        <v>40.341509</v>
      </c>
      <c r="AD246" s="530">
        <f t="shared" si="33"/>
        <v>0.352012437810961</v>
      </c>
      <c r="AE246" s="247">
        <v>16</v>
      </c>
      <c r="AF246" s="52"/>
      <c r="AG246" s="52"/>
      <c r="AH246" s="43" t="s">
        <v>1032</v>
      </c>
      <c r="AI246" s="525">
        <v>148.7</v>
      </c>
      <c r="AJ246" s="530">
        <f t="shared" si="34"/>
        <v>2.3537323470074</v>
      </c>
      <c r="AL246" s="260" t="s">
        <v>63</v>
      </c>
      <c r="AM246" s="260" t="s">
        <v>63</v>
      </c>
      <c r="AN246" s="260" t="s">
        <v>63</v>
      </c>
      <c r="AO246" s="260" t="s">
        <v>63</v>
      </c>
      <c r="AP246" s="260" t="s">
        <v>63</v>
      </c>
      <c r="AQ246" s="260" t="s">
        <v>63</v>
      </c>
      <c r="AR246" s="534" t="str">
        <f t="shared" si="35"/>
        <v>合格</v>
      </c>
      <c r="AS246" s="139" t="s">
        <v>64</v>
      </c>
      <c r="AT246" s="248" t="s">
        <v>978</v>
      </c>
      <c r="AU246" s="214" t="s">
        <v>65</v>
      </c>
    </row>
    <row r="247" ht="15" spans="1:47">
      <c r="A247" s="47">
        <v>241</v>
      </c>
      <c r="B247" s="535" t="s">
        <v>56</v>
      </c>
      <c r="C247" s="352" t="s">
        <v>978</v>
      </c>
      <c r="D247" s="248" t="s">
        <v>57</v>
      </c>
      <c r="E247" s="520" t="s">
        <v>1033</v>
      </c>
      <c r="F247" s="239" t="s">
        <v>1034</v>
      </c>
      <c r="G247" s="521" t="s">
        <v>133</v>
      </c>
      <c r="H247" s="248" t="s">
        <v>134</v>
      </c>
      <c r="I247" s="248" t="s">
        <v>149</v>
      </c>
      <c r="J247" s="249">
        <v>5.7</v>
      </c>
      <c r="K247" s="248" t="s">
        <v>764</v>
      </c>
      <c r="L247" s="248" t="s">
        <v>699</v>
      </c>
      <c r="M247" s="352"/>
      <c r="N247" s="352"/>
      <c r="O247" s="352"/>
      <c r="P247" s="352"/>
      <c r="Q247" s="352"/>
      <c r="R247" s="352"/>
      <c r="S247" s="352"/>
      <c r="T247" s="352"/>
      <c r="U247" s="352"/>
      <c r="V247" s="352"/>
      <c r="W247" s="352"/>
      <c r="X247" s="352"/>
      <c r="Y247" s="352"/>
      <c r="Z247" s="248" t="s">
        <v>1027</v>
      </c>
      <c r="AA247" s="251">
        <f t="shared" si="32"/>
        <v>0.196078431372552</v>
      </c>
      <c r="AB247" s="248" t="s">
        <v>765</v>
      </c>
      <c r="AC247" s="253">
        <f>(AB247-Z247)*VLOOKUP(AE247,公斤水的体积!A:B,2,)</f>
        <v>40.241406</v>
      </c>
      <c r="AD247" s="530">
        <f t="shared" si="33"/>
        <v>0.352633416458844</v>
      </c>
      <c r="AE247" s="247">
        <v>16</v>
      </c>
      <c r="AF247" s="52"/>
      <c r="AG247" s="52"/>
      <c r="AH247" s="43" t="s">
        <v>112</v>
      </c>
      <c r="AI247" s="525">
        <v>148</v>
      </c>
      <c r="AJ247" s="530">
        <f t="shared" si="34"/>
        <v>2.09459459459459</v>
      </c>
      <c r="AL247" s="260" t="s">
        <v>63</v>
      </c>
      <c r="AM247" s="260" t="s">
        <v>63</v>
      </c>
      <c r="AN247" s="260" t="s">
        <v>63</v>
      </c>
      <c r="AO247" s="260" t="s">
        <v>63</v>
      </c>
      <c r="AP247" s="260" t="s">
        <v>63</v>
      </c>
      <c r="AQ247" s="260" t="s">
        <v>63</v>
      </c>
      <c r="AR247" s="534" t="str">
        <f t="shared" si="35"/>
        <v>合格</v>
      </c>
      <c r="AS247" s="139" t="s">
        <v>64</v>
      </c>
      <c r="AT247" s="248" t="s">
        <v>978</v>
      </c>
      <c r="AU247" s="214" t="s">
        <v>65</v>
      </c>
    </row>
    <row r="248" ht="15" spans="1:47">
      <c r="A248" s="47">
        <v>242</v>
      </c>
      <c r="B248" s="535" t="s">
        <v>56</v>
      </c>
      <c r="C248" s="352" t="s">
        <v>978</v>
      </c>
      <c r="D248" s="248" t="s">
        <v>57</v>
      </c>
      <c r="E248" s="520" t="s">
        <v>1035</v>
      </c>
      <c r="F248" s="239" t="s">
        <v>1036</v>
      </c>
      <c r="G248" s="521" t="s">
        <v>133</v>
      </c>
      <c r="H248" s="248" t="s">
        <v>134</v>
      </c>
      <c r="I248" s="248" t="s">
        <v>205</v>
      </c>
      <c r="J248" s="249">
        <v>5.7</v>
      </c>
      <c r="K248" s="248" t="s">
        <v>362</v>
      </c>
      <c r="L248" s="248" t="s">
        <v>80</v>
      </c>
      <c r="M248" s="352"/>
      <c r="N248" s="352"/>
      <c r="O248" s="352"/>
      <c r="P248" s="352"/>
      <c r="Q248" s="352"/>
      <c r="R248" s="352"/>
      <c r="S248" s="352"/>
      <c r="T248" s="352"/>
      <c r="U248" s="352"/>
      <c r="V248" s="352"/>
      <c r="W248" s="352"/>
      <c r="X248" s="352"/>
      <c r="Y248" s="352"/>
      <c r="Z248" s="248" t="s">
        <v>186</v>
      </c>
      <c r="AA248" s="251">
        <f t="shared" si="32"/>
        <v>0.217391304347829</v>
      </c>
      <c r="AB248" s="248" t="s">
        <v>266</v>
      </c>
      <c r="AC248" s="253">
        <f>(AB248-Z248)*VLOOKUP(AE248,公斤水的体积!A:B,2,)</f>
        <v>40.141303</v>
      </c>
      <c r="AD248" s="530">
        <f t="shared" si="33"/>
        <v>0.353257500000019</v>
      </c>
      <c r="AE248" s="247">
        <v>16</v>
      </c>
      <c r="AF248" s="52"/>
      <c r="AG248" s="52"/>
      <c r="AH248" s="43" t="s">
        <v>83</v>
      </c>
      <c r="AI248" s="525">
        <v>159</v>
      </c>
      <c r="AJ248" s="530">
        <f t="shared" si="34"/>
        <v>1.13207547169811</v>
      </c>
      <c r="AL248" s="260" t="s">
        <v>63</v>
      </c>
      <c r="AM248" s="260" t="s">
        <v>63</v>
      </c>
      <c r="AN248" s="260" t="s">
        <v>63</v>
      </c>
      <c r="AO248" s="260" t="s">
        <v>63</v>
      </c>
      <c r="AP248" s="260" t="s">
        <v>63</v>
      </c>
      <c r="AQ248" s="260" t="s">
        <v>63</v>
      </c>
      <c r="AR248" s="534" t="str">
        <f t="shared" si="35"/>
        <v>合格</v>
      </c>
      <c r="AS248" s="139" t="s">
        <v>64</v>
      </c>
      <c r="AT248" s="248" t="s">
        <v>978</v>
      </c>
      <c r="AU248" s="214" t="s">
        <v>65</v>
      </c>
    </row>
    <row r="249" ht="15" spans="1:47">
      <c r="A249" s="47">
        <v>243</v>
      </c>
      <c r="B249" s="535" t="s">
        <v>56</v>
      </c>
      <c r="C249" s="352" t="s">
        <v>978</v>
      </c>
      <c r="D249" s="248" t="s">
        <v>57</v>
      </c>
      <c r="E249" s="520" t="s">
        <v>1037</v>
      </c>
      <c r="F249" s="239" t="s">
        <v>1038</v>
      </c>
      <c r="G249" s="521" t="s">
        <v>60</v>
      </c>
      <c r="H249" s="248" t="s">
        <v>61</v>
      </c>
      <c r="I249" s="248" t="s">
        <v>413</v>
      </c>
      <c r="J249" s="249">
        <v>5.7</v>
      </c>
      <c r="K249" s="248" t="s">
        <v>377</v>
      </c>
      <c r="L249" s="248" t="s">
        <v>118</v>
      </c>
      <c r="M249" s="352"/>
      <c r="N249" s="352"/>
      <c r="O249" s="352"/>
      <c r="P249" s="352"/>
      <c r="Q249" s="352"/>
      <c r="R249" s="352"/>
      <c r="S249" s="352"/>
      <c r="T249" s="352"/>
      <c r="U249" s="352"/>
      <c r="V249" s="352"/>
      <c r="W249" s="352"/>
      <c r="X249" s="352"/>
      <c r="Y249" s="352"/>
      <c r="Z249" s="248" t="s">
        <v>519</v>
      </c>
      <c r="AA249" s="251">
        <f t="shared" si="32"/>
        <v>0.185185185185188</v>
      </c>
      <c r="AB249" s="248" t="s">
        <v>378</v>
      </c>
      <c r="AC249" s="253">
        <f>(AB249-Z249)*VLOOKUP(AE249,公斤水的体积!A:B,2,)</f>
        <v>40.942127</v>
      </c>
      <c r="AD249" s="530">
        <f t="shared" si="33"/>
        <v>0.348350490196084</v>
      </c>
      <c r="AE249" s="247">
        <v>16</v>
      </c>
      <c r="AF249" s="52"/>
      <c r="AG249" s="52"/>
      <c r="AH249" s="43" t="s">
        <v>291</v>
      </c>
      <c r="AI249" s="525">
        <v>143.9</v>
      </c>
      <c r="AJ249" s="530">
        <f t="shared" si="34"/>
        <v>0.764419735927728</v>
      </c>
      <c r="AL249" s="260" t="s">
        <v>63</v>
      </c>
      <c r="AM249" s="260" t="s">
        <v>63</v>
      </c>
      <c r="AN249" s="260" t="s">
        <v>63</v>
      </c>
      <c r="AO249" s="260" t="s">
        <v>63</v>
      </c>
      <c r="AP249" s="260" t="s">
        <v>63</v>
      </c>
      <c r="AQ249" s="260" t="s">
        <v>63</v>
      </c>
      <c r="AR249" s="534" t="str">
        <f t="shared" si="35"/>
        <v>合格</v>
      </c>
      <c r="AS249" s="139" t="s">
        <v>64</v>
      </c>
      <c r="AT249" s="248" t="s">
        <v>978</v>
      </c>
      <c r="AU249" s="214" t="s">
        <v>65</v>
      </c>
    </row>
    <row r="250" ht="15" spans="1:47">
      <c r="A250" s="47">
        <v>244</v>
      </c>
      <c r="B250" s="535" t="s">
        <v>56</v>
      </c>
      <c r="C250" s="352" t="s">
        <v>978</v>
      </c>
      <c r="D250" s="248" t="s">
        <v>57</v>
      </c>
      <c r="E250" s="520" t="s">
        <v>1039</v>
      </c>
      <c r="F250" s="239" t="s">
        <v>1040</v>
      </c>
      <c r="G250" s="521" t="s">
        <v>133</v>
      </c>
      <c r="H250" s="248" t="s">
        <v>134</v>
      </c>
      <c r="I250" s="248" t="s">
        <v>205</v>
      </c>
      <c r="J250" s="249">
        <v>5.7</v>
      </c>
      <c r="K250" s="248" t="s">
        <v>220</v>
      </c>
      <c r="L250" s="248" t="s">
        <v>80</v>
      </c>
      <c r="M250" s="352"/>
      <c r="N250" s="352"/>
      <c r="O250" s="352"/>
      <c r="P250" s="352"/>
      <c r="Q250" s="352"/>
      <c r="R250" s="352"/>
      <c r="S250" s="352"/>
      <c r="T250" s="352"/>
      <c r="U250" s="352"/>
      <c r="V250" s="352"/>
      <c r="W250" s="352"/>
      <c r="X250" s="352"/>
      <c r="Y250" s="352"/>
      <c r="Z250" s="248" t="s">
        <v>306</v>
      </c>
      <c r="AA250" s="251">
        <f t="shared" si="32"/>
        <v>0.200400801603209</v>
      </c>
      <c r="AB250" s="248" t="s">
        <v>406</v>
      </c>
      <c r="AC250" s="253">
        <f>(AB250-Z250)*VLOOKUP(AE250,公斤水的体积!A:B,2,)</f>
        <v>40.141303</v>
      </c>
      <c r="AD250" s="530">
        <f t="shared" si="33"/>
        <v>0.353257500000037</v>
      </c>
      <c r="AE250" s="247">
        <v>16</v>
      </c>
      <c r="AF250" s="52"/>
      <c r="AG250" s="52"/>
      <c r="AH250" s="43" t="s">
        <v>93</v>
      </c>
      <c r="AI250" s="525">
        <v>139.8</v>
      </c>
      <c r="AJ250" s="530">
        <f t="shared" si="34"/>
        <v>0.50071530758226</v>
      </c>
      <c r="AL250" s="260" t="s">
        <v>63</v>
      </c>
      <c r="AM250" s="260" t="s">
        <v>63</v>
      </c>
      <c r="AN250" s="260" t="s">
        <v>63</v>
      </c>
      <c r="AO250" s="260" t="s">
        <v>63</v>
      </c>
      <c r="AP250" s="260" t="s">
        <v>63</v>
      </c>
      <c r="AQ250" s="260" t="s">
        <v>63</v>
      </c>
      <c r="AR250" s="534" t="str">
        <f t="shared" si="35"/>
        <v>合格</v>
      </c>
      <c r="AS250" s="139" t="s">
        <v>64</v>
      </c>
      <c r="AT250" s="248" t="s">
        <v>978</v>
      </c>
      <c r="AU250" s="214" t="s">
        <v>65</v>
      </c>
    </row>
    <row r="251" ht="15" spans="1:47">
      <c r="A251" s="47">
        <v>245</v>
      </c>
      <c r="B251" s="535" t="s">
        <v>56</v>
      </c>
      <c r="C251" s="352" t="s">
        <v>978</v>
      </c>
      <c r="D251" s="248" t="s">
        <v>57</v>
      </c>
      <c r="E251" s="520" t="s">
        <v>1041</v>
      </c>
      <c r="F251" s="239" t="s">
        <v>1042</v>
      </c>
      <c r="G251" s="521" t="s">
        <v>133</v>
      </c>
      <c r="H251" s="248" t="s">
        <v>396</v>
      </c>
      <c r="I251" s="248" t="s">
        <v>62</v>
      </c>
      <c r="J251" s="249">
        <v>5.7</v>
      </c>
      <c r="K251" s="248" t="s">
        <v>178</v>
      </c>
      <c r="L251" s="248" t="s">
        <v>80</v>
      </c>
      <c r="M251" s="352"/>
      <c r="N251" s="352"/>
      <c r="O251" s="352"/>
      <c r="P251" s="352"/>
      <c r="Q251" s="352"/>
      <c r="R251" s="352"/>
      <c r="S251" s="352"/>
      <c r="T251" s="352"/>
      <c r="U251" s="352"/>
      <c r="V251" s="352"/>
      <c r="W251" s="352"/>
      <c r="X251" s="352"/>
      <c r="Y251" s="352"/>
      <c r="Z251" s="248" t="s">
        <v>180</v>
      </c>
      <c r="AA251" s="251">
        <f t="shared" si="32"/>
        <v>0.204918032786874</v>
      </c>
      <c r="AB251" s="248" t="s">
        <v>1043</v>
      </c>
      <c r="AC251" s="253">
        <f>(AB251-Z251)*VLOOKUP(AE251,公斤水的体积!A:B,2,)</f>
        <v>40.141303</v>
      </c>
      <c r="AD251" s="530">
        <f t="shared" si="33"/>
        <v>0.353257500000002</v>
      </c>
      <c r="AE251" s="247">
        <v>16</v>
      </c>
      <c r="AF251" s="52"/>
      <c r="AG251" s="52"/>
      <c r="AH251" s="43" t="s">
        <v>196</v>
      </c>
      <c r="AI251" s="525">
        <v>148.2</v>
      </c>
      <c r="AJ251" s="530">
        <f t="shared" si="34"/>
        <v>1.01214574898785</v>
      </c>
      <c r="AL251" s="260" t="s">
        <v>63</v>
      </c>
      <c r="AM251" s="260" t="s">
        <v>63</v>
      </c>
      <c r="AN251" s="260" t="s">
        <v>63</v>
      </c>
      <c r="AO251" s="260" t="s">
        <v>63</v>
      </c>
      <c r="AP251" s="260" t="s">
        <v>63</v>
      </c>
      <c r="AQ251" s="260" t="s">
        <v>63</v>
      </c>
      <c r="AR251" s="534" t="str">
        <f t="shared" si="35"/>
        <v>合格</v>
      </c>
      <c r="AS251" s="139" t="s">
        <v>64</v>
      </c>
      <c r="AT251" s="248" t="s">
        <v>978</v>
      </c>
      <c r="AU251" s="214" t="s">
        <v>65</v>
      </c>
    </row>
    <row r="252" ht="15" spans="1:47">
      <c r="A252" s="47">
        <v>246</v>
      </c>
      <c r="B252" s="535" t="s">
        <v>56</v>
      </c>
      <c r="C252" s="352" t="s">
        <v>978</v>
      </c>
      <c r="D252" s="248" t="s">
        <v>57</v>
      </c>
      <c r="E252" s="520" t="s">
        <v>1044</v>
      </c>
      <c r="F252" s="239" t="s">
        <v>1045</v>
      </c>
      <c r="G252" s="521" t="s">
        <v>133</v>
      </c>
      <c r="H252" s="248" t="s">
        <v>475</v>
      </c>
      <c r="I252" s="248" t="s">
        <v>98</v>
      </c>
      <c r="J252" s="249">
        <v>5.7</v>
      </c>
      <c r="K252" s="248" t="s">
        <v>322</v>
      </c>
      <c r="L252" s="248" t="s">
        <v>80</v>
      </c>
      <c r="M252" s="352"/>
      <c r="N252" s="352"/>
      <c r="O252" s="352"/>
      <c r="P252" s="352"/>
      <c r="Q252" s="352"/>
      <c r="R252" s="352"/>
      <c r="S252" s="352"/>
      <c r="T252" s="352"/>
      <c r="U252" s="352"/>
      <c r="V252" s="352"/>
      <c r="W252" s="352"/>
      <c r="X252" s="352"/>
      <c r="Y252" s="352"/>
      <c r="Z252" s="248" t="s">
        <v>323</v>
      </c>
      <c r="AA252" s="251">
        <f t="shared" si="32"/>
        <v>0.205761316872431</v>
      </c>
      <c r="AB252" s="248" t="s">
        <v>324</v>
      </c>
      <c r="AC252" s="253">
        <f>(AB252-Z252)*VLOOKUP(AE252,公斤水的体积!A:B,2,)</f>
        <v>40.141303</v>
      </c>
      <c r="AD252" s="530">
        <f t="shared" si="33"/>
        <v>0.353257500000002</v>
      </c>
      <c r="AE252" s="247">
        <v>16</v>
      </c>
      <c r="AF252" s="52"/>
      <c r="AG252" s="52"/>
      <c r="AH252" s="43" t="s">
        <v>130</v>
      </c>
      <c r="AI252" s="525">
        <v>138.6</v>
      </c>
      <c r="AJ252" s="530">
        <f t="shared" si="34"/>
        <v>1.37085137085137</v>
      </c>
      <c r="AL252" s="260" t="s">
        <v>63</v>
      </c>
      <c r="AM252" s="260" t="s">
        <v>63</v>
      </c>
      <c r="AN252" s="260" t="s">
        <v>63</v>
      </c>
      <c r="AO252" s="260" t="s">
        <v>63</v>
      </c>
      <c r="AP252" s="260" t="s">
        <v>63</v>
      </c>
      <c r="AQ252" s="260" t="s">
        <v>63</v>
      </c>
      <c r="AR252" s="534" t="str">
        <f t="shared" si="35"/>
        <v>合格</v>
      </c>
      <c r="AS252" s="139" t="s">
        <v>64</v>
      </c>
      <c r="AT252" s="248" t="s">
        <v>978</v>
      </c>
      <c r="AU252" s="214" t="s">
        <v>65</v>
      </c>
    </row>
  </sheetData>
  <autoFilter xmlns:etc="http://www.wps.cn/officeDocument/2017/etCustomData" ref="A2:AW252" etc:filterBottomFollowUsedRange="0">
    <extLst/>
  </autoFilter>
  <mergeCells count="50">
    <mergeCell ref="H2:I2"/>
    <mergeCell ref="E3:L3"/>
    <mergeCell ref="M3:O3"/>
    <mergeCell ref="P3:X3"/>
    <mergeCell ref="AE3:AK3"/>
    <mergeCell ref="AL3:AM3"/>
    <mergeCell ref="U4:W4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Y3:Y5"/>
    <mergeCell ref="Z3:Z5"/>
    <mergeCell ref="AA3:AA5"/>
    <mergeCell ref="AB3:AB5"/>
    <mergeCell ref="AC3:AC5"/>
    <mergeCell ref="AD3:AD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  <mergeCell ref="AN3:AN5"/>
    <mergeCell ref="AO3:AO5"/>
    <mergeCell ref="AP3:AP5"/>
    <mergeCell ref="AQ3:AQ5"/>
    <mergeCell ref="AR3:AR5"/>
    <mergeCell ref="AS3:AS5"/>
    <mergeCell ref="AT3:AT5"/>
    <mergeCell ref="AU3:AU5"/>
  </mergeCells>
  <pageMargins left="2.16875" right="0" top="0.2" bottom="0.588888888888889" header="0.509027777777778" footer="0.509027777777778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V197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H25" sqref="H25"/>
    </sheetView>
  </sheetViews>
  <sheetFormatPr defaultColWidth="9" defaultRowHeight="14.25"/>
  <cols>
    <col min="1" max="1" width="4.125" style="355" customWidth="1"/>
    <col min="2" max="2" width="6" style="359" customWidth="1"/>
    <col min="3" max="3" width="8.875" style="360" customWidth="1"/>
    <col min="4" max="4" width="4.125" style="270" customWidth="1"/>
    <col min="5" max="5" width="7.625" style="271" customWidth="1"/>
    <col min="6" max="6" width="7.75" style="272" customWidth="1"/>
    <col min="7" max="7" width="6.625" style="272" customWidth="1"/>
    <col min="8" max="8" width="7.25" style="175" customWidth="1"/>
    <col min="9" max="9" width="6.5" style="175" customWidth="1"/>
    <col min="10" max="10" width="4.375" style="270" customWidth="1"/>
    <col min="11" max="11" width="6.625" style="175" customWidth="1"/>
    <col min="12" max="12" width="5.75" style="175" customWidth="1"/>
    <col min="13" max="14" width="3" style="273" hidden="1" customWidth="1"/>
    <col min="15" max="16" width="2.75" style="273" hidden="1" customWidth="1"/>
    <col min="17" max="17" width="2.625" style="273" hidden="1" customWidth="1"/>
    <col min="18" max="18" width="3.125" style="273" hidden="1" customWidth="1"/>
    <col min="19" max="19" width="3" style="273" hidden="1" customWidth="1"/>
    <col min="20" max="20" width="2.75" style="273" hidden="1" customWidth="1"/>
    <col min="21" max="23" width="2.625" style="273" hidden="1" customWidth="1"/>
    <col min="24" max="24" width="3.5" style="273" hidden="1" customWidth="1"/>
    <col min="25" max="25" width="2.75" style="273" hidden="1" customWidth="1"/>
    <col min="26" max="26" width="5.625" style="175" customWidth="1"/>
    <col min="27" max="27" width="4.875" style="361" customWidth="1"/>
    <col min="28" max="28" width="5.675" style="175" customWidth="1"/>
    <col min="29" max="29" width="8.75" style="362" customWidth="1"/>
    <col min="30" max="30" width="6.7" style="363" customWidth="1"/>
    <col min="31" max="31" width="5.10833333333333" style="273" customWidth="1"/>
    <col min="32" max="32" width="3.63333333333333" style="273" hidden="1" customWidth="1"/>
    <col min="33" max="33" width="4.375" style="273" hidden="1" customWidth="1"/>
    <col min="34" max="34" width="5.25" style="273" customWidth="1"/>
    <col min="35" max="35" width="6.24166666666667" style="270" customWidth="1"/>
    <col min="36" max="36" width="7.375" style="363" customWidth="1"/>
    <col min="37" max="42" width="4.375" style="278" customWidth="1"/>
    <col min="43" max="43" width="5.225" style="278" customWidth="1"/>
    <col min="44" max="44" width="7.5" style="74" customWidth="1"/>
    <col min="45" max="45" width="11.375" style="364" customWidth="1"/>
    <col min="46" max="46" width="5.375" style="85" customWidth="1"/>
    <col min="47" max="48" width="9" style="171" customWidth="1"/>
    <col min="49" max="251" width="9" style="85" customWidth="1"/>
  </cols>
  <sheetData>
    <row r="1" s="354" customFormat="1" ht="29" customHeight="1" spans="1:256">
      <c r="A1" s="365" t="s">
        <v>1046</v>
      </c>
      <c r="B1" s="366"/>
      <c r="C1" s="367"/>
      <c r="D1" s="368"/>
      <c r="E1" s="367"/>
      <c r="F1" s="369"/>
      <c r="G1" s="369"/>
      <c r="H1" s="367"/>
      <c r="I1" s="367"/>
      <c r="J1" s="368"/>
      <c r="K1" s="367"/>
      <c r="L1" s="367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7"/>
      <c r="AA1" s="370"/>
      <c r="AB1" s="367"/>
      <c r="AC1" s="371"/>
      <c r="AD1" s="372"/>
      <c r="AE1" s="368"/>
      <c r="AF1" s="368"/>
      <c r="AG1" s="368"/>
      <c r="AH1" s="368"/>
      <c r="AI1" s="366"/>
      <c r="AJ1" s="372"/>
      <c r="AK1" s="373"/>
      <c r="AL1" s="373"/>
      <c r="AM1" s="373"/>
      <c r="AN1" s="373"/>
      <c r="AO1" s="373"/>
      <c r="AP1" s="373"/>
      <c r="AQ1" s="373"/>
      <c r="AR1" s="367"/>
      <c r="AS1" s="367"/>
      <c r="AT1" s="374"/>
      <c r="AU1" s="375"/>
      <c r="AV1" s="375"/>
      <c r="AW1" s="376"/>
      <c r="AX1" s="376"/>
      <c r="AY1" s="376"/>
      <c r="AZ1" s="376"/>
      <c r="BA1" s="376"/>
      <c r="BB1" s="376"/>
      <c r="BC1" s="376"/>
      <c r="BD1" s="376"/>
      <c r="BE1" s="376"/>
      <c r="BF1" s="376"/>
      <c r="BG1" s="376"/>
      <c r="BH1" s="376"/>
      <c r="BI1" s="376"/>
      <c r="BJ1" s="376"/>
      <c r="BK1" s="376"/>
      <c r="BL1" s="376"/>
      <c r="BM1" s="376"/>
      <c r="BN1" s="376"/>
      <c r="BO1" s="376"/>
      <c r="BP1" s="376"/>
      <c r="BQ1" s="376"/>
      <c r="BR1" s="376"/>
      <c r="BS1" s="376"/>
      <c r="BT1" s="376"/>
      <c r="BU1" s="376"/>
      <c r="BV1" s="376"/>
      <c r="BW1" s="376"/>
      <c r="BX1" s="376"/>
      <c r="BY1" s="376"/>
      <c r="BZ1" s="376"/>
      <c r="CA1" s="376"/>
      <c r="CB1" s="376"/>
      <c r="CC1" s="376"/>
      <c r="CD1" s="376"/>
      <c r="CE1" s="376"/>
      <c r="CF1" s="376"/>
      <c r="CG1" s="376"/>
      <c r="CH1" s="376"/>
      <c r="CI1" s="376"/>
      <c r="CJ1" s="376"/>
      <c r="CK1" s="376"/>
      <c r="CL1" s="376"/>
      <c r="CM1" s="376"/>
      <c r="CN1" s="376"/>
      <c r="CO1" s="376"/>
      <c r="CP1" s="376"/>
      <c r="CQ1" s="376"/>
      <c r="CR1" s="376"/>
      <c r="CS1" s="376"/>
      <c r="CT1" s="376"/>
      <c r="CU1" s="376"/>
      <c r="CV1" s="376"/>
      <c r="CW1" s="376"/>
      <c r="CX1" s="376"/>
      <c r="CY1" s="376"/>
      <c r="CZ1" s="376"/>
      <c r="DA1" s="376"/>
      <c r="DB1" s="376"/>
      <c r="DC1" s="376"/>
      <c r="DD1" s="376"/>
      <c r="DE1" s="376"/>
      <c r="DF1" s="376"/>
      <c r="DG1" s="376"/>
      <c r="DH1" s="376"/>
      <c r="DI1" s="376"/>
      <c r="DJ1" s="376"/>
      <c r="DK1" s="376"/>
      <c r="DL1" s="376"/>
      <c r="DM1" s="376"/>
      <c r="DN1" s="376"/>
      <c r="DO1" s="376"/>
      <c r="DP1" s="376"/>
      <c r="DQ1" s="376"/>
      <c r="DR1" s="376"/>
      <c r="DS1" s="376"/>
      <c r="DT1" s="376"/>
      <c r="DU1" s="376"/>
      <c r="DV1" s="376"/>
      <c r="DW1" s="376"/>
      <c r="DX1" s="376"/>
      <c r="DY1" s="376"/>
      <c r="DZ1" s="376"/>
      <c r="EA1" s="376"/>
      <c r="EB1" s="376"/>
      <c r="EC1" s="376"/>
      <c r="ED1" s="376"/>
      <c r="EE1" s="376"/>
      <c r="EF1" s="376"/>
      <c r="EG1" s="376"/>
      <c r="EH1" s="376"/>
      <c r="EI1" s="376"/>
      <c r="EJ1" s="376"/>
      <c r="EK1" s="376"/>
      <c r="EL1" s="376"/>
      <c r="EM1" s="376"/>
      <c r="EN1" s="376"/>
      <c r="EO1" s="376"/>
      <c r="EP1" s="376"/>
      <c r="EQ1" s="376"/>
      <c r="ER1" s="376"/>
      <c r="ES1" s="376"/>
      <c r="ET1" s="376"/>
      <c r="EU1" s="376"/>
      <c r="EV1" s="376"/>
      <c r="EW1" s="376"/>
      <c r="EX1" s="376"/>
      <c r="EY1" s="376"/>
      <c r="EZ1" s="376"/>
      <c r="FA1" s="376"/>
      <c r="FB1" s="376"/>
      <c r="FC1" s="376"/>
      <c r="FD1" s="376"/>
      <c r="FE1" s="376"/>
      <c r="FF1" s="376"/>
      <c r="FG1" s="376"/>
      <c r="FH1" s="376"/>
      <c r="FI1" s="376"/>
      <c r="FJ1" s="376"/>
      <c r="FK1" s="376"/>
      <c r="FL1" s="376"/>
      <c r="FM1" s="376"/>
      <c r="FN1" s="376"/>
      <c r="FO1" s="376"/>
      <c r="FP1" s="376"/>
      <c r="FQ1" s="376"/>
      <c r="FR1" s="376"/>
      <c r="FS1" s="376"/>
      <c r="FT1" s="376"/>
      <c r="FU1" s="376"/>
      <c r="FV1" s="376"/>
      <c r="FW1" s="376"/>
      <c r="FX1" s="376"/>
      <c r="FY1" s="376"/>
      <c r="FZ1" s="376"/>
      <c r="GA1" s="376"/>
      <c r="GB1" s="376"/>
      <c r="GC1" s="376"/>
      <c r="GD1" s="376"/>
      <c r="GE1" s="376"/>
      <c r="GF1" s="376"/>
      <c r="GG1" s="376"/>
      <c r="GH1" s="376"/>
      <c r="GI1" s="376"/>
      <c r="GJ1" s="376"/>
      <c r="GK1" s="376"/>
      <c r="GL1" s="376"/>
      <c r="GM1" s="376"/>
      <c r="GN1" s="376"/>
      <c r="GO1" s="376"/>
      <c r="GP1" s="376"/>
      <c r="GQ1" s="376"/>
      <c r="GR1" s="376"/>
      <c r="GS1" s="376"/>
      <c r="GT1" s="376"/>
      <c r="GU1" s="376"/>
      <c r="GV1" s="376"/>
      <c r="GW1" s="376"/>
      <c r="GX1" s="376"/>
      <c r="GY1" s="376"/>
      <c r="GZ1" s="376"/>
      <c r="HA1" s="376"/>
      <c r="HB1" s="376"/>
      <c r="HC1" s="376"/>
      <c r="HD1" s="376"/>
      <c r="HE1" s="376"/>
      <c r="HF1" s="376"/>
      <c r="HG1" s="376"/>
      <c r="HH1" s="376"/>
      <c r="HI1" s="376"/>
      <c r="HJ1" s="376"/>
      <c r="HK1" s="376"/>
      <c r="HL1" s="376"/>
      <c r="HM1" s="376"/>
      <c r="HN1" s="376"/>
      <c r="HO1" s="376"/>
      <c r="HP1" s="376"/>
      <c r="HQ1" s="376"/>
      <c r="HR1" s="376"/>
      <c r="HS1" s="376"/>
      <c r="HT1" s="376"/>
      <c r="HU1" s="376"/>
      <c r="HV1" s="376"/>
      <c r="HW1" s="376"/>
      <c r="HX1" s="376"/>
      <c r="HY1" s="376"/>
      <c r="HZ1" s="376"/>
      <c r="IA1" s="376"/>
      <c r="IB1" s="376"/>
      <c r="IC1" s="376"/>
      <c r="ID1" s="376"/>
      <c r="IE1" s="376"/>
      <c r="IF1" s="376"/>
      <c r="IG1" s="376"/>
      <c r="IH1" s="376"/>
      <c r="II1" s="376"/>
      <c r="IJ1" s="376"/>
      <c r="IK1" s="376"/>
      <c r="IL1" s="376"/>
      <c r="IM1" s="376"/>
      <c r="IN1" s="376"/>
      <c r="IO1" s="376"/>
      <c r="IP1" s="376"/>
      <c r="IQ1" s="376"/>
      <c r="IR1" s="376"/>
    </row>
    <row r="2" s="172" customFormat="1" ht="11" customHeight="1" spans="1:256">
      <c r="A2" s="377"/>
      <c r="B2" s="204"/>
      <c r="C2" s="378"/>
      <c r="D2" s="190"/>
      <c r="E2" s="378"/>
      <c r="F2" s="379"/>
      <c r="G2" s="379"/>
      <c r="H2" s="378"/>
      <c r="I2" s="378"/>
      <c r="J2" s="380"/>
      <c r="K2" s="193"/>
      <c r="L2" s="193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193"/>
      <c r="AA2" s="381"/>
      <c r="AB2" s="193"/>
      <c r="AC2" s="382"/>
      <c r="AD2" s="383"/>
      <c r="AE2" s="380"/>
      <c r="AF2" s="380"/>
      <c r="AG2" s="380"/>
      <c r="AH2" s="380"/>
      <c r="AI2" s="194"/>
      <c r="AJ2" s="383"/>
      <c r="AK2" s="384"/>
      <c r="AL2" s="384"/>
      <c r="AM2" s="384"/>
      <c r="AN2" s="384"/>
      <c r="AO2" s="384"/>
      <c r="AP2" s="384"/>
      <c r="AQ2" s="384"/>
      <c r="AR2" s="378"/>
      <c r="AS2" s="378"/>
      <c r="AT2" s="385"/>
      <c r="AU2" s="386"/>
      <c r="AV2" s="386"/>
      <c r="AW2" s="387"/>
      <c r="AX2" s="387"/>
      <c r="AY2" s="387"/>
      <c r="AZ2" s="387"/>
      <c r="BA2" s="387"/>
      <c r="BB2" s="387"/>
      <c r="BC2" s="387"/>
      <c r="BD2" s="387"/>
      <c r="BE2" s="387"/>
      <c r="BF2" s="387"/>
      <c r="BG2" s="387"/>
      <c r="BH2" s="387"/>
      <c r="BI2" s="387"/>
      <c r="BJ2" s="387"/>
      <c r="BK2" s="387"/>
      <c r="BL2" s="387"/>
      <c r="BM2" s="387"/>
      <c r="BN2" s="387"/>
      <c r="BO2" s="387"/>
      <c r="BP2" s="387"/>
      <c r="BQ2" s="387"/>
      <c r="BR2" s="387"/>
      <c r="BS2" s="387"/>
      <c r="BT2" s="387"/>
      <c r="BU2" s="387"/>
      <c r="BV2" s="387"/>
      <c r="BW2" s="387"/>
      <c r="BX2" s="387"/>
      <c r="BY2" s="387"/>
      <c r="BZ2" s="387"/>
      <c r="CA2" s="387"/>
      <c r="CB2" s="387"/>
      <c r="CC2" s="387"/>
      <c r="CD2" s="387"/>
      <c r="CE2" s="387"/>
      <c r="CF2" s="387"/>
      <c r="CG2" s="387"/>
      <c r="CH2" s="387"/>
      <c r="CI2" s="387"/>
      <c r="CJ2" s="387"/>
      <c r="CK2" s="387"/>
      <c r="CL2" s="387"/>
      <c r="CM2" s="387"/>
      <c r="CN2" s="387"/>
      <c r="CO2" s="387"/>
      <c r="CP2" s="387"/>
      <c r="CQ2" s="387"/>
      <c r="CR2" s="387"/>
      <c r="CS2" s="387"/>
      <c r="CT2" s="387"/>
      <c r="CU2" s="387"/>
      <c r="CV2" s="387"/>
      <c r="CW2" s="387"/>
      <c r="CX2" s="387"/>
      <c r="CY2" s="387"/>
      <c r="CZ2" s="387"/>
      <c r="DA2" s="387"/>
      <c r="DB2" s="387"/>
      <c r="DC2" s="387"/>
      <c r="DD2" s="387"/>
      <c r="DE2" s="387"/>
      <c r="DF2" s="387"/>
      <c r="DG2" s="387"/>
      <c r="DH2" s="387"/>
      <c r="DI2" s="387"/>
      <c r="DJ2" s="387"/>
      <c r="DK2" s="387"/>
      <c r="DL2" s="387"/>
      <c r="DM2" s="387"/>
      <c r="DN2" s="387"/>
      <c r="DO2" s="387"/>
      <c r="DP2" s="387"/>
      <c r="DQ2" s="387"/>
      <c r="DR2" s="387"/>
      <c r="DS2" s="387"/>
      <c r="DT2" s="387"/>
      <c r="DU2" s="387"/>
      <c r="DV2" s="387"/>
      <c r="DW2" s="387"/>
      <c r="DX2" s="387"/>
      <c r="DY2" s="387"/>
      <c r="DZ2" s="387"/>
      <c r="EA2" s="387"/>
      <c r="EB2" s="387"/>
      <c r="EC2" s="387"/>
      <c r="ED2" s="387"/>
      <c r="EE2" s="387"/>
      <c r="EF2" s="387"/>
      <c r="EG2" s="387"/>
      <c r="EH2" s="387"/>
      <c r="EI2" s="387"/>
      <c r="EJ2" s="387"/>
      <c r="EK2" s="387"/>
      <c r="EL2" s="387"/>
      <c r="EM2" s="387"/>
      <c r="EN2" s="387"/>
      <c r="EO2" s="387"/>
      <c r="EP2" s="387"/>
      <c r="EQ2" s="387"/>
      <c r="ER2" s="387"/>
      <c r="ES2" s="387"/>
      <c r="ET2" s="387"/>
      <c r="EU2" s="387"/>
      <c r="EV2" s="387"/>
      <c r="EW2" s="387"/>
      <c r="EX2" s="387"/>
      <c r="EY2" s="387"/>
      <c r="EZ2" s="387"/>
      <c r="FA2" s="387"/>
      <c r="FB2" s="387"/>
      <c r="FC2" s="387"/>
      <c r="FD2" s="387"/>
      <c r="FE2" s="387"/>
      <c r="FF2" s="387"/>
      <c r="FG2" s="387"/>
      <c r="FH2" s="387"/>
      <c r="FI2" s="387"/>
      <c r="FJ2" s="387"/>
      <c r="FK2" s="387"/>
      <c r="FL2" s="387"/>
      <c r="FM2" s="387"/>
      <c r="FN2" s="387"/>
      <c r="FO2" s="387"/>
      <c r="FP2" s="387"/>
      <c r="FQ2" s="387"/>
      <c r="FR2" s="387"/>
      <c r="FS2" s="387"/>
      <c r="FT2" s="387"/>
      <c r="FU2" s="387"/>
      <c r="FV2" s="387"/>
      <c r="FW2" s="387"/>
      <c r="FX2" s="387"/>
      <c r="FY2" s="387"/>
      <c r="FZ2" s="387"/>
      <c r="GA2" s="387"/>
      <c r="GB2" s="387"/>
      <c r="GC2" s="387"/>
      <c r="GD2" s="387"/>
      <c r="GE2" s="387"/>
      <c r="GF2" s="387"/>
      <c r="GG2" s="387"/>
      <c r="GH2" s="387"/>
      <c r="GI2" s="387"/>
      <c r="GJ2" s="387"/>
      <c r="GK2" s="387"/>
      <c r="GL2" s="387"/>
      <c r="GM2" s="387"/>
      <c r="GN2" s="387"/>
      <c r="GO2" s="387"/>
      <c r="GP2" s="387"/>
      <c r="GQ2" s="387"/>
      <c r="GR2" s="387"/>
      <c r="GS2" s="387"/>
      <c r="GT2" s="387"/>
      <c r="GU2" s="387"/>
      <c r="GV2" s="387"/>
      <c r="GW2" s="387"/>
      <c r="GX2" s="387"/>
      <c r="GY2" s="387"/>
      <c r="GZ2" s="387"/>
      <c r="HA2" s="387"/>
      <c r="HB2" s="387"/>
      <c r="HC2" s="387"/>
      <c r="HD2" s="387"/>
      <c r="HE2" s="387"/>
      <c r="HF2" s="387"/>
      <c r="HG2" s="387"/>
      <c r="HH2" s="387"/>
      <c r="HI2" s="387"/>
      <c r="HJ2" s="387"/>
      <c r="HK2" s="387"/>
      <c r="HL2" s="387"/>
      <c r="HM2" s="387"/>
      <c r="HN2" s="387"/>
      <c r="HO2" s="387"/>
      <c r="HP2" s="387"/>
      <c r="HQ2" s="387"/>
      <c r="HR2" s="387"/>
      <c r="HS2" s="387"/>
      <c r="HT2" s="387"/>
      <c r="HU2" s="387"/>
      <c r="HV2" s="387"/>
      <c r="HW2" s="387"/>
      <c r="HX2" s="387"/>
      <c r="HY2" s="387"/>
      <c r="HZ2" s="387"/>
      <c r="IA2" s="387"/>
      <c r="IB2" s="387"/>
      <c r="IC2" s="387"/>
      <c r="ID2" s="387"/>
      <c r="IE2" s="387"/>
      <c r="IF2" s="387"/>
      <c r="IG2" s="387"/>
      <c r="IH2" s="387"/>
      <c r="II2" s="387"/>
      <c r="IJ2" s="387"/>
      <c r="IK2" s="387"/>
      <c r="IL2" s="387"/>
      <c r="IM2" s="387"/>
      <c r="IN2" s="387"/>
      <c r="IO2" s="387"/>
      <c r="IP2" s="387"/>
      <c r="IQ2" s="387"/>
      <c r="IR2" s="387"/>
    </row>
    <row r="3" s="355" customFormat="1" ht="11" customHeight="1" spans="1:256">
      <c r="B3" s="388" t="s">
        <v>1</v>
      </c>
      <c r="C3" s="389"/>
      <c r="D3" s="265"/>
      <c r="E3" s="308"/>
      <c r="F3" s="309"/>
      <c r="G3" s="309"/>
      <c r="H3" s="310"/>
      <c r="I3" s="310"/>
      <c r="J3" s="265"/>
      <c r="K3" s="309"/>
      <c r="L3" s="309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309"/>
      <c r="AA3" s="296"/>
      <c r="AB3" s="390"/>
      <c r="AC3" s="391"/>
      <c r="AD3" s="392"/>
      <c r="AE3" s="296"/>
      <c r="AF3" s="296"/>
      <c r="AG3" s="296"/>
      <c r="AH3" s="296"/>
      <c r="AI3" s="296"/>
      <c r="AJ3" s="392"/>
      <c r="AK3" s="296"/>
      <c r="AL3" s="296"/>
      <c r="AM3" s="265"/>
      <c r="AN3" s="265"/>
      <c r="AO3" s="265"/>
      <c r="AP3" s="265"/>
      <c r="AQ3" s="265"/>
      <c r="AR3" s="393"/>
      <c r="AS3" s="309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1"/>
      <c r="EJ3" s="171"/>
      <c r="EK3" s="171"/>
      <c r="EL3" s="171"/>
      <c r="EM3" s="171"/>
      <c r="EN3" s="171"/>
      <c r="EO3" s="171"/>
      <c r="EP3" s="171"/>
      <c r="EQ3" s="171"/>
      <c r="ER3" s="171"/>
      <c r="ES3" s="171"/>
      <c r="ET3" s="171"/>
      <c r="EU3" s="171"/>
      <c r="EV3" s="171"/>
      <c r="EW3" s="171"/>
      <c r="EX3" s="171"/>
      <c r="EY3" s="171"/>
      <c r="EZ3" s="171"/>
      <c r="FA3" s="171"/>
      <c r="FB3" s="171"/>
      <c r="FC3" s="171"/>
      <c r="FD3" s="171"/>
      <c r="FE3" s="171"/>
      <c r="FF3" s="171"/>
      <c r="FG3" s="171"/>
      <c r="FH3" s="171"/>
      <c r="FI3" s="171"/>
      <c r="FJ3" s="171"/>
      <c r="FK3" s="171"/>
      <c r="FL3" s="171"/>
      <c r="FM3" s="171"/>
      <c r="FN3" s="171"/>
      <c r="FO3" s="171"/>
      <c r="FP3" s="171"/>
      <c r="FQ3" s="171"/>
      <c r="FR3" s="171"/>
      <c r="FS3" s="171"/>
      <c r="FT3" s="171"/>
      <c r="FU3" s="171"/>
      <c r="FV3" s="171"/>
      <c r="FW3" s="171"/>
      <c r="FX3" s="171"/>
      <c r="FY3" s="171"/>
      <c r="FZ3" s="171"/>
      <c r="GA3" s="171"/>
      <c r="GB3" s="171"/>
      <c r="GC3" s="171"/>
      <c r="GD3" s="171"/>
      <c r="GE3" s="171"/>
      <c r="GF3" s="171"/>
      <c r="GG3" s="171"/>
      <c r="GH3" s="171"/>
      <c r="GI3" s="171"/>
      <c r="GJ3" s="171"/>
      <c r="GK3" s="171"/>
      <c r="GL3" s="171"/>
      <c r="GM3" s="171"/>
      <c r="GN3" s="171"/>
      <c r="GO3" s="171"/>
      <c r="GP3" s="171"/>
      <c r="GQ3" s="171"/>
      <c r="GR3" s="171"/>
      <c r="GS3" s="171"/>
      <c r="GT3" s="171"/>
      <c r="GU3" s="171"/>
      <c r="GV3" s="171"/>
      <c r="GW3" s="171"/>
      <c r="GX3" s="171"/>
      <c r="GY3" s="171"/>
      <c r="GZ3" s="171"/>
      <c r="HA3" s="171"/>
      <c r="HB3" s="171"/>
      <c r="HC3" s="171"/>
      <c r="HD3" s="171"/>
      <c r="HE3" s="171"/>
      <c r="HF3" s="171"/>
      <c r="HG3" s="171"/>
      <c r="HH3" s="171"/>
      <c r="HI3" s="171"/>
      <c r="HJ3" s="171"/>
      <c r="HK3" s="171"/>
      <c r="HL3" s="171"/>
      <c r="HM3" s="171"/>
      <c r="HN3" s="171"/>
      <c r="HO3" s="171"/>
      <c r="HP3" s="171"/>
      <c r="HQ3" s="171"/>
      <c r="HR3" s="171"/>
      <c r="HS3" s="171"/>
      <c r="HT3" s="171"/>
      <c r="HU3" s="171"/>
      <c r="HV3" s="171"/>
      <c r="HW3" s="171"/>
      <c r="HX3" s="171"/>
      <c r="HY3" s="171"/>
      <c r="HZ3" s="171"/>
      <c r="IA3" s="171"/>
      <c r="IB3" s="171"/>
      <c r="IC3" s="171"/>
      <c r="ID3" s="171"/>
      <c r="IE3" s="171"/>
      <c r="IF3" s="171"/>
      <c r="IG3" s="171"/>
      <c r="IH3" s="171"/>
      <c r="II3" s="171"/>
      <c r="IJ3" s="171"/>
      <c r="IK3" s="171"/>
      <c r="IL3" s="171"/>
      <c r="IM3" s="171"/>
      <c r="IN3" s="171"/>
      <c r="IO3" s="171"/>
      <c r="IP3" s="171"/>
      <c r="IQ3" s="171"/>
    </row>
    <row r="4" s="356" customFormat="1" ht="14" customHeight="1" spans="1:256">
      <c r="A4" s="394" t="s">
        <v>1047</v>
      </c>
      <c r="B4" s="395" t="s">
        <v>3</v>
      </c>
      <c r="C4" s="396" t="s">
        <v>4</v>
      </c>
      <c r="D4" s="394" t="s">
        <v>5</v>
      </c>
      <c r="E4" s="397" t="s">
        <v>6</v>
      </c>
      <c r="F4" s="398"/>
      <c r="G4" s="398"/>
      <c r="H4" s="398"/>
      <c r="I4" s="398"/>
      <c r="J4" s="38"/>
      <c r="K4" s="320"/>
      <c r="L4" s="320"/>
      <c r="M4" s="38" t="s">
        <v>7</v>
      </c>
      <c r="N4" s="38"/>
      <c r="O4" s="38"/>
      <c r="P4" s="38" t="s">
        <v>8</v>
      </c>
      <c r="Q4" s="38"/>
      <c r="R4" s="38"/>
      <c r="S4" s="38"/>
      <c r="T4" s="38"/>
      <c r="U4" s="38"/>
      <c r="V4" s="38"/>
      <c r="W4" s="38"/>
      <c r="X4" s="38"/>
      <c r="Y4" s="318" t="s">
        <v>9</v>
      </c>
      <c r="Z4" s="321" t="s">
        <v>10</v>
      </c>
      <c r="AA4" s="399" t="s">
        <v>11</v>
      </c>
      <c r="AB4" s="400" t="s">
        <v>12</v>
      </c>
      <c r="AC4" s="401" t="s">
        <v>13</v>
      </c>
      <c r="AD4" s="402" t="s">
        <v>14</v>
      </c>
      <c r="AE4" s="399" t="s">
        <v>15</v>
      </c>
      <c r="AF4" s="399"/>
      <c r="AG4" s="399"/>
      <c r="AH4" s="399"/>
      <c r="AI4" s="399"/>
      <c r="AJ4" s="402"/>
      <c r="AK4" s="403" t="s">
        <v>16</v>
      </c>
      <c r="AL4" s="403"/>
      <c r="AM4" s="318" t="s">
        <v>17</v>
      </c>
      <c r="AN4" s="318" t="s">
        <v>18</v>
      </c>
      <c r="AO4" s="318" t="s">
        <v>19</v>
      </c>
      <c r="AP4" s="318" t="s">
        <v>20</v>
      </c>
      <c r="AQ4" s="318" t="s">
        <v>21</v>
      </c>
      <c r="AR4" s="404" t="s">
        <v>22</v>
      </c>
      <c r="AS4" s="404" t="s">
        <v>23</v>
      </c>
      <c r="AT4" s="223" t="s">
        <v>24</v>
      </c>
      <c r="AU4" s="405" t="s">
        <v>1048</v>
      </c>
      <c r="AV4" s="386"/>
      <c r="AW4" s="386"/>
      <c r="AX4" s="386"/>
      <c r="AY4" s="386"/>
      <c r="AZ4" s="386"/>
      <c r="BA4" s="386"/>
      <c r="BB4" s="386"/>
      <c r="BC4" s="386"/>
      <c r="BD4" s="386"/>
      <c r="BE4" s="386"/>
      <c r="BF4" s="386"/>
      <c r="BG4" s="386"/>
      <c r="BH4" s="386"/>
      <c r="BI4" s="386"/>
      <c r="BJ4" s="386"/>
      <c r="BK4" s="386"/>
      <c r="BL4" s="386"/>
      <c r="BM4" s="386"/>
      <c r="BN4" s="386"/>
      <c r="BO4" s="386"/>
      <c r="BP4" s="386"/>
      <c r="BQ4" s="386"/>
      <c r="BR4" s="386"/>
      <c r="BS4" s="386"/>
      <c r="BT4" s="386"/>
      <c r="BU4" s="386"/>
      <c r="BV4" s="386"/>
      <c r="BW4" s="386"/>
      <c r="BX4" s="386"/>
      <c r="BY4" s="386"/>
      <c r="BZ4" s="386"/>
      <c r="CA4" s="386"/>
      <c r="CB4" s="386"/>
      <c r="CC4" s="386"/>
      <c r="CD4" s="386"/>
      <c r="CE4" s="386"/>
      <c r="CF4" s="386"/>
      <c r="CG4" s="386"/>
      <c r="CH4" s="386"/>
      <c r="CI4" s="386"/>
      <c r="CJ4" s="386"/>
      <c r="CK4" s="386"/>
      <c r="CL4" s="386"/>
      <c r="CM4" s="386"/>
      <c r="CN4" s="386"/>
      <c r="CO4" s="386"/>
      <c r="CP4" s="386"/>
      <c r="CQ4" s="386"/>
      <c r="CR4" s="386"/>
      <c r="CS4" s="386"/>
      <c r="CT4" s="386"/>
      <c r="CU4" s="386"/>
      <c r="CV4" s="386"/>
      <c r="CW4" s="386"/>
      <c r="CX4" s="386"/>
      <c r="CY4" s="386"/>
      <c r="CZ4" s="386"/>
      <c r="DA4" s="386"/>
      <c r="DB4" s="386"/>
      <c r="DC4" s="386"/>
      <c r="DD4" s="386"/>
      <c r="DE4" s="386"/>
      <c r="DF4" s="386"/>
      <c r="DG4" s="386"/>
      <c r="DH4" s="386"/>
      <c r="DI4" s="386"/>
      <c r="DJ4" s="386"/>
      <c r="DK4" s="386"/>
      <c r="DL4" s="386"/>
      <c r="DM4" s="386"/>
      <c r="DN4" s="386"/>
      <c r="DO4" s="386"/>
      <c r="DP4" s="386"/>
      <c r="DQ4" s="386"/>
      <c r="DR4" s="386"/>
      <c r="DS4" s="386"/>
      <c r="DT4" s="386"/>
      <c r="DU4" s="386"/>
      <c r="DV4" s="386"/>
      <c r="DW4" s="386"/>
      <c r="DX4" s="386"/>
      <c r="DY4" s="386"/>
      <c r="DZ4" s="386"/>
      <c r="EA4" s="386"/>
      <c r="EB4" s="386"/>
      <c r="EC4" s="386"/>
      <c r="ED4" s="386"/>
      <c r="EE4" s="386"/>
      <c r="EF4" s="386"/>
      <c r="EG4" s="386"/>
      <c r="EH4" s="386"/>
      <c r="EI4" s="386"/>
      <c r="EJ4" s="386"/>
      <c r="EK4" s="386"/>
      <c r="EL4" s="386"/>
      <c r="EM4" s="386"/>
      <c r="EN4" s="386"/>
      <c r="EO4" s="386"/>
      <c r="EP4" s="386"/>
      <c r="EQ4" s="386"/>
      <c r="ER4" s="386"/>
      <c r="ES4" s="386"/>
      <c r="ET4" s="386"/>
      <c r="EU4" s="386"/>
      <c r="EV4" s="386"/>
      <c r="EW4" s="386"/>
      <c r="EX4" s="386"/>
      <c r="EY4" s="386"/>
      <c r="EZ4" s="386"/>
      <c r="FA4" s="386"/>
      <c r="FB4" s="386"/>
      <c r="FC4" s="386"/>
      <c r="FD4" s="386"/>
      <c r="FE4" s="386"/>
      <c r="FF4" s="386"/>
      <c r="FG4" s="386"/>
      <c r="FH4" s="386"/>
      <c r="FI4" s="386"/>
      <c r="FJ4" s="386"/>
      <c r="FK4" s="386"/>
      <c r="FL4" s="386"/>
      <c r="FM4" s="386"/>
      <c r="FN4" s="386"/>
      <c r="FO4" s="386"/>
      <c r="FP4" s="386"/>
      <c r="FQ4" s="386"/>
      <c r="FR4" s="386"/>
      <c r="FS4" s="386"/>
      <c r="FT4" s="386"/>
      <c r="FU4" s="386"/>
      <c r="FV4" s="386"/>
      <c r="FW4" s="386"/>
      <c r="FX4" s="386"/>
      <c r="FY4" s="386"/>
      <c r="FZ4" s="386"/>
      <c r="GA4" s="386"/>
      <c r="GB4" s="386"/>
      <c r="GC4" s="386"/>
      <c r="GD4" s="386"/>
      <c r="GE4" s="386"/>
      <c r="GF4" s="386"/>
      <c r="GG4" s="386"/>
      <c r="GH4" s="386"/>
      <c r="GI4" s="386"/>
      <c r="GJ4" s="386"/>
      <c r="GK4" s="386"/>
      <c r="GL4" s="386"/>
      <c r="GM4" s="386"/>
      <c r="GN4" s="386"/>
      <c r="GO4" s="386"/>
      <c r="GP4" s="386"/>
      <c r="GQ4" s="386"/>
      <c r="GR4" s="386"/>
      <c r="GS4" s="386"/>
      <c r="GT4" s="386"/>
      <c r="GU4" s="386"/>
      <c r="GV4" s="386"/>
      <c r="GW4" s="386"/>
      <c r="GX4" s="386"/>
      <c r="GY4" s="386"/>
      <c r="GZ4" s="386"/>
      <c r="HA4" s="386"/>
      <c r="HB4" s="386"/>
      <c r="HC4" s="386"/>
      <c r="HD4" s="386"/>
      <c r="HE4" s="386"/>
      <c r="HF4" s="386"/>
      <c r="HG4" s="386"/>
      <c r="HH4" s="386"/>
      <c r="HI4" s="386"/>
      <c r="HJ4" s="386"/>
      <c r="HK4" s="386"/>
      <c r="HL4" s="386"/>
      <c r="HM4" s="386"/>
      <c r="HN4" s="386"/>
      <c r="HO4" s="386"/>
      <c r="HP4" s="386"/>
      <c r="HQ4" s="386"/>
      <c r="HR4" s="386"/>
      <c r="HS4" s="386"/>
      <c r="HT4" s="386"/>
      <c r="HU4" s="386"/>
      <c r="HV4" s="386"/>
      <c r="HW4" s="386"/>
      <c r="HX4" s="386"/>
      <c r="HY4" s="386"/>
      <c r="HZ4" s="386"/>
      <c r="IA4" s="386"/>
      <c r="IB4" s="386"/>
      <c r="IC4" s="386"/>
      <c r="ID4" s="386"/>
      <c r="IE4" s="386"/>
      <c r="IF4" s="386"/>
      <c r="IG4" s="386"/>
      <c r="IH4" s="386"/>
      <c r="II4" s="386"/>
      <c r="IJ4" s="386"/>
      <c r="IK4" s="386"/>
      <c r="IL4" s="386"/>
      <c r="IM4" s="386"/>
      <c r="IN4" s="386"/>
      <c r="IO4" s="386"/>
      <c r="IP4" s="386"/>
      <c r="IQ4" s="386"/>
    </row>
    <row r="5" s="356" customFormat="1" ht="14" customHeight="1" spans="1:256">
      <c r="A5" s="394"/>
      <c r="B5" s="395"/>
      <c r="C5" s="396"/>
      <c r="D5" s="394"/>
      <c r="E5" s="406" t="s">
        <v>25</v>
      </c>
      <c r="F5" s="396" t="s">
        <v>26</v>
      </c>
      <c r="G5" s="396" t="s">
        <v>27</v>
      </c>
      <c r="H5" s="396" t="s">
        <v>28</v>
      </c>
      <c r="I5" s="396" t="s">
        <v>29</v>
      </c>
      <c r="J5" s="322" t="s">
        <v>30</v>
      </c>
      <c r="K5" s="321" t="s">
        <v>31</v>
      </c>
      <c r="L5" s="321" t="s">
        <v>32</v>
      </c>
      <c r="M5" s="318" t="s">
        <v>33</v>
      </c>
      <c r="N5" s="318" t="s">
        <v>34</v>
      </c>
      <c r="O5" s="318" t="s">
        <v>35</v>
      </c>
      <c r="P5" s="318" t="s">
        <v>36</v>
      </c>
      <c r="Q5" s="318" t="s">
        <v>37</v>
      </c>
      <c r="R5" s="318" t="s">
        <v>38</v>
      </c>
      <c r="S5" s="318" t="s">
        <v>39</v>
      </c>
      <c r="T5" s="318" t="s">
        <v>40</v>
      </c>
      <c r="U5" s="38" t="s">
        <v>41</v>
      </c>
      <c r="V5" s="38"/>
      <c r="W5" s="38"/>
      <c r="X5" s="38" t="s">
        <v>42</v>
      </c>
      <c r="Y5" s="318"/>
      <c r="Z5" s="321"/>
      <c r="AA5" s="399"/>
      <c r="AB5" s="400"/>
      <c r="AC5" s="401"/>
      <c r="AD5" s="402"/>
      <c r="AE5" s="407" t="s">
        <v>43</v>
      </c>
      <c r="AF5" s="399" t="s">
        <v>44</v>
      </c>
      <c r="AG5" s="399" t="s">
        <v>45</v>
      </c>
      <c r="AH5" s="399" t="s">
        <v>46</v>
      </c>
      <c r="AI5" s="399" t="s">
        <v>47</v>
      </c>
      <c r="AJ5" s="402" t="s">
        <v>48</v>
      </c>
      <c r="AK5" s="408" t="s">
        <v>50</v>
      </c>
      <c r="AL5" s="408" t="s">
        <v>51</v>
      </c>
      <c r="AM5" s="318"/>
      <c r="AN5" s="318"/>
      <c r="AO5" s="318"/>
      <c r="AP5" s="318"/>
      <c r="AQ5" s="318"/>
      <c r="AR5" s="404"/>
      <c r="AS5" s="404"/>
      <c r="AT5" s="223"/>
      <c r="AU5" s="249"/>
      <c r="AV5" s="386"/>
      <c r="AW5" s="386"/>
      <c r="AX5" s="386"/>
      <c r="AY5" s="386"/>
      <c r="AZ5" s="386"/>
      <c r="BA5" s="386"/>
      <c r="BB5" s="386"/>
      <c r="BC5" s="386"/>
      <c r="BD5" s="386"/>
      <c r="BE5" s="386"/>
      <c r="BF5" s="386"/>
      <c r="BG5" s="386"/>
      <c r="BH5" s="386"/>
      <c r="BI5" s="386"/>
      <c r="BJ5" s="386"/>
      <c r="BK5" s="386"/>
      <c r="BL5" s="386"/>
      <c r="BM5" s="386"/>
      <c r="BN5" s="386"/>
      <c r="BO5" s="386"/>
      <c r="BP5" s="386"/>
      <c r="BQ5" s="386"/>
      <c r="BR5" s="386"/>
      <c r="BS5" s="386"/>
      <c r="BT5" s="386"/>
      <c r="BU5" s="386"/>
      <c r="BV5" s="386"/>
      <c r="BW5" s="386"/>
      <c r="BX5" s="386"/>
      <c r="BY5" s="386"/>
      <c r="BZ5" s="386"/>
      <c r="CA5" s="386"/>
      <c r="CB5" s="386"/>
      <c r="CC5" s="386"/>
      <c r="CD5" s="386"/>
      <c r="CE5" s="386"/>
      <c r="CF5" s="386"/>
      <c r="CG5" s="386"/>
      <c r="CH5" s="386"/>
      <c r="CI5" s="386"/>
      <c r="CJ5" s="386"/>
      <c r="CK5" s="386"/>
      <c r="CL5" s="386"/>
      <c r="CM5" s="386"/>
      <c r="CN5" s="386"/>
      <c r="CO5" s="386"/>
      <c r="CP5" s="386"/>
      <c r="CQ5" s="386"/>
      <c r="CR5" s="386"/>
      <c r="CS5" s="386"/>
      <c r="CT5" s="386"/>
      <c r="CU5" s="386"/>
      <c r="CV5" s="386"/>
      <c r="CW5" s="386"/>
      <c r="CX5" s="386"/>
      <c r="CY5" s="386"/>
      <c r="CZ5" s="386"/>
      <c r="DA5" s="386"/>
      <c r="DB5" s="386"/>
      <c r="DC5" s="386"/>
      <c r="DD5" s="386"/>
      <c r="DE5" s="386"/>
      <c r="DF5" s="386"/>
      <c r="DG5" s="386"/>
      <c r="DH5" s="386"/>
      <c r="DI5" s="386"/>
      <c r="DJ5" s="386"/>
      <c r="DK5" s="386"/>
      <c r="DL5" s="386"/>
      <c r="DM5" s="386"/>
      <c r="DN5" s="386"/>
      <c r="DO5" s="386"/>
      <c r="DP5" s="386"/>
      <c r="DQ5" s="386"/>
      <c r="DR5" s="386"/>
      <c r="DS5" s="386"/>
      <c r="DT5" s="386"/>
      <c r="DU5" s="386"/>
      <c r="DV5" s="386"/>
      <c r="DW5" s="386"/>
      <c r="DX5" s="386"/>
      <c r="DY5" s="386"/>
      <c r="DZ5" s="386"/>
      <c r="EA5" s="386"/>
      <c r="EB5" s="386"/>
      <c r="EC5" s="386"/>
      <c r="ED5" s="386"/>
      <c r="EE5" s="386"/>
      <c r="EF5" s="386"/>
      <c r="EG5" s="386"/>
      <c r="EH5" s="386"/>
      <c r="EI5" s="386"/>
      <c r="EJ5" s="386"/>
      <c r="EK5" s="386"/>
      <c r="EL5" s="386"/>
      <c r="EM5" s="386"/>
      <c r="EN5" s="386"/>
      <c r="EO5" s="386"/>
      <c r="EP5" s="386"/>
      <c r="EQ5" s="386"/>
      <c r="ER5" s="386"/>
      <c r="ES5" s="386"/>
      <c r="ET5" s="386"/>
      <c r="EU5" s="386"/>
      <c r="EV5" s="386"/>
      <c r="EW5" s="386"/>
      <c r="EX5" s="386"/>
      <c r="EY5" s="386"/>
      <c r="EZ5" s="386"/>
      <c r="FA5" s="386"/>
      <c r="FB5" s="386"/>
      <c r="FC5" s="386"/>
      <c r="FD5" s="386"/>
      <c r="FE5" s="386"/>
      <c r="FF5" s="386"/>
      <c r="FG5" s="386"/>
      <c r="FH5" s="386"/>
      <c r="FI5" s="386"/>
      <c r="FJ5" s="386"/>
      <c r="FK5" s="386"/>
      <c r="FL5" s="386"/>
      <c r="FM5" s="386"/>
      <c r="FN5" s="386"/>
      <c r="FO5" s="386"/>
      <c r="FP5" s="386"/>
      <c r="FQ5" s="386"/>
      <c r="FR5" s="386"/>
      <c r="FS5" s="386"/>
      <c r="FT5" s="386"/>
      <c r="FU5" s="386"/>
      <c r="FV5" s="386"/>
      <c r="FW5" s="386"/>
      <c r="FX5" s="386"/>
      <c r="FY5" s="386"/>
      <c r="FZ5" s="386"/>
      <c r="GA5" s="386"/>
      <c r="GB5" s="386"/>
      <c r="GC5" s="386"/>
      <c r="GD5" s="386"/>
      <c r="GE5" s="386"/>
      <c r="GF5" s="386"/>
      <c r="GG5" s="386"/>
      <c r="GH5" s="386"/>
      <c r="GI5" s="386"/>
      <c r="GJ5" s="386"/>
      <c r="GK5" s="386"/>
      <c r="GL5" s="386"/>
      <c r="GM5" s="386"/>
      <c r="GN5" s="386"/>
      <c r="GO5" s="386"/>
      <c r="GP5" s="386"/>
      <c r="GQ5" s="386"/>
      <c r="GR5" s="386"/>
      <c r="GS5" s="386"/>
      <c r="GT5" s="386"/>
      <c r="GU5" s="386"/>
      <c r="GV5" s="386"/>
      <c r="GW5" s="386"/>
      <c r="GX5" s="386"/>
      <c r="GY5" s="386"/>
      <c r="GZ5" s="386"/>
      <c r="HA5" s="386"/>
      <c r="HB5" s="386"/>
      <c r="HC5" s="386"/>
      <c r="HD5" s="386"/>
      <c r="HE5" s="386"/>
      <c r="HF5" s="386"/>
      <c r="HG5" s="386"/>
      <c r="HH5" s="386"/>
      <c r="HI5" s="386"/>
      <c r="HJ5" s="386"/>
      <c r="HK5" s="386"/>
      <c r="HL5" s="386"/>
      <c r="HM5" s="386"/>
      <c r="HN5" s="386"/>
      <c r="HO5" s="386"/>
      <c r="HP5" s="386"/>
      <c r="HQ5" s="386"/>
      <c r="HR5" s="386"/>
      <c r="HS5" s="386"/>
      <c r="HT5" s="386"/>
      <c r="HU5" s="386"/>
      <c r="HV5" s="386"/>
      <c r="HW5" s="386"/>
      <c r="HX5" s="386"/>
      <c r="HY5" s="386"/>
      <c r="HZ5" s="386"/>
      <c r="IA5" s="386"/>
      <c r="IB5" s="386"/>
      <c r="IC5" s="386"/>
      <c r="ID5" s="386"/>
      <c r="IE5" s="386"/>
      <c r="IF5" s="386"/>
      <c r="IG5" s="386"/>
      <c r="IH5" s="386"/>
      <c r="II5" s="386"/>
      <c r="IJ5" s="386"/>
      <c r="IK5" s="386"/>
      <c r="IL5" s="386"/>
      <c r="IM5" s="386"/>
      <c r="IN5" s="386"/>
      <c r="IO5" s="386"/>
      <c r="IP5" s="386"/>
      <c r="IQ5" s="386"/>
    </row>
    <row r="6" s="357" customFormat="1" ht="24" customHeight="1" spans="1:256">
      <c r="A6" s="409"/>
      <c r="B6" s="410"/>
      <c r="C6" s="411"/>
      <c r="D6" s="412"/>
      <c r="E6" s="413"/>
      <c r="F6" s="411"/>
      <c r="G6" s="414"/>
      <c r="H6" s="411"/>
      <c r="I6" s="414"/>
      <c r="J6" s="415"/>
      <c r="K6" s="416"/>
      <c r="L6" s="416"/>
      <c r="M6" s="417"/>
      <c r="N6" s="417"/>
      <c r="O6" s="417"/>
      <c r="P6" s="417"/>
      <c r="Q6" s="417"/>
      <c r="R6" s="417"/>
      <c r="S6" s="417"/>
      <c r="T6" s="417"/>
      <c r="U6" s="418" t="s">
        <v>52</v>
      </c>
      <c r="V6" s="418" t="s">
        <v>53</v>
      </c>
      <c r="W6" s="418" t="s">
        <v>54</v>
      </c>
      <c r="X6" s="418" t="s">
        <v>1049</v>
      </c>
      <c r="Y6" s="417"/>
      <c r="Z6" s="419"/>
      <c r="AA6" s="420"/>
      <c r="AB6" s="421"/>
      <c r="AC6" s="422"/>
      <c r="AD6" s="423"/>
      <c r="AE6" s="424"/>
      <c r="AF6" s="420"/>
      <c r="AG6" s="420"/>
      <c r="AH6" s="420"/>
      <c r="AI6" s="420"/>
      <c r="AJ6" s="423"/>
      <c r="AK6" s="425"/>
      <c r="AL6" s="425"/>
      <c r="AM6" s="426"/>
      <c r="AN6" s="426"/>
      <c r="AO6" s="426"/>
      <c r="AP6" s="426"/>
      <c r="AQ6" s="426"/>
      <c r="AR6" s="427"/>
      <c r="AS6" s="428"/>
      <c r="AT6" s="429"/>
      <c r="AU6" s="249"/>
      <c r="AV6" s="430"/>
    </row>
    <row r="7" s="159" customFormat="1" ht="15" customHeight="1" spans="1:256">
      <c r="A7" s="431">
        <v>1</v>
      </c>
      <c r="B7" s="403">
        <v>2</v>
      </c>
      <c r="C7" s="403">
        <v>3</v>
      </c>
      <c r="D7" s="431">
        <v>4</v>
      </c>
      <c r="E7" s="432">
        <v>5</v>
      </c>
      <c r="F7" s="432">
        <v>6</v>
      </c>
      <c r="G7" s="403">
        <v>7</v>
      </c>
      <c r="H7" s="432">
        <v>8</v>
      </c>
      <c r="I7" s="432">
        <v>9</v>
      </c>
      <c r="J7" s="431">
        <v>10</v>
      </c>
      <c r="K7" s="431">
        <v>11</v>
      </c>
      <c r="L7" s="431">
        <v>12</v>
      </c>
      <c r="M7" s="431">
        <v>13</v>
      </c>
      <c r="N7" s="431">
        <v>14</v>
      </c>
      <c r="O7" s="431">
        <v>15</v>
      </c>
      <c r="P7" s="431">
        <v>16</v>
      </c>
      <c r="Q7" s="431">
        <v>17</v>
      </c>
      <c r="R7" s="431">
        <v>18</v>
      </c>
      <c r="S7" s="431">
        <v>19</v>
      </c>
      <c r="T7" s="431">
        <v>20</v>
      </c>
      <c r="U7" s="431">
        <v>21</v>
      </c>
      <c r="V7" s="431">
        <v>22</v>
      </c>
      <c r="W7" s="431">
        <v>23</v>
      </c>
      <c r="X7" s="431">
        <v>24</v>
      </c>
      <c r="Y7" s="431">
        <v>25</v>
      </c>
      <c r="Z7" s="431">
        <v>26</v>
      </c>
      <c r="AA7" s="433">
        <v>27</v>
      </c>
      <c r="AB7" s="431">
        <v>28</v>
      </c>
      <c r="AC7" s="434">
        <v>29</v>
      </c>
      <c r="AD7" s="435">
        <v>30</v>
      </c>
      <c r="AE7" s="431">
        <v>31</v>
      </c>
      <c r="AF7" s="431">
        <v>32</v>
      </c>
      <c r="AG7" s="431">
        <v>33</v>
      </c>
      <c r="AH7" s="431">
        <v>34</v>
      </c>
      <c r="AI7" s="403">
        <v>35</v>
      </c>
      <c r="AJ7" s="431">
        <v>36</v>
      </c>
      <c r="AK7" s="431">
        <v>37</v>
      </c>
      <c r="AL7" s="431">
        <v>38</v>
      </c>
      <c r="AM7" s="431">
        <v>39</v>
      </c>
      <c r="AN7" s="431">
        <v>40</v>
      </c>
      <c r="AO7" s="431">
        <v>41</v>
      </c>
      <c r="AP7" s="431">
        <v>42</v>
      </c>
      <c r="AQ7" s="431">
        <v>43</v>
      </c>
      <c r="AR7" s="431">
        <v>44</v>
      </c>
      <c r="AS7" s="43" t="s">
        <v>544</v>
      </c>
      <c r="AT7" s="42">
        <v>46</v>
      </c>
      <c r="AU7" s="41">
        <v>47</v>
      </c>
      <c r="AV7" s="158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  <c r="GH7" s="172"/>
      <c r="GI7" s="172"/>
      <c r="GJ7" s="172"/>
      <c r="GK7" s="172"/>
      <c r="GL7" s="172"/>
      <c r="GM7" s="172"/>
      <c r="GN7" s="172"/>
      <c r="GO7" s="172"/>
      <c r="GP7" s="172"/>
      <c r="GQ7" s="172"/>
      <c r="GR7" s="172"/>
      <c r="GS7" s="172"/>
      <c r="GT7" s="172"/>
      <c r="GU7" s="172"/>
      <c r="GV7" s="172"/>
      <c r="GW7" s="172"/>
      <c r="GX7" s="172"/>
      <c r="GY7" s="172"/>
      <c r="GZ7" s="172"/>
      <c r="HA7" s="172"/>
      <c r="HB7" s="172"/>
      <c r="HC7" s="172"/>
      <c r="HD7" s="172"/>
      <c r="HE7" s="172"/>
      <c r="HF7" s="172"/>
      <c r="HG7" s="172"/>
      <c r="HH7" s="172"/>
      <c r="HI7" s="172"/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2"/>
      <c r="IF7" s="172"/>
      <c r="IG7" s="172"/>
      <c r="IH7" s="172"/>
      <c r="II7" s="172"/>
      <c r="IJ7" s="172"/>
      <c r="IK7" s="172"/>
      <c r="IL7" s="172"/>
      <c r="IM7" s="244"/>
      <c r="IN7" s="244"/>
      <c r="IO7" s="244"/>
      <c r="IP7" s="244"/>
      <c r="IQ7" s="244"/>
      <c r="IR7" s="244"/>
      <c r="IS7" s="244"/>
      <c r="IT7" s="244"/>
      <c r="IU7" s="244"/>
      <c r="IV7" s="244"/>
    </row>
    <row r="8" ht="15" spans="1:256">
      <c r="A8" s="355">
        <v>1</v>
      </c>
      <c r="B8" s="436" t="s">
        <v>56</v>
      </c>
      <c r="C8" s="51" t="s">
        <v>1050</v>
      </c>
      <c r="D8" s="437" t="s">
        <v>1051</v>
      </c>
      <c r="E8" s="51" t="s">
        <v>1052</v>
      </c>
      <c r="F8" s="43" t="s">
        <v>1053</v>
      </c>
      <c r="G8" s="438" t="s">
        <v>68</v>
      </c>
      <c r="H8" s="138" t="s">
        <v>375</v>
      </c>
      <c r="I8" s="138" t="s">
        <v>775</v>
      </c>
      <c r="J8" s="437">
        <v>5.7</v>
      </c>
      <c r="K8" s="439">
        <v>56.2</v>
      </c>
      <c r="L8" s="440">
        <v>41.1</v>
      </c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  <c r="X8" s="441"/>
      <c r="Y8" s="441"/>
      <c r="Z8" s="439">
        <v>56.1</v>
      </c>
      <c r="AA8" s="442">
        <f t="shared" ref="AA8:AA33" si="0">(K8-Z8)/K8*100</f>
        <v>0.177935943060501</v>
      </c>
      <c r="AB8" s="439">
        <v>97.3</v>
      </c>
      <c r="AC8" s="443">
        <f>(AB8-Z8)*VLOOKUP(AE8,公斤水的体积!A:B,2,)</f>
        <v>41.272924</v>
      </c>
      <c r="AD8" s="444">
        <f t="shared" ref="AD8:AD33" si="1">(AC8-L8)/L8*100</f>
        <v>0.420739659367384</v>
      </c>
      <c r="AE8" s="445">
        <v>20</v>
      </c>
      <c r="AF8" s="446"/>
      <c r="AG8" s="446"/>
      <c r="AH8" s="447">
        <v>4.1</v>
      </c>
      <c r="AI8" s="437">
        <v>133.3</v>
      </c>
      <c r="AJ8" s="448">
        <f t="shared" ref="AJ8:AJ33" si="2">AH8/AI8*100</f>
        <v>3.07576894223556</v>
      </c>
      <c r="AK8" s="260" t="s">
        <v>63</v>
      </c>
      <c r="AL8" s="260" t="s">
        <v>63</v>
      </c>
      <c r="AM8" s="260" t="s">
        <v>63</v>
      </c>
      <c r="AN8" s="260" t="s">
        <v>63</v>
      </c>
      <c r="AO8" s="260" t="s">
        <v>63</v>
      </c>
      <c r="AP8" s="260" t="s">
        <v>63</v>
      </c>
      <c r="AQ8" s="449" t="str">
        <f t="shared" ref="AQ8:AQ33" si="3">IF(AND(AD8&lt;10,AD8&gt;=-0.1,AA8&lt;5,AA8&gt;-1,AJ8&lt;6,AJ8&gt;=0),"合格","不合格")</f>
        <v>合格</v>
      </c>
      <c r="AR8" s="42" t="s">
        <v>1054</v>
      </c>
      <c r="AS8" s="51" t="s">
        <v>1050</v>
      </c>
      <c r="AT8" s="450">
        <v>15</v>
      </c>
      <c r="AU8" s="256"/>
    </row>
    <row r="9" ht="15" spans="1:256">
      <c r="A9" s="355">
        <v>2</v>
      </c>
      <c r="B9" s="436" t="s">
        <v>56</v>
      </c>
      <c r="C9" s="51" t="s">
        <v>1050</v>
      </c>
      <c r="D9" s="437" t="s">
        <v>1051</v>
      </c>
      <c r="E9" s="51" t="s">
        <v>1055</v>
      </c>
      <c r="F9" s="43" t="s">
        <v>1056</v>
      </c>
      <c r="G9" s="438" t="s">
        <v>68</v>
      </c>
      <c r="H9" s="138" t="s">
        <v>1057</v>
      </c>
      <c r="I9" s="138" t="s">
        <v>775</v>
      </c>
      <c r="J9" s="437">
        <v>5.7</v>
      </c>
      <c r="K9" s="439">
        <v>57.4</v>
      </c>
      <c r="L9" s="440">
        <v>40.6</v>
      </c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1"/>
      <c r="Y9" s="441"/>
      <c r="Z9" s="439">
        <v>57.3</v>
      </c>
      <c r="AA9" s="442">
        <f t="shared" si="0"/>
        <v>0.174216027874567</v>
      </c>
      <c r="AB9" s="439">
        <v>98</v>
      </c>
      <c r="AC9" s="443">
        <f>(AB9-Z9)*VLOOKUP(AE9,公斤水的体积!A:B,2,)</f>
        <v>40.772039</v>
      </c>
      <c r="AD9" s="444">
        <f t="shared" si="1"/>
        <v>0.423741379310358</v>
      </c>
      <c r="AE9" s="445">
        <v>20</v>
      </c>
      <c r="AF9" s="446"/>
      <c r="AG9" s="446"/>
      <c r="AH9" s="447">
        <v>1.3</v>
      </c>
      <c r="AI9" s="437">
        <v>124.2</v>
      </c>
      <c r="AJ9" s="448">
        <f t="shared" si="2"/>
        <v>1.04669887278583</v>
      </c>
      <c r="AK9" s="260" t="s">
        <v>63</v>
      </c>
      <c r="AL9" s="260" t="s">
        <v>63</v>
      </c>
      <c r="AM9" s="260" t="s">
        <v>63</v>
      </c>
      <c r="AN9" s="260" t="s">
        <v>63</v>
      </c>
      <c r="AO9" s="260" t="s">
        <v>63</v>
      </c>
      <c r="AP9" s="260" t="s">
        <v>63</v>
      </c>
      <c r="AQ9" s="449" t="str">
        <f t="shared" si="3"/>
        <v>合格</v>
      </c>
      <c r="AR9" s="42" t="s">
        <v>1054</v>
      </c>
      <c r="AS9" s="51" t="s">
        <v>1050</v>
      </c>
      <c r="AT9" s="450">
        <v>15</v>
      </c>
      <c r="AU9" s="256"/>
    </row>
    <row r="10" ht="15" spans="1:256">
      <c r="A10" s="355">
        <v>3</v>
      </c>
      <c r="B10" s="436" t="s">
        <v>56</v>
      </c>
      <c r="C10" s="51" t="s">
        <v>1050</v>
      </c>
      <c r="D10" s="437" t="s">
        <v>1051</v>
      </c>
      <c r="E10" s="51" t="s">
        <v>1058</v>
      </c>
      <c r="F10" s="43" t="s">
        <v>1059</v>
      </c>
      <c r="G10" s="438" t="s">
        <v>86</v>
      </c>
      <c r="H10" s="138" t="s">
        <v>1060</v>
      </c>
      <c r="I10" s="138" t="s">
        <v>595</v>
      </c>
      <c r="J10" s="437">
        <v>5.7</v>
      </c>
      <c r="K10" s="439">
        <v>47.4</v>
      </c>
      <c r="L10" s="440">
        <v>40.2</v>
      </c>
      <c r="M10" s="441"/>
      <c r="N10" s="441"/>
      <c r="O10" s="441"/>
      <c r="P10" s="441"/>
      <c r="Q10" s="441"/>
      <c r="R10" s="441"/>
      <c r="S10" s="441"/>
      <c r="T10" s="441"/>
      <c r="U10" s="441"/>
      <c r="V10" s="441"/>
      <c r="W10" s="441"/>
      <c r="X10" s="441"/>
      <c r="Y10" s="441"/>
      <c r="Z10" s="439">
        <v>47.3</v>
      </c>
      <c r="AA10" s="442">
        <f t="shared" si="0"/>
        <v>0.210970464135024</v>
      </c>
      <c r="AB10" s="439">
        <v>87.6</v>
      </c>
      <c r="AC10" s="443">
        <f>(AB10-Z10)*VLOOKUP(AE10,公斤水的体积!A:B,2,)</f>
        <v>40.371331</v>
      </c>
      <c r="AD10" s="444">
        <f t="shared" si="1"/>
        <v>0.426196517412923</v>
      </c>
      <c r="AE10" s="445">
        <v>20</v>
      </c>
      <c r="AF10" s="446"/>
      <c r="AG10" s="446"/>
      <c r="AH10" s="447">
        <v>4.9</v>
      </c>
      <c r="AI10" s="437">
        <v>153.8</v>
      </c>
      <c r="AJ10" s="448">
        <f t="shared" si="2"/>
        <v>3.18595578673602</v>
      </c>
      <c r="AK10" s="260" t="s">
        <v>63</v>
      </c>
      <c r="AL10" s="260" t="s">
        <v>63</v>
      </c>
      <c r="AM10" s="260" t="s">
        <v>63</v>
      </c>
      <c r="AN10" s="260" t="s">
        <v>63</v>
      </c>
      <c r="AO10" s="260" t="s">
        <v>63</v>
      </c>
      <c r="AP10" s="260" t="s">
        <v>63</v>
      </c>
      <c r="AQ10" s="449" t="str">
        <f t="shared" si="3"/>
        <v>合格</v>
      </c>
      <c r="AR10" s="42" t="s">
        <v>1054</v>
      </c>
      <c r="AS10" s="51" t="s">
        <v>1050</v>
      </c>
      <c r="AT10" s="450">
        <v>15</v>
      </c>
      <c r="AU10" s="256"/>
    </row>
    <row r="11" ht="15" spans="1:256">
      <c r="A11" s="355">
        <v>4</v>
      </c>
      <c r="B11" s="436" t="s">
        <v>56</v>
      </c>
      <c r="C11" s="51" t="s">
        <v>1050</v>
      </c>
      <c r="D11" s="437" t="s">
        <v>1051</v>
      </c>
      <c r="E11" s="51" t="s">
        <v>1061</v>
      </c>
      <c r="F11" s="43" t="s">
        <v>1062</v>
      </c>
      <c r="G11" s="438" t="s">
        <v>106</v>
      </c>
      <c r="H11" s="138" t="s">
        <v>1063</v>
      </c>
      <c r="I11" s="138" t="s">
        <v>775</v>
      </c>
      <c r="J11" s="437">
        <v>5.7</v>
      </c>
      <c r="K11" s="439">
        <v>48.2</v>
      </c>
      <c r="L11" s="440">
        <v>40.4</v>
      </c>
      <c r="M11" s="441"/>
      <c r="N11" s="441"/>
      <c r="O11" s="441"/>
      <c r="P11" s="441"/>
      <c r="Q11" s="441"/>
      <c r="R11" s="441"/>
      <c r="S11" s="441"/>
      <c r="T11" s="441"/>
      <c r="U11" s="441"/>
      <c r="V11" s="441"/>
      <c r="W11" s="441"/>
      <c r="X11" s="441"/>
      <c r="Y11" s="441"/>
      <c r="Z11" s="439">
        <v>48.1</v>
      </c>
      <c r="AA11" s="442">
        <f t="shared" si="0"/>
        <v>0.207468879668053</v>
      </c>
      <c r="AB11" s="439">
        <v>88.6</v>
      </c>
      <c r="AC11" s="443">
        <f>(AB11-Z11)*VLOOKUP(AE11,公斤水的体积!A:B,2,)</f>
        <v>40.571685</v>
      </c>
      <c r="AD11" s="444">
        <f t="shared" si="1"/>
        <v>0.42496287128712</v>
      </c>
      <c r="AE11" s="445">
        <v>20</v>
      </c>
      <c r="AF11" s="446"/>
      <c r="AG11" s="446"/>
      <c r="AH11" s="447">
        <v>3.1</v>
      </c>
      <c r="AI11" s="437">
        <v>150.8</v>
      </c>
      <c r="AJ11" s="448">
        <f t="shared" si="2"/>
        <v>2.05570291777188</v>
      </c>
      <c r="AK11" s="260" t="s">
        <v>63</v>
      </c>
      <c r="AL11" s="260" t="s">
        <v>63</v>
      </c>
      <c r="AM11" s="260" t="s">
        <v>63</v>
      </c>
      <c r="AN11" s="260" t="s">
        <v>63</v>
      </c>
      <c r="AO11" s="260" t="s">
        <v>63</v>
      </c>
      <c r="AP11" s="260" t="s">
        <v>63</v>
      </c>
      <c r="AQ11" s="449" t="str">
        <f t="shared" si="3"/>
        <v>合格</v>
      </c>
      <c r="AR11" s="42" t="s">
        <v>1054</v>
      </c>
      <c r="AS11" s="51" t="s">
        <v>1050</v>
      </c>
      <c r="AT11" s="450">
        <v>15</v>
      </c>
      <c r="AU11" s="256"/>
    </row>
    <row r="12" ht="15" spans="1:256">
      <c r="A12" s="355">
        <v>5</v>
      </c>
      <c r="B12" s="436" t="s">
        <v>56</v>
      </c>
      <c r="C12" s="51" t="s">
        <v>1050</v>
      </c>
      <c r="D12" s="437" t="s">
        <v>1051</v>
      </c>
      <c r="E12" s="51" t="s">
        <v>1064</v>
      </c>
      <c r="F12" s="43" t="s">
        <v>1065</v>
      </c>
      <c r="G12" s="438" t="s">
        <v>133</v>
      </c>
      <c r="H12" s="138" t="s">
        <v>1066</v>
      </c>
      <c r="I12" s="138"/>
      <c r="J12" s="439">
        <v>5</v>
      </c>
      <c r="K12" s="439">
        <v>44.1</v>
      </c>
      <c r="L12" s="440">
        <v>40</v>
      </c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1"/>
      <c r="Y12" s="441"/>
      <c r="Z12" s="439">
        <v>44</v>
      </c>
      <c r="AA12" s="442">
        <f t="shared" si="0"/>
        <v>0.226757369614516</v>
      </c>
      <c r="AB12" s="439">
        <v>84.1</v>
      </c>
      <c r="AC12" s="443">
        <f>(AB12-Z12)*VLOOKUP(AE12,公斤水的体积!A:B,2,)</f>
        <v>40.170977</v>
      </c>
      <c r="AD12" s="444">
        <f t="shared" si="1"/>
        <v>0.427442499999984</v>
      </c>
      <c r="AE12" s="445">
        <v>20</v>
      </c>
      <c r="AF12" s="446"/>
      <c r="AG12" s="446"/>
      <c r="AH12" s="447">
        <v>4.6</v>
      </c>
      <c r="AI12" s="437">
        <v>161.6</v>
      </c>
      <c r="AJ12" s="448">
        <f t="shared" si="2"/>
        <v>2.84653465346535</v>
      </c>
      <c r="AK12" s="260" t="s">
        <v>63</v>
      </c>
      <c r="AL12" s="260" t="s">
        <v>63</v>
      </c>
      <c r="AM12" s="260" t="s">
        <v>63</v>
      </c>
      <c r="AN12" s="260" t="s">
        <v>63</v>
      </c>
      <c r="AO12" s="260" t="s">
        <v>63</v>
      </c>
      <c r="AP12" s="260" t="s">
        <v>63</v>
      </c>
      <c r="AQ12" s="449" t="str">
        <f t="shared" si="3"/>
        <v>合格</v>
      </c>
      <c r="AR12" s="42" t="s">
        <v>1054</v>
      </c>
      <c r="AS12" s="51" t="s">
        <v>1050</v>
      </c>
      <c r="AT12" s="450">
        <v>15</v>
      </c>
      <c r="AU12" s="256"/>
    </row>
    <row r="13" ht="15" spans="1:256">
      <c r="A13" s="355">
        <v>6</v>
      </c>
      <c r="B13" s="436" t="s">
        <v>56</v>
      </c>
      <c r="C13" s="51" t="s">
        <v>1050</v>
      </c>
      <c r="D13" s="437" t="s">
        <v>1051</v>
      </c>
      <c r="E13" s="51" t="s">
        <v>1067</v>
      </c>
      <c r="F13" s="43" t="s">
        <v>1068</v>
      </c>
      <c r="G13" s="438" t="s">
        <v>86</v>
      </c>
      <c r="H13" s="138" t="s">
        <v>1069</v>
      </c>
      <c r="I13" s="138" t="s">
        <v>595</v>
      </c>
      <c r="J13" s="437">
        <v>5.7</v>
      </c>
      <c r="K13" s="439">
        <v>47.4</v>
      </c>
      <c r="L13" s="440">
        <v>40.1</v>
      </c>
      <c r="M13" s="441"/>
      <c r="N13" s="441"/>
      <c r="O13" s="441"/>
      <c r="P13" s="441"/>
      <c r="Q13" s="441"/>
      <c r="R13" s="441"/>
      <c r="S13" s="441"/>
      <c r="T13" s="441"/>
      <c r="U13" s="441"/>
      <c r="V13" s="441"/>
      <c r="W13" s="441"/>
      <c r="X13" s="441"/>
      <c r="Y13" s="441"/>
      <c r="Z13" s="439">
        <v>47.3</v>
      </c>
      <c r="AA13" s="442">
        <f t="shared" si="0"/>
        <v>0.210970464135024</v>
      </c>
      <c r="AB13" s="439">
        <v>87.5</v>
      </c>
      <c r="AC13" s="443">
        <f>(AB13-Z13)*VLOOKUP(AE13,公斤水的体积!A:B,2,)</f>
        <v>40.271154</v>
      </c>
      <c r="AD13" s="444">
        <f t="shared" si="1"/>
        <v>0.426817955112223</v>
      </c>
      <c r="AE13" s="445">
        <v>20</v>
      </c>
      <c r="AF13" s="446"/>
      <c r="AG13" s="446"/>
      <c r="AH13" s="447">
        <v>4.3</v>
      </c>
      <c r="AI13" s="437">
        <v>158.8</v>
      </c>
      <c r="AJ13" s="448">
        <f t="shared" si="2"/>
        <v>2.70780856423174</v>
      </c>
      <c r="AK13" s="260" t="s">
        <v>63</v>
      </c>
      <c r="AL13" s="260" t="s">
        <v>63</v>
      </c>
      <c r="AM13" s="260" t="s">
        <v>63</v>
      </c>
      <c r="AN13" s="260" t="s">
        <v>63</v>
      </c>
      <c r="AO13" s="260" t="s">
        <v>63</v>
      </c>
      <c r="AP13" s="260" t="s">
        <v>63</v>
      </c>
      <c r="AQ13" s="449" t="str">
        <f t="shared" si="3"/>
        <v>合格</v>
      </c>
      <c r="AR13" s="42" t="s">
        <v>1054</v>
      </c>
      <c r="AS13" s="51" t="s">
        <v>1050</v>
      </c>
      <c r="AT13" s="450">
        <v>15</v>
      </c>
      <c r="AU13" s="256"/>
    </row>
    <row r="14" ht="15" spans="1:256">
      <c r="A14" s="355">
        <v>7</v>
      </c>
      <c r="B14" s="436" t="s">
        <v>56</v>
      </c>
      <c r="C14" s="51" t="s">
        <v>1050</v>
      </c>
      <c r="D14" s="437" t="s">
        <v>1051</v>
      </c>
      <c r="E14" s="51" t="s">
        <v>1070</v>
      </c>
      <c r="F14" s="43" t="s">
        <v>1071</v>
      </c>
      <c r="G14" s="438" t="s">
        <v>133</v>
      </c>
      <c r="H14" s="138" t="s">
        <v>1066</v>
      </c>
      <c r="I14" s="138"/>
      <c r="J14" s="439">
        <v>5</v>
      </c>
      <c r="K14" s="439">
        <v>44.8</v>
      </c>
      <c r="L14" s="440">
        <v>40</v>
      </c>
      <c r="M14" s="441"/>
      <c r="N14" s="441"/>
      <c r="O14" s="441"/>
      <c r="P14" s="441"/>
      <c r="Q14" s="441"/>
      <c r="R14" s="441"/>
      <c r="S14" s="441"/>
      <c r="T14" s="441"/>
      <c r="U14" s="441"/>
      <c r="V14" s="441"/>
      <c r="W14" s="441"/>
      <c r="X14" s="441"/>
      <c r="Y14" s="441"/>
      <c r="Z14" s="439">
        <v>44.7</v>
      </c>
      <c r="AA14" s="442">
        <f t="shared" si="0"/>
        <v>0.223214285714273</v>
      </c>
      <c r="AB14" s="439">
        <v>84.8</v>
      </c>
      <c r="AC14" s="443">
        <f>(AB14-Z14)*VLOOKUP(AE14,公斤水的体积!A:B,2,)</f>
        <v>40.170977</v>
      </c>
      <c r="AD14" s="444">
        <f t="shared" si="1"/>
        <v>0.427442499999984</v>
      </c>
      <c r="AE14" s="445">
        <v>20</v>
      </c>
      <c r="AF14" s="446"/>
      <c r="AG14" s="446"/>
      <c r="AH14" s="447">
        <v>3.1</v>
      </c>
      <c r="AI14" s="437">
        <v>148.2</v>
      </c>
      <c r="AJ14" s="448">
        <f t="shared" si="2"/>
        <v>2.09176788124157</v>
      </c>
      <c r="AK14" s="260" t="s">
        <v>63</v>
      </c>
      <c r="AL14" s="260" t="s">
        <v>63</v>
      </c>
      <c r="AM14" s="260" t="s">
        <v>63</v>
      </c>
      <c r="AN14" s="260" t="s">
        <v>63</v>
      </c>
      <c r="AO14" s="260" t="s">
        <v>63</v>
      </c>
      <c r="AP14" s="260" t="s">
        <v>63</v>
      </c>
      <c r="AQ14" s="449" t="str">
        <f t="shared" si="3"/>
        <v>合格</v>
      </c>
      <c r="AR14" s="42" t="s">
        <v>1054</v>
      </c>
      <c r="AS14" s="51" t="s">
        <v>1050</v>
      </c>
      <c r="AT14" s="450">
        <v>15</v>
      </c>
      <c r="AU14" s="256"/>
    </row>
    <row r="15" ht="15" spans="1:256">
      <c r="A15" s="355">
        <v>8</v>
      </c>
      <c r="B15" s="436" t="s">
        <v>56</v>
      </c>
      <c r="C15" s="51" t="s">
        <v>1050</v>
      </c>
      <c r="D15" s="437" t="s">
        <v>1051</v>
      </c>
      <c r="E15" s="51" t="s">
        <v>1072</v>
      </c>
      <c r="F15" s="43" t="s">
        <v>1073</v>
      </c>
      <c r="G15" s="438" t="s">
        <v>68</v>
      </c>
      <c r="H15" s="138" t="s">
        <v>1074</v>
      </c>
      <c r="I15" s="138" t="s">
        <v>595</v>
      </c>
      <c r="J15" s="437">
        <v>5.7</v>
      </c>
      <c r="K15" s="439">
        <v>57.5</v>
      </c>
      <c r="L15" s="440">
        <v>41.3</v>
      </c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1"/>
      <c r="Z15" s="439">
        <v>57.4</v>
      </c>
      <c r="AA15" s="442">
        <f t="shared" si="0"/>
        <v>0.173913043478263</v>
      </c>
      <c r="AB15" s="439">
        <v>98.8</v>
      </c>
      <c r="AC15" s="443">
        <f>(AB15-Z15)*VLOOKUP(AE15,公斤水的体积!A:B,2,)</f>
        <v>41.473278</v>
      </c>
      <c r="AD15" s="444">
        <f t="shared" si="1"/>
        <v>0.419559322033907</v>
      </c>
      <c r="AE15" s="445">
        <v>20</v>
      </c>
      <c r="AF15" s="446"/>
      <c r="AG15" s="446"/>
      <c r="AH15" s="447">
        <v>2.2</v>
      </c>
      <c r="AI15" s="437">
        <v>127.5</v>
      </c>
      <c r="AJ15" s="448">
        <f t="shared" si="2"/>
        <v>1.72549019607843</v>
      </c>
      <c r="AK15" s="260" t="s">
        <v>63</v>
      </c>
      <c r="AL15" s="260" t="s">
        <v>63</v>
      </c>
      <c r="AM15" s="260" t="s">
        <v>63</v>
      </c>
      <c r="AN15" s="260" t="s">
        <v>63</v>
      </c>
      <c r="AO15" s="260" t="s">
        <v>63</v>
      </c>
      <c r="AP15" s="260" t="s">
        <v>63</v>
      </c>
      <c r="AQ15" s="449" t="str">
        <f t="shared" si="3"/>
        <v>合格</v>
      </c>
      <c r="AR15" s="42" t="s">
        <v>1054</v>
      </c>
      <c r="AS15" s="51" t="s">
        <v>1050</v>
      </c>
      <c r="AT15" s="450">
        <v>15</v>
      </c>
      <c r="AU15" s="256"/>
    </row>
    <row r="16" ht="15" spans="1:256">
      <c r="A16" s="355">
        <v>9</v>
      </c>
      <c r="B16" s="436" t="s">
        <v>56</v>
      </c>
      <c r="C16" s="51" t="s">
        <v>1050</v>
      </c>
      <c r="D16" s="437" t="s">
        <v>1051</v>
      </c>
      <c r="E16" s="51" t="s">
        <v>1075</v>
      </c>
      <c r="F16" s="43" t="s">
        <v>1076</v>
      </c>
      <c r="G16" s="438" t="s">
        <v>236</v>
      </c>
      <c r="H16" s="138" t="s">
        <v>595</v>
      </c>
      <c r="I16" s="138"/>
      <c r="J16" s="439">
        <v>5</v>
      </c>
      <c r="K16" s="439">
        <v>45.8</v>
      </c>
      <c r="L16" s="440">
        <v>40</v>
      </c>
      <c r="M16" s="441"/>
      <c r="N16" s="441"/>
      <c r="O16" s="441"/>
      <c r="P16" s="441"/>
      <c r="Q16" s="441"/>
      <c r="R16" s="441"/>
      <c r="S16" s="441"/>
      <c r="T16" s="441"/>
      <c r="U16" s="441"/>
      <c r="V16" s="441"/>
      <c r="W16" s="441"/>
      <c r="X16" s="441"/>
      <c r="Y16" s="441"/>
      <c r="Z16" s="439">
        <v>45.7</v>
      </c>
      <c r="AA16" s="442">
        <f t="shared" si="0"/>
        <v>0.218340611353699</v>
      </c>
      <c r="AB16" s="439">
        <v>85.8</v>
      </c>
      <c r="AC16" s="443">
        <f>(AB16-Z16)*VLOOKUP(AE16,公斤水的体积!A:B,2,)</f>
        <v>40.170977</v>
      </c>
      <c r="AD16" s="444">
        <f t="shared" si="1"/>
        <v>0.427442499999984</v>
      </c>
      <c r="AE16" s="445">
        <v>20</v>
      </c>
      <c r="AF16" s="446"/>
      <c r="AG16" s="446"/>
      <c r="AH16" s="447">
        <v>2.9</v>
      </c>
      <c r="AI16" s="437">
        <v>154.2</v>
      </c>
      <c r="AJ16" s="448">
        <f t="shared" si="2"/>
        <v>1.88067444876783</v>
      </c>
      <c r="AK16" s="260" t="s">
        <v>63</v>
      </c>
      <c r="AL16" s="260" t="s">
        <v>63</v>
      </c>
      <c r="AM16" s="260" t="s">
        <v>63</v>
      </c>
      <c r="AN16" s="260" t="s">
        <v>63</v>
      </c>
      <c r="AO16" s="260" t="s">
        <v>63</v>
      </c>
      <c r="AP16" s="260" t="s">
        <v>63</v>
      </c>
      <c r="AQ16" s="449" t="str">
        <f t="shared" si="3"/>
        <v>合格</v>
      </c>
      <c r="AR16" s="42" t="s">
        <v>1054</v>
      </c>
      <c r="AS16" s="51" t="s">
        <v>1050</v>
      </c>
      <c r="AT16" s="450">
        <v>15</v>
      </c>
      <c r="AU16" s="256"/>
    </row>
    <row r="17" ht="15" spans="1:47">
      <c r="A17" s="355">
        <v>10</v>
      </c>
      <c r="B17" s="436" t="s">
        <v>56</v>
      </c>
      <c r="C17" s="51" t="s">
        <v>1050</v>
      </c>
      <c r="D17" s="437" t="s">
        <v>1051</v>
      </c>
      <c r="E17" s="51" t="s">
        <v>1077</v>
      </c>
      <c r="F17" s="43" t="s">
        <v>1078</v>
      </c>
      <c r="G17" s="438" t="s">
        <v>236</v>
      </c>
      <c r="H17" s="138" t="s">
        <v>595</v>
      </c>
      <c r="I17" s="138"/>
      <c r="J17" s="439">
        <v>5</v>
      </c>
      <c r="K17" s="439">
        <v>45.6</v>
      </c>
      <c r="L17" s="440">
        <v>40</v>
      </c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39">
        <v>45.5</v>
      </c>
      <c r="AA17" s="442">
        <f t="shared" si="0"/>
        <v>0.219298245614038</v>
      </c>
      <c r="AB17" s="439">
        <v>85.6</v>
      </c>
      <c r="AC17" s="443">
        <f>(AB17-Z17)*VLOOKUP(AE17,公斤水的体积!A:B,2,)</f>
        <v>40.170977</v>
      </c>
      <c r="AD17" s="444">
        <f t="shared" si="1"/>
        <v>0.427442499999984</v>
      </c>
      <c r="AE17" s="445">
        <v>20</v>
      </c>
      <c r="AF17" s="446"/>
      <c r="AG17" s="446"/>
      <c r="AH17" s="447">
        <v>1.6</v>
      </c>
      <c r="AI17" s="437">
        <v>152.3</v>
      </c>
      <c r="AJ17" s="448">
        <f t="shared" si="2"/>
        <v>1.0505581089954</v>
      </c>
      <c r="AK17" s="260" t="s">
        <v>63</v>
      </c>
      <c r="AL17" s="260" t="s">
        <v>63</v>
      </c>
      <c r="AM17" s="260" t="s">
        <v>63</v>
      </c>
      <c r="AN17" s="260" t="s">
        <v>63</v>
      </c>
      <c r="AO17" s="260" t="s">
        <v>63</v>
      </c>
      <c r="AP17" s="260" t="s">
        <v>63</v>
      </c>
      <c r="AQ17" s="449" t="str">
        <f t="shared" si="3"/>
        <v>合格</v>
      </c>
      <c r="AR17" s="42" t="s">
        <v>1054</v>
      </c>
      <c r="AS17" s="51" t="s">
        <v>1050</v>
      </c>
      <c r="AT17" s="450">
        <v>15</v>
      </c>
      <c r="AU17" s="256"/>
    </row>
    <row r="18" ht="15" spans="1:47">
      <c r="A18" s="355">
        <v>11</v>
      </c>
      <c r="B18" s="436" t="s">
        <v>56</v>
      </c>
      <c r="C18" s="51" t="s">
        <v>1050</v>
      </c>
      <c r="D18" s="437" t="s">
        <v>1051</v>
      </c>
      <c r="E18" s="51" t="s">
        <v>1079</v>
      </c>
      <c r="F18" s="43" t="s">
        <v>1080</v>
      </c>
      <c r="G18" s="438" t="s">
        <v>133</v>
      </c>
      <c r="H18" s="138" t="s">
        <v>218</v>
      </c>
      <c r="I18" s="138"/>
      <c r="J18" s="439">
        <v>5</v>
      </c>
      <c r="K18" s="439">
        <v>45</v>
      </c>
      <c r="L18" s="440">
        <v>40</v>
      </c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1"/>
      <c r="Y18" s="441"/>
      <c r="Z18" s="439">
        <v>44.9</v>
      </c>
      <c r="AA18" s="442">
        <f t="shared" si="0"/>
        <v>0.222222222222225</v>
      </c>
      <c r="AB18" s="439">
        <v>85</v>
      </c>
      <c r="AC18" s="443">
        <f>(AB18-Z18)*VLOOKUP(AE18,公斤水的体积!A:B,2,)</f>
        <v>40.170977</v>
      </c>
      <c r="AD18" s="444">
        <f t="shared" si="1"/>
        <v>0.427442500000002</v>
      </c>
      <c r="AE18" s="445">
        <v>20</v>
      </c>
      <c r="AF18" s="446"/>
      <c r="AG18" s="446"/>
      <c r="AH18" s="447">
        <v>2.9</v>
      </c>
      <c r="AI18" s="437">
        <v>156.8</v>
      </c>
      <c r="AJ18" s="448">
        <f t="shared" si="2"/>
        <v>1.84948979591837</v>
      </c>
      <c r="AK18" s="260" t="s">
        <v>63</v>
      </c>
      <c r="AL18" s="260" t="s">
        <v>63</v>
      </c>
      <c r="AM18" s="260" t="s">
        <v>63</v>
      </c>
      <c r="AN18" s="260" t="s">
        <v>63</v>
      </c>
      <c r="AO18" s="260" t="s">
        <v>63</v>
      </c>
      <c r="AP18" s="260" t="s">
        <v>63</v>
      </c>
      <c r="AQ18" s="449" t="str">
        <f t="shared" si="3"/>
        <v>合格</v>
      </c>
      <c r="AR18" s="42" t="s">
        <v>1054</v>
      </c>
      <c r="AS18" s="51" t="s">
        <v>1050</v>
      </c>
      <c r="AT18" s="450">
        <v>15</v>
      </c>
      <c r="AU18" s="256"/>
    </row>
    <row r="19" ht="15" spans="1:47">
      <c r="A19" s="355">
        <v>12</v>
      </c>
      <c r="B19" s="436" t="s">
        <v>56</v>
      </c>
      <c r="C19" s="51" t="s">
        <v>1050</v>
      </c>
      <c r="D19" s="437" t="s">
        <v>1051</v>
      </c>
      <c r="E19" s="51" t="s">
        <v>1081</v>
      </c>
      <c r="F19" s="43" t="s">
        <v>1082</v>
      </c>
      <c r="G19" s="438" t="s">
        <v>60</v>
      </c>
      <c r="H19" s="138" t="s">
        <v>1083</v>
      </c>
      <c r="I19" s="138" t="s">
        <v>88</v>
      </c>
      <c r="J19" s="437">
        <v>5.7</v>
      </c>
      <c r="K19" s="439">
        <v>50.2</v>
      </c>
      <c r="L19" s="440">
        <v>40</v>
      </c>
      <c r="M19" s="441"/>
      <c r="N19" s="441"/>
      <c r="O19" s="441"/>
      <c r="P19" s="441"/>
      <c r="Q19" s="441"/>
      <c r="R19" s="441"/>
      <c r="S19" s="441"/>
      <c r="T19" s="441"/>
      <c r="U19" s="441"/>
      <c r="V19" s="441"/>
      <c r="W19" s="441"/>
      <c r="X19" s="441"/>
      <c r="Y19" s="441"/>
      <c r="Z19" s="439">
        <v>50.1</v>
      </c>
      <c r="AA19" s="442">
        <f t="shared" si="0"/>
        <v>0.199203187250999</v>
      </c>
      <c r="AB19" s="439">
        <v>90.2</v>
      </c>
      <c r="AC19" s="443">
        <f>(AB19-Z19)*VLOOKUP(AE19,公斤水的体积!A:B,2,)</f>
        <v>40.170977</v>
      </c>
      <c r="AD19" s="444">
        <f t="shared" si="1"/>
        <v>0.427442500000002</v>
      </c>
      <c r="AE19" s="445">
        <v>20</v>
      </c>
      <c r="AF19" s="446"/>
      <c r="AG19" s="446"/>
      <c r="AH19" s="447">
        <v>2.1</v>
      </c>
      <c r="AI19" s="437">
        <v>146.1</v>
      </c>
      <c r="AJ19" s="448">
        <f t="shared" si="2"/>
        <v>1.43737166324435</v>
      </c>
      <c r="AK19" s="260" t="s">
        <v>63</v>
      </c>
      <c r="AL19" s="260" t="s">
        <v>63</v>
      </c>
      <c r="AM19" s="260" t="s">
        <v>63</v>
      </c>
      <c r="AN19" s="260" t="s">
        <v>63</v>
      </c>
      <c r="AO19" s="260" t="s">
        <v>63</v>
      </c>
      <c r="AP19" s="260" t="s">
        <v>63</v>
      </c>
      <c r="AQ19" s="449" t="str">
        <f t="shared" si="3"/>
        <v>合格</v>
      </c>
      <c r="AR19" s="42" t="s">
        <v>1054</v>
      </c>
      <c r="AS19" s="51" t="s">
        <v>1050</v>
      </c>
      <c r="AT19" s="450">
        <v>15</v>
      </c>
      <c r="AU19" s="256"/>
    </row>
    <row r="20" ht="15" spans="1:47">
      <c r="A20" s="355">
        <v>13</v>
      </c>
      <c r="B20" s="436" t="s">
        <v>56</v>
      </c>
      <c r="C20" s="51" t="s">
        <v>1050</v>
      </c>
      <c r="D20" s="437" t="s">
        <v>1051</v>
      </c>
      <c r="E20" s="51" t="s">
        <v>1084</v>
      </c>
      <c r="F20" s="43" t="s">
        <v>1085</v>
      </c>
      <c r="G20" s="438" t="s">
        <v>133</v>
      </c>
      <c r="H20" s="138" t="s">
        <v>836</v>
      </c>
      <c r="I20" s="138"/>
      <c r="J20" s="439">
        <v>5</v>
      </c>
      <c r="K20" s="439">
        <v>44.1</v>
      </c>
      <c r="L20" s="440">
        <v>40</v>
      </c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439">
        <v>44</v>
      </c>
      <c r="AA20" s="442">
        <f t="shared" si="0"/>
        <v>0.226757369614516</v>
      </c>
      <c r="AB20" s="439">
        <v>84.1</v>
      </c>
      <c r="AC20" s="443">
        <f>(AB20-Z20)*VLOOKUP(AE20,公斤水的体积!A:B,2,)</f>
        <v>40.170977</v>
      </c>
      <c r="AD20" s="444">
        <f t="shared" si="1"/>
        <v>0.427442499999984</v>
      </c>
      <c r="AE20" s="445">
        <v>20</v>
      </c>
      <c r="AF20" s="446"/>
      <c r="AG20" s="446"/>
      <c r="AH20" s="447">
        <v>1.7</v>
      </c>
      <c r="AI20" s="437">
        <v>160.5</v>
      </c>
      <c r="AJ20" s="448">
        <f t="shared" si="2"/>
        <v>1.05919003115265</v>
      </c>
      <c r="AK20" s="260" t="s">
        <v>63</v>
      </c>
      <c r="AL20" s="260" t="s">
        <v>63</v>
      </c>
      <c r="AM20" s="260" t="s">
        <v>63</v>
      </c>
      <c r="AN20" s="260" t="s">
        <v>63</v>
      </c>
      <c r="AO20" s="260" t="s">
        <v>63</v>
      </c>
      <c r="AP20" s="260" t="s">
        <v>63</v>
      </c>
      <c r="AQ20" s="449" t="str">
        <f t="shared" si="3"/>
        <v>合格</v>
      </c>
      <c r="AR20" s="42" t="s">
        <v>1054</v>
      </c>
      <c r="AS20" s="51" t="s">
        <v>1050</v>
      </c>
      <c r="AT20" s="450">
        <v>15</v>
      </c>
      <c r="AU20" s="256"/>
    </row>
    <row r="21" ht="15" spans="1:47">
      <c r="A21" s="355">
        <v>14</v>
      </c>
      <c r="B21" s="436" t="s">
        <v>56</v>
      </c>
      <c r="C21" s="51" t="s">
        <v>1050</v>
      </c>
      <c r="D21" s="437" t="s">
        <v>1051</v>
      </c>
      <c r="E21" s="51" t="s">
        <v>1086</v>
      </c>
      <c r="F21" s="43" t="s">
        <v>1087</v>
      </c>
      <c r="G21" s="438" t="s">
        <v>133</v>
      </c>
      <c r="H21" s="138" t="s">
        <v>1088</v>
      </c>
      <c r="I21" s="138"/>
      <c r="J21" s="437">
        <v>5.7</v>
      </c>
      <c r="K21" s="439">
        <v>46.4</v>
      </c>
      <c r="L21" s="440">
        <v>40</v>
      </c>
      <c r="M21" s="441"/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39">
        <v>46.3</v>
      </c>
      <c r="AA21" s="442">
        <f t="shared" si="0"/>
        <v>0.215517241379313</v>
      </c>
      <c r="AB21" s="439">
        <v>86.4</v>
      </c>
      <c r="AC21" s="443">
        <f>(AB21-Z21)*VLOOKUP(AE21,公斤水的体积!A:B,2,)</f>
        <v>40.170977</v>
      </c>
      <c r="AD21" s="444">
        <f t="shared" si="1"/>
        <v>0.427442500000019</v>
      </c>
      <c r="AE21" s="445">
        <v>20</v>
      </c>
      <c r="AF21" s="446"/>
      <c r="AG21" s="446"/>
      <c r="AH21" s="447">
        <v>0.7</v>
      </c>
      <c r="AI21" s="437">
        <v>148.9</v>
      </c>
      <c r="AJ21" s="448">
        <f t="shared" si="2"/>
        <v>0.470114170584285</v>
      </c>
      <c r="AK21" s="260" t="s">
        <v>63</v>
      </c>
      <c r="AL21" s="260" t="s">
        <v>63</v>
      </c>
      <c r="AM21" s="260" t="s">
        <v>63</v>
      </c>
      <c r="AN21" s="260" t="s">
        <v>63</v>
      </c>
      <c r="AO21" s="260" t="s">
        <v>63</v>
      </c>
      <c r="AP21" s="260" t="s">
        <v>63</v>
      </c>
      <c r="AQ21" s="449" t="str">
        <f t="shared" si="3"/>
        <v>合格</v>
      </c>
      <c r="AR21" s="42" t="s">
        <v>1054</v>
      </c>
      <c r="AS21" s="51" t="s">
        <v>1050</v>
      </c>
      <c r="AT21" s="450">
        <v>15</v>
      </c>
      <c r="AU21" s="256"/>
    </row>
    <row r="22" ht="15" spans="1:47">
      <c r="A22" s="355">
        <v>15</v>
      </c>
      <c r="B22" s="436" t="s">
        <v>56</v>
      </c>
      <c r="C22" s="51" t="s">
        <v>1050</v>
      </c>
      <c r="D22" s="437" t="s">
        <v>1051</v>
      </c>
      <c r="E22" s="51" t="s">
        <v>1089</v>
      </c>
      <c r="F22" s="43" t="s">
        <v>1090</v>
      </c>
      <c r="G22" s="438" t="s">
        <v>133</v>
      </c>
      <c r="H22" s="138" t="s">
        <v>698</v>
      </c>
      <c r="I22" s="138" t="s">
        <v>529</v>
      </c>
      <c r="J22" s="437">
        <v>5.7</v>
      </c>
      <c r="K22" s="439">
        <v>48.5</v>
      </c>
      <c r="L22" s="440">
        <v>40</v>
      </c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441"/>
      <c r="Y22" s="441"/>
      <c r="Z22" s="439">
        <v>48.4</v>
      </c>
      <c r="AA22" s="442">
        <f t="shared" si="0"/>
        <v>0.206185567010312</v>
      </c>
      <c r="AB22" s="439">
        <v>88.5</v>
      </c>
      <c r="AC22" s="443">
        <f>(AB22-Z22)*VLOOKUP(AE22,公斤水的体积!A:B,2,)</f>
        <v>40.170977</v>
      </c>
      <c r="AD22" s="444">
        <f t="shared" si="1"/>
        <v>0.427442500000002</v>
      </c>
      <c r="AE22" s="445">
        <v>20</v>
      </c>
      <c r="AF22" s="446"/>
      <c r="AG22" s="446"/>
      <c r="AH22" s="447">
        <v>0.5</v>
      </c>
      <c r="AI22" s="437">
        <v>141.4</v>
      </c>
      <c r="AJ22" s="448">
        <f t="shared" si="2"/>
        <v>0.353606789250354</v>
      </c>
      <c r="AK22" s="260" t="s">
        <v>63</v>
      </c>
      <c r="AL22" s="260" t="s">
        <v>63</v>
      </c>
      <c r="AM22" s="260" t="s">
        <v>63</v>
      </c>
      <c r="AN22" s="260" t="s">
        <v>63</v>
      </c>
      <c r="AO22" s="260" t="s">
        <v>63</v>
      </c>
      <c r="AP22" s="260" t="s">
        <v>63</v>
      </c>
      <c r="AQ22" s="449" t="str">
        <f t="shared" si="3"/>
        <v>合格</v>
      </c>
      <c r="AR22" s="42" t="s">
        <v>1054</v>
      </c>
      <c r="AS22" s="51" t="s">
        <v>1050</v>
      </c>
      <c r="AT22" s="450">
        <v>15</v>
      </c>
      <c r="AU22" s="256"/>
    </row>
    <row r="23" ht="15" spans="1:47">
      <c r="A23" s="355">
        <v>16</v>
      </c>
      <c r="B23" s="436" t="s">
        <v>56</v>
      </c>
      <c r="C23" s="51" t="s">
        <v>1050</v>
      </c>
      <c r="D23" s="437" t="s">
        <v>1051</v>
      </c>
      <c r="E23" s="51" t="s">
        <v>1091</v>
      </c>
      <c r="F23" s="43" t="s">
        <v>1092</v>
      </c>
      <c r="G23" s="438" t="s">
        <v>60</v>
      </c>
      <c r="H23" s="138" t="s">
        <v>719</v>
      </c>
      <c r="I23" s="138" t="s">
        <v>1093</v>
      </c>
      <c r="J23" s="437">
        <v>5.7</v>
      </c>
      <c r="K23" s="439">
        <v>50.2</v>
      </c>
      <c r="L23" s="440">
        <v>40</v>
      </c>
      <c r="M23" s="441"/>
      <c r="N23" s="441"/>
      <c r="O23" s="441"/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39">
        <v>50.1</v>
      </c>
      <c r="AA23" s="442">
        <f t="shared" si="0"/>
        <v>0.199203187250999</v>
      </c>
      <c r="AB23" s="439">
        <v>90.2</v>
      </c>
      <c r="AC23" s="443">
        <f>(AB23-Z23)*VLOOKUP(AE23,公斤水的体积!A:B,2,)</f>
        <v>40.170977</v>
      </c>
      <c r="AD23" s="444">
        <f t="shared" si="1"/>
        <v>0.427442500000002</v>
      </c>
      <c r="AE23" s="445">
        <v>20</v>
      </c>
      <c r="AF23" s="446"/>
      <c r="AG23" s="446"/>
      <c r="AH23" s="447">
        <v>1.4</v>
      </c>
      <c r="AI23" s="437">
        <v>146</v>
      </c>
      <c r="AJ23" s="448">
        <f t="shared" si="2"/>
        <v>0.958904109589041</v>
      </c>
      <c r="AK23" s="260" t="s">
        <v>63</v>
      </c>
      <c r="AL23" s="260" t="s">
        <v>63</v>
      </c>
      <c r="AM23" s="260" t="s">
        <v>63</v>
      </c>
      <c r="AN23" s="260" t="s">
        <v>63</v>
      </c>
      <c r="AO23" s="260" t="s">
        <v>63</v>
      </c>
      <c r="AP23" s="260" t="s">
        <v>63</v>
      </c>
      <c r="AQ23" s="449" t="str">
        <f t="shared" si="3"/>
        <v>合格</v>
      </c>
      <c r="AR23" s="42" t="s">
        <v>1054</v>
      </c>
      <c r="AS23" s="51" t="s">
        <v>1050</v>
      </c>
      <c r="AT23" s="450">
        <v>15</v>
      </c>
      <c r="AU23" s="256"/>
    </row>
    <row r="24" ht="15" spans="1:47">
      <c r="A24" s="355">
        <v>17</v>
      </c>
      <c r="B24" s="436" t="s">
        <v>56</v>
      </c>
      <c r="C24" s="51" t="s">
        <v>1050</v>
      </c>
      <c r="D24" s="437" t="s">
        <v>1051</v>
      </c>
      <c r="E24" s="51" t="s">
        <v>1094</v>
      </c>
      <c r="F24" s="43" t="s">
        <v>1095</v>
      </c>
      <c r="G24" s="438" t="s">
        <v>60</v>
      </c>
      <c r="H24" s="138" t="s">
        <v>276</v>
      </c>
      <c r="I24" s="138" t="s">
        <v>775</v>
      </c>
      <c r="J24" s="437">
        <v>5.7</v>
      </c>
      <c r="K24" s="439">
        <v>50</v>
      </c>
      <c r="L24" s="440">
        <v>40</v>
      </c>
      <c r="M24" s="441"/>
      <c r="N24" s="441"/>
      <c r="O24" s="441"/>
      <c r="P24" s="441"/>
      <c r="Q24" s="441"/>
      <c r="R24" s="441"/>
      <c r="S24" s="441"/>
      <c r="T24" s="441"/>
      <c r="U24" s="441"/>
      <c r="V24" s="441"/>
      <c r="W24" s="441"/>
      <c r="X24" s="441"/>
      <c r="Y24" s="441"/>
      <c r="Z24" s="439">
        <v>49.9</v>
      </c>
      <c r="AA24" s="442">
        <f t="shared" si="0"/>
        <v>0.200000000000003</v>
      </c>
      <c r="AB24" s="439">
        <v>90</v>
      </c>
      <c r="AC24" s="443">
        <f>(AB24-Z24)*VLOOKUP(AE24,公斤水的体积!A:B,2,)</f>
        <v>40.170977</v>
      </c>
      <c r="AD24" s="444">
        <f t="shared" si="1"/>
        <v>0.427442500000002</v>
      </c>
      <c r="AE24" s="445">
        <v>20</v>
      </c>
      <c r="AF24" s="446"/>
      <c r="AG24" s="446"/>
      <c r="AH24" s="447">
        <v>0.8</v>
      </c>
      <c r="AI24" s="437">
        <v>146.6</v>
      </c>
      <c r="AJ24" s="448">
        <f t="shared" si="2"/>
        <v>0.545702592087313</v>
      </c>
      <c r="AK24" s="260" t="s">
        <v>63</v>
      </c>
      <c r="AL24" s="260" t="s">
        <v>63</v>
      </c>
      <c r="AM24" s="260" t="s">
        <v>63</v>
      </c>
      <c r="AN24" s="260" t="s">
        <v>63</v>
      </c>
      <c r="AO24" s="260" t="s">
        <v>63</v>
      </c>
      <c r="AP24" s="260" t="s">
        <v>63</v>
      </c>
      <c r="AQ24" s="449" t="str">
        <f t="shared" si="3"/>
        <v>合格</v>
      </c>
      <c r="AR24" s="42" t="s">
        <v>1054</v>
      </c>
      <c r="AS24" s="51" t="s">
        <v>1050</v>
      </c>
      <c r="AT24" s="450">
        <v>15</v>
      </c>
      <c r="AU24" s="256"/>
    </row>
    <row r="25" ht="15" spans="1:47">
      <c r="A25" s="355">
        <v>18</v>
      </c>
      <c r="B25" s="436" t="s">
        <v>56</v>
      </c>
      <c r="C25" s="51" t="s">
        <v>1050</v>
      </c>
      <c r="D25" s="437" t="s">
        <v>1051</v>
      </c>
      <c r="E25" s="51" t="s">
        <v>1096</v>
      </c>
      <c r="F25" s="43" t="s">
        <v>1097</v>
      </c>
      <c r="G25" s="438" t="s">
        <v>68</v>
      </c>
      <c r="H25" s="138" t="s">
        <v>319</v>
      </c>
      <c r="I25" s="138" t="s">
        <v>290</v>
      </c>
      <c r="J25" s="437">
        <v>5.7</v>
      </c>
      <c r="K25" s="439">
        <v>54.5</v>
      </c>
      <c r="L25" s="440">
        <v>41</v>
      </c>
      <c r="M25" s="441"/>
      <c r="N25" s="441"/>
      <c r="O25" s="441"/>
      <c r="P25" s="441"/>
      <c r="Q25" s="441"/>
      <c r="R25" s="441"/>
      <c r="S25" s="441"/>
      <c r="T25" s="441"/>
      <c r="U25" s="441"/>
      <c r="V25" s="441"/>
      <c r="W25" s="441"/>
      <c r="X25" s="441"/>
      <c r="Y25" s="441"/>
      <c r="Z25" s="439">
        <v>54.4</v>
      </c>
      <c r="AA25" s="442">
        <f t="shared" si="0"/>
        <v>0.183486238532113</v>
      </c>
      <c r="AB25" s="439">
        <v>95.5</v>
      </c>
      <c r="AC25" s="443">
        <f>(AB25-Z25)*VLOOKUP(AE25,公斤水的体积!A:B,2,)</f>
        <v>41.172747</v>
      </c>
      <c r="AD25" s="444">
        <f t="shared" si="1"/>
        <v>0.421334146341466</v>
      </c>
      <c r="AE25" s="445">
        <v>20</v>
      </c>
      <c r="AF25" s="446"/>
      <c r="AG25" s="446"/>
      <c r="AH25" s="447">
        <v>1.3</v>
      </c>
      <c r="AI25" s="437">
        <v>135.9</v>
      </c>
      <c r="AJ25" s="448">
        <f t="shared" si="2"/>
        <v>0.956585724797645</v>
      </c>
      <c r="AK25" s="260" t="s">
        <v>63</v>
      </c>
      <c r="AL25" s="260" t="s">
        <v>63</v>
      </c>
      <c r="AM25" s="260" t="s">
        <v>63</v>
      </c>
      <c r="AN25" s="260" t="s">
        <v>63</v>
      </c>
      <c r="AO25" s="260" t="s">
        <v>63</v>
      </c>
      <c r="AP25" s="260" t="s">
        <v>63</v>
      </c>
      <c r="AQ25" s="449" t="str">
        <f t="shared" si="3"/>
        <v>合格</v>
      </c>
      <c r="AR25" s="42" t="s">
        <v>1054</v>
      </c>
      <c r="AS25" s="51" t="s">
        <v>1050</v>
      </c>
      <c r="AT25" s="450">
        <v>15</v>
      </c>
      <c r="AU25" s="256"/>
    </row>
    <row r="26" ht="15" spans="1:47">
      <c r="A26" s="355">
        <v>19</v>
      </c>
      <c r="B26" s="436" t="s">
        <v>56</v>
      </c>
      <c r="C26" s="51" t="s">
        <v>1098</v>
      </c>
      <c r="D26" s="437" t="s">
        <v>1051</v>
      </c>
      <c r="E26" s="51" t="s">
        <v>1099</v>
      </c>
      <c r="F26" s="43" t="s">
        <v>1100</v>
      </c>
      <c r="G26" s="438" t="s">
        <v>106</v>
      </c>
      <c r="H26" s="138" t="s">
        <v>1101</v>
      </c>
      <c r="I26" s="138" t="s">
        <v>70</v>
      </c>
      <c r="J26" s="437">
        <v>5.7</v>
      </c>
      <c r="K26" s="439">
        <v>55.4</v>
      </c>
      <c r="L26" s="440">
        <v>40.4</v>
      </c>
      <c r="M26" s="441"/>
      <c r="N26" s="441"/>
      <c r="O26" s="441"/>
      <c r="P26" s="441"/>
      <c r="Q26" s="441"/>
      <c r="R26" s="441"/>
      <c r="S26" s="441"/>
      <c r="T26" s="441"/>
      <c r="U26" s="441"/>
      <c r="V26" s="441"/>
      <c r="W26" s="441"/>
      <c r="X26" s="441"/>
      <c r="Y26" s="441"/>
      <c r="Z26" s="439">
        <v>55.3</v>
      </c>
      <c r="AA26" s="442">
        <f t="shared" si="0"/>
        <v>0.180505415162457</v>
      </c>
      <c r="AB26" s="439">
        <v>95.8</v>
      </c>
      <c r="AC26" s="443">
        <f>(AB26-Z26)*VLOOKUP(AE26,公斤水的体积!A:B,2,)</f>
        <v>40.571685</v>
      </c>
      <c r="AD26" s="444">
        <f t="shared" si="1"/>
        <v>0.424962871287138</v>
      </c>
      <c r="AE26" s="445">
        <v>20</v>
      </c>
      <c r="AF26" s="446"/>
      <c r="AG26" s="446"/>
      <c r="AH26" s="447">
        <v>0.6</v>
      </c>
      <c r="AI26" s="437">
        <v>129</v>
      </c>
      <c r="AJ26" s="448">
        <f t="shared" si="2"/>
        <v>0.465116279069767</v>
      </c>
      <c r="AK26" s="260" t="s">
        <v>63</v>
      </c>
      <c r="AL26" s="260" t="s">
        <v>63</v>
      </c>
      <c r="AM26" s="260" t="s">
        <v>63</v>
      </c>
      <c r="AN26" s="260" t="s">
        <v>63</v>
      </c>
      <c r="AO26" s="260" t="s">
        <v>63</v>
      </c>
      <c r="AP26" s="260" t="s">
        <v>63</v>
      </c>
      <c r="AQ26" s="449" t="str">
        <f t="shared" si="3"/>
        <v>合格</v>
      </c>
      <c r="AR26" s="42" t="s">
        <v>1054</v>
      </c>
      <c r="AS26" s="51" t="s">
        <v>1098</v>
      </c>
      <c r="AT26" s="450">
        <v>15</v>
      </c>
      <c r="AU26" s="256"/>
    </row>
    <row r="27" ht="15" spans="1:47">
      <c r="A27" s="355">
        <v>20</v>
      </c>
      <c r="B27" s="436" t="s">
        <v>56</v>
      </c>
      <c r="C27" s="51" t="s">
        <v>1098</v>
      </c>
      <c r="D27" s="437" t="s">
        <v>1051</v>
      </c>
      <c r="E27" s="51" t="s">
        <v>1102</v>
      </c>
      <c r="F27" s="43" t="s">
        <v>1103</v>
      </c>
      <c r="G27" s="438" t="s">
        <v>106</v>
      </c>
      <c r="H27" s="138" t="s">
        <v>1104</v>
      </c>
      <c r="I27" s="138" t="s">
        <v>836</v>
      </c>
      <c r="J27" s="437">
        <v>5.7</v>
      </c>
      <c r="K27" s="439">
        <v>58</v>
      </c>
      <c r="L27" s="440">
        <v>40.6</v>
      </c>
      <c r="M27" s="441"/>
      <c r="N27" s="441"/>
      <c r="O27" s="441"/>
      <c r="P27" s="441"/>
      <c r="Q27" s="441"/>
      <c r="R27" s="441"/>
      <c r="S27" s="441"/>
      <c r="T27" s="441"/>
      <c r="U27" s="441"/>
      <c r="V27" s="441"/>
      <c r="W27" s="441"/>
      <c r="X27" s="441"/>
      <c r="Y27" s="441"/>
      <c r="Z27" s="439">
        <v>57.9</v>
      </c>
      <c r="AA27" s="442">
        <f t="shared" si="0"/>
        <v>0.172413793103451</v>
      </c>
      <c r="AB27" s="439">
        <v>98.6</v>
      </c>
      <c r="AC27" s="443">
        <f>(AB27-Z27)*VLOOKUP(AE27,公斤水的体积!A:B,2,)</f>
        <v>40.772039</v>
      </c>
      <c r="AD27" s="444">
        <f t="shared" si="1"/>
        <v>0.42374137931034</v>
      </c>
      <c r="AE27" s="445">
        <v>20</v>
      </c>
      <c r="AF27" s="446"/>
      <c r="AG27" s="446"/>
      <c r="AH27" s="447">
        <v>2.5</v>
      </c>
      <c r="AI27" s="437">
        <v>124.4</v>
      </c>
      <c r="AJ27" s="448">
        <f t="shared" si="2"/>
        <v>2.0096463022508</v>
      </c>
      <c r="AK27" s="260" t="s">
        <v>63</v>
      </c>
      <c r="AL27" s="260" t="s">
        <v>63</v>
      </c>
      <c r="AM27" s="260" t="s">
        <v>63</v>
      </c>
      <c r="AN27" s="260" t="s">
        <v>63</v>
      </c>
      <c r="AO27" s="260" t="s">
        <v>63</v>
      </c>
      <c r="AP27" s="260" t="s">
        <v>63</v>
      </c>
      <c r="AQ27" s="449" t="str">
        <f t="shared" si="3"/>
        <v>合格</v>
      </c>
      <c r="AR27" s="42" t="s">
        <v>1054</v>
      </c>
      <c r="AS27" s="51" t="s">
        <v>1098</v>
      </c>
      <c r="AT27" s="450">
        <v>15</v>
      </c>
      <c r="AU27" s="256"/>
    </row>
    <row r="28" ht="15" spans="1:47">
      <c r="A28" s="355">
        <v>21</v>
      </c>
      <c r="B28" s="436" t="s">
        <v>56</v>
      </c>
      <c r="C28" s="51" t="s">
        <v>1098</v>
      </c>
      <c r="D28" s="437" t="s">
        <v>1051</v>
      </c>
      <c r="E28" s="51" t="s">
        <v>1105</v>
      </c>
      <c r="F28" s="43" t="s">
        <v>1106</v>
      </c>
      <c r="G28" s="438" t="s">
        <v>60</v>
      </c>
      <c r="H28" s="138" t="s">
        <v>1107</v>
      </c>
      <c r="I28" s="138" t="s">
        <v>1108</v>
      </c>
      <c r="J28" s="437">
        <v>5.7</v>
      </c>
      <c r="K28" s="439">
        <v>49.7</v>
      </c>
      <c r="L28" s="440">
        <v>40</v>
      </c>
      <c r="M28" s="441"/>
      <c r="N28" s="441"/>
      <c r="O28" s="441"/>
      <c r="P28" s="441"/>
      <c r="Q28" s="441"/>
      <c r="R28" s="441"/>
      <c r="S28" s="441"/>
      <c r="T28" s="441"/>
      <c r="U28" s="441"/>
      <c r="V28" s="441"/>
      <c r="W28" s="441"/>
      <c r="X28" s="441"/>
      <c r="Y28" s="441"/>
      <c r="Z28" s="439">
        <v>49.6</v>
      </c>
      <c r="AA28" s="442">
        <f t="shared" si="0"/>
        <v>0.201207243460767</v>
      </c>
      <c r="AB28" s="439">
        <v>89.7</v>
      </c>
      <c r="AC28" s="443">
        <f>(AB28-Z28)*VLOOKUP(AE28,公斤水的体积!A:B,2,)</f>
        <v>40.170977</v>
      </c>
      <c r="AD28" s="444">
        <f t="shared" si="1"/>
        <v>0.427442500000002</v>
      </c>
      <c r="AE28" s="445">
        <v>20</v>
      </c>
      <c r="AF28" s="446"/>
      <c r="AG28" s="446"/>
      <c r="AH28" s="447">
        <v>2.1</v>
      </c>
      <c r="AI28" s="437">
        <v>147.7</v>
      </c>
      <c r="AJ28" s="448">
        <f t="shared" si="2"/>
        <v>1.4218009478673</v>
      </c>
      <c r="AK28" s="260" t="s">
        <v>63</v>
      </c>
      <c r="AL28" s="260" t="s">
        <v>63</v>
      </c>
      <c r="AM28" s="260" t="s">
        <v>63</v>
      </c>
      <c r="AN28" s="260" t="s">
        <v>63</v>
      </c>
      <c r="AO28" s="260" t="s">
        <v>63</v>
      </c>
      <c r="AP28" s="260" t="s">
        <v>63</v>
      </c>
      <c r="AQ28" s="449" t="str">
        <f t="shared" si="3"/>
        <v>合格</v>
      </c>
      <c r="AR28" s="42" t="s">
        <v>1054</v>
      </c>
      <c r="AS28" s="51" t="s">
        <v>1098</v>
      </c>
      <c r="AT28" s="450">
        <v>15</v>
      </c>
      <c r="AU28" s="256"/>
    </row>
    <row r="29" ht="15" spans="1:47">
      <c r="A29" s="355">
        <v>22</v>
      </c>
      <c r="B29" s="436" t="s">
        <v>56</v>
      </c>
      <c r="C29" s="51" t="s">
        <v>1098</v>
      </c>
      <c r="D29" s="437" t="s">
        <v>1051</v>
      </c>
      <c r="E29" s="51" t="s">
        <v>1109</v>
      </c>
      <c r="F29" s="43" t="s">
        <v>1110</v>
      </c>
      <c r="G29" s="438" t="s">
        <v>60</v>
      </c>
      <c r="H29" s="138" t="s">
        <v>1111</v>
      </c>
      <c r="I29" s="138" t="s">
        <v>88</v>
      </c>
      <c r="J29" s="437">
        <v>5.7</v>
      </c>
      <c r="K29" s="439">
        <v>49.7</v>
      </c>
      <c r="L29" s="440">
        <v>40</v>
      </c>
      <c r="M29" s="441"/>
      <c r="N29" s="441"/>
      <c r="O29" s="441"/>
      <c r="P29" s="441"/>
      <c r="Q29" s="441"/>
      <c r="R29" s="441"/>
      <c r="S29" s="441"/>
      <c r="T29" s="441"/>
      <c r="U29" s="441"/>
      <c r="V29" s="441"/>
      <c r="W29" s="441"/>
      <c r="X29" s="441"/>
      <c r="Y29" s="441"/>
      <c r="Z29" s="439">
        <v>49.6</v>
      </c>
      <c r="AA29" s="442">
        <f t="shared" si="0"/>
        <v>0.201207243460767</v>
      </c>
      <c r="AB29" s="439">
        <v>89.7</v>
      </c>
      <c r="AC29" s="443">
        <f>(AB29-Z29)*VLOOKUP(AE29,公斤水的体积!A:B,2,)</f>
        <v>40.170977</v>
      </c>
      <c r="AD29" s="444">
        <f t="shared" si="1"/>
        <v>0.427442500000002</v>
      </c>
      <c r="AE29" s="445">
        <v>20</v>
      </c>
      <c r="AF29" s="446"/>
      <c r="AG29" s="446"/>
      <c r="AH29" s="447">
        <v>2.2</v>
      </c>
      <c r="AI29" s="437">
        <v>147.8</v>
      </c>
      <c r="AJ29" s="448">
        <f t="shared" si="2"/>
        <v>1.48849797023004</v>
      </c>
      <c r="AK29" s="260" t="s">
        <v>63</v>
      </c>
      <c r="AL29" s="260" t="s">
        <v>63</v>
      </c>
      <c r="AM29" s="260" t="s">
        <v>63</v>
      </c>
      <c r="AN29" s="260" t="s">
        <v>63</v>
      </c>
      <c r="AO29" s="260" t="s">
        <v>63</v>
      </c>
      <c r="AP29" s="260" t="s">
        <v>63</v>
      </c>
      <c r="AQ29" s="449" t="str">
        <f t="shared" si="3"/>
        <v>合格</v>
      </c>
      <c r="AR29" s="42" t="s">
        <v>1054</v>
      </c>
      <c r="AS29" s="51" t="s">
        <v>1098</v>
      </c>
      <c r="AT29" s="450">
        <v>15</v>
      </c>
      <c r="AU29" s="256"/>
    </row>
    <row r="30" ht="15" spans="1:47">
      <c r="A30" s="355">
        <v>23</v>
      </c>
      <c r="B30" s="436" t="s">
        <v>56</v>
      </c>
      <c r="C30" s="51" t="s">
        <v>1098</v>
      </c>
      <c r="D30" s="437" t="s">
        <v>1051</v>
      </c>
      <c r="E30" s="51" t="s">
        <v>1112</v>
      </c>
      <c r="F30" s="43" t="s">
        <v>1113</v>
      </c>
      <c r="G30" s="438" t="s">
        <v>60</v>
      </c>
      <c r="H30" s="138" t="s">
        <v>1114</v>
      </c>
      <c r="I30" s="138" t="s">
        <v>768</v>
      </c>
      <c r="J30" s="437">
        <v>5.7</v>
      </c>
      <c r="K30" s="439">
        <v>47.5</v>
      </c>
      <c r="L30" s="440">
        <v>40</v>
      </c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1"/>
      <c r="Y30" s="441"/>
      <c r="Z30" s="439">
        <v>47.4</v>
      </c>
      <c r="AA30" s="442">
        <f t="shared" si="0"/>
        <v>0.210526315789477</v>
      </c>
      <c r="AB30" s="439">
        <v>87.5</v>
      </c>
      <c r="AC30" s="443">
        <f>(AB30-Z30)*VLOOKUP(AE30,公斤水的体积!A:B,2,)</f>
        <v>40.170977</v>
      </c>
      <c r="AD30" s="444">
        <f t="shared" si="1"/>
        <v>0.427442500000002</v>
      </c>
      <c r="AE30" s="445">
        <v>20</v>
      </c>
      <c r="AF30" s="446"/>
      <c r="AG30" s="446"/>
      <c r="AH30" s="447">
        <v>2.3</v>
      </c>
      <c r="AI30" s="437">
        <v>146.1</v>
      </c>
      <c r="AJ30" s="448">
        <f t="shared" si="2"/>
        <v>1.57426420260096</v>
      </c>
      <c r="AK30" s="260" t="s">
        <v>63</v>
      </c>
      <c r="AL30" s="260" t="s">
        <v>63</v>
      </c>
      <c r="AM30" s="260" t="s">
        <v>63</v>
      </c>
      <c r="AN30" s="260" t="s">
        <v>63</v>
      </c>
      <c r="AO30" s="260" t="s">
        <v>63</v>
      </c>
      <c r="AP30" s="260" t="s">
        <v>63</v>
      </c>
      <c r="AQ30" s="449" t="str">
        <f t="shared" si="3"/>
        <v>合格</v>
      </c>
      <c r="AR30" s="42" t="s">
        <v>1054</v>
      </c>
      <c r="AS30" s="51" t="s">
        <v>1098</v>
      </c>
      <c r="AT30" s="450">
        <v>15</v>
      </c>
      <c r="AU30" s="256"/>
    </row>
    <row r="31" ht="15" spans="1:47">
      <c r="A31" s="355">
        <v>24</v>
      </c>
      <c r="B31" s="436" t="s">
        <v>56</v>
      </c>
      <c r="C31" s="51" t="s">
        <v>1098</v>
      </c>
      <c r="D31" s="437" t="s">
        <v>1051</v>
      </c>
      <c r="E31" s="51" t="s">
        <v>1115</v>
      </c>
      <c r="F31" s="43" t="s">
        <v>1116</v>
      </c>
      <c r="G31" s="438" t="s">
        <v>133</v>
      </c>
      <c r="H31" s="138" t="s">
        <v>396</v>
      </c>
      <c r="I31" s="138" t="s">
        <v>768</v>
      </c>
      <c r="J31" s="437">
        <v>5.7</v>
      </c>
      <c r="K31" s="439">
        <v>46.9</v>
      </c>
      <c r="L31" s="440">
        <v>40.1</v>
      </c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1"/>
      <c r="Y31" s="441"/>
      <c r="Z31" s="439">
        <v>46.8</v>
      </c>
      <c r="AA31" s="442">
        <f t="shared" si="0"/>
        <v>0.213219616204694</v>
      </c>
      <c r="AB31" s="439">
        <v>87</v>
      </c>
      <c r="AC31" s="443">
        <f>(AB31-Z31)*VLOOKUP(AE31,公斤水的体积!A:B,2,)</f>
        <v>40.271154</v>
      </c>
      <c r="AD31" s="444">
        <f t="shared" si="1"/>
        <v>0.426817955112223</v>
      </c>
      <c r="AE31" s="445">
        <v>20</v>
      </c>
      <c r="AF31" s="446"/>
      <c r="AG31" s="446"/>
      <c r="AH31" s="447">
        <v>2.8</v>
      </c>
      <c r="AI31" s="437">
        <v>149</v>
      </c>
      <c r="AJ31" s="448">
        <f t="shared" si="2"/>
        <v>1.87919463087248</v>
      </c>
      <c r="AK31" s="260" t="s">
        <v>63</v>
      </c>
      <c r="AL31" s="260" t="s">
        <v>63</v>
      </c>
      <c r="AM31" s="260" t="s">
        <v>63</v>
      </c>
      <c r="AN31" s="260" t="s">
        <v>63</v>
      </c>
      <c r="AO31" s="260" t="s">
        <v>63</v>
      </c>
      <c r="AP31" s="260" t="s">
        <v>63</v>
      </c>
      <c r="AQ31" s="449" t="str">
        <f t="shared" si="3"/>
        <v>合格</v>
      </c>
      <c r="AR31" s="42" t="s">
        <v>1054</v>
      </c>
      <c r="AS31" s="51" t="s">
        <v>1098</v>
      </c>
      <c r="AT31" s="450">
        <v>15</v>
      </c>
      <c r="AU31" s="256"/>
    </row>
    <row r="32" ht="15" spans="1:47">
      <c r="A32" s="355">
        <v>25</v>
      </c>
      <c r="B32" s="436" t="s">
        <v>56</v>
      </c>
      <c r="C32" s="51" t="s">
        <v>1098</v>
      </c>
      <c r="D32" s="437" t="s">
        <v>1051</v>
      </c>
      <c r="E32" s="51" t="s">
        <v>1117</v>
      </c>
      <c r="F32" s="43" t="s">
        <v>1118</v>
      </c>
      <c r="G32" s="438" t="s">
        <v>60</v>
      </c>
      <c r="H32" s="138" t="s">
        <v>391</v>
      </c>
      <c r="I32" s="138" t="s">
        <v>775</v>
      </c>
      <c r="J32" s="437">
        <v>5.7</v>
      </c>
      <c r="K32" s="439">
        <v>48.3</v>
      </c>
      <c r="L32" s="440">
        <v>40</v>
      </c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441"/>
      <c r="Y32" s="441"/>
      <c r="Z32" s="439">
        <v>48.2</v>
      </c>
      <c r="AA32" s="442">
        <f t="shared" si="0"/>
        <v>0.207039337474108</v>
      </c>
      <c r="AB32" s="439">
        <v>88.3</v>
      </c>
      <c r="AC32" s="443">
        <f>(AB32-Z32)*VLOOKUP(AE32,公斤水的体积!A:B,2,)</f>
        <v>40.170977</v>
      </c>
      <c r="AD32" s="444">
        <f t="shared" si="1"/>
        <v>0.427442500000002</v>
      </c>
      <c r="AE32" s="445">
        <v>20</v>
      </c>
      <c r="AF32" s="446"/>
      <c r="AG32" s="446"/>
      <c r="AH32" s="447">
        <v>3.1</v>
      </c>
      <c r="AI32" s="437">
        <v>146</v>
      </c>
      <c r="AJ32" s="448">
        <f t="shared" si="2"/>
        <v>2.12328767123288</v>
      </c>
      <c r="AK32" s="260" t="s">
        <v>63</v>
      </c>
      <c r="AL32" s="260" t="s">
        <v>63</v>
      </c>
      <c r="AM32" s="260" t="s">
        <v>63</v>
      </c>
      <c r="AN32" s="260" t="s">
        <v>63</v>
      </c>
      <c r="AO32" s="260" t="s">
        <v>63</v>
      </c>
      <c r="AP32" s="260" t="s">
        <v>63</v>
      </c>
      <c r="AQ32" s="449" t="str">
        <f t="shared" si="3"/>
        <v>合格</v>
      </c>
      <c r="AR32" s="42" t="s">
        <v>1054</v>
      </c>
      <c r="AS32" s="51" t="s">
        <v>1098</v>
      </c>
      <c r="AT32" s="450">
        <v>15</v>
      </c>
      <c r="AU32" s="256"/>
    </row>
    <row r="33" ht="15" spans="1:47">
      <c r="A33" s="355">
        <v>26</v>
      </c>
      <c r="B33" s="436" t="s">
        <v>56</v>
      </c>
      <c r="C33" s="51" t="s">
        <v>1098</v>
      </c>
      <c r="D33" s="437" t="s">
        <v>1051</v>
      </c>
      <c r="E33" s="51" t="s">
        <v>1119</v>
      </c>
      <c r="F33" s="43" t="s">
        <v>1120</v>
      </c>
      <c r="G33" s="438" t="s">
        <v>60</v>
      </c>
      <c r="H33" s="138" t="s">
        <v>1074</v>
      </c>
      <c r="I33" s="138" t="s">
        <v>529</v>
      </c>
      <c r="J33" s="437">
        <v>5.7</v>
      </c>
      <c r="K33" s="439">
        <v>48.3</v>
      </c>
      <c r="L33" s="440">
        <v>38</v>
      </c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41"/>
      <c r="X33" s="441"/>
      <c r="Y33" s="441"/>
      <c r="Z33" s="439">
        <v>48.2</v>
      </c>
      <c r="AA33" s="442">
        <f t="shared" si="0"/>
        <v>0.207039337474108</v>
      </c>
      <c r="AB33" s="439">
        <v>86.3</v>
      </c>
      <c r="AC33" s="443">
        <f>(AB33-Z33)*VLOOKUP(AE33,公斤水的体积!A:B,2,)</f>
        <v>38.167437</v>
      </c>
      <c r="AD33" s="444">
        <f t="shared" si="1"/>
        <v>0.440623684210525</v>
      </c>
      <c r="AE33" s="445">
        <v>20</v>
      </c>
      <c r="AF33" s="446"/>
      <c r="AG33" s="446"/>
      <c r="AH33" s="447">
        <v>1.6</v>
      </c>
      <c r="AI33" s="437">
        <v>136.4</v>
      </c>
      <c r="AJ33" s="448">
        <f t="shared" si="2"/>
        <v>1.17302052785924</v>
      </c>
      <c r="AK33" s="260" t="s">
        <v>63</v>
      </c>
      <c r="AL33" s="260" t="s">
        <v>63</v>
      </c>
      <c r="AM33" s="260" t="s">
        <v>63</v>
      </c>
      <c r="AN33" s="260" t="s">
        <v>63</v>
      </c>
      <c r="AO33" s="260" t="s">
        <v>63</v>
      </c>
      <c r="AP33" s="260" t="s">
        <v>63</v>
      </c>
      <c r="AQ33" s="449" t="str">
        <f t="shared" si="3"/>
        <v>合格</v>
      </c>
      <c r="AR33" s="42" t="s">
        <v>1054</v>
      </c>
      <c r="AS33" s="51" t="s">
        <v>1098</v>
      </c>
      <c r="AT33" s="450">
        <v>15</v>
      </c>
      <c r="AU33" s="256"/>
    </row>
    <row r="34" ht="15" spans="1:47">
      <c r="A34" s="355">
        <v>27</v>
      </c>
      <c r="B34" s="436" t="s">
        <v>56</v>
      </c>
      <c r="C34" s="51" t="s">
        <v>1098</v>
      </c>
      <c r="D34" s="437" t="s">
        <v>1051</v>
      </c>
      <c r="E34" s="51" t="s">
        <v>1121</v>
      </c>
      <c r="F34" s="43" t="s">
        <v>1122</v>
      </c>
      <c r="G34" s="438" t="s">
        <v>86</v>
      </c>
      <c r="H34" s="138" t="s">
        <v>536</v>
      </c>
      <c r="I34" s="138" t="s">
        <v>70</v>
      </c>
      <c r="J34" s="437">
        <v>5.7</v>
      </c>
      <c r="K34" s="439">
        <v>46.8</v>
      </c>
      <c r="L34" s="440">
        <v>40.1</v>
      </c>
      <c r="M34" s="441"/>
      <c r="N34" s="441"/>
      <c r="O34" s="441"/>
      <c r="P34" s="441"/>
      <c r="Q34" s="441"/>
      <c r="R34" s="441"/>
      <c r="S34" s="441"/>
      <c r="T34" s="441"/>
      <c r="U34" s="441"/>
      <c r="V34" s="441"/>
      <c r="W34" s="441"/>
      <c r="X34" s="441"/>
      <c r="Y34" s="441"/>
      <c r="Z34" s="439">
        <v>46.7</v>
      </c>
      <c r="AA34" s="442">
        <f t="shared" ref="AA34:AA59" si="4">(K34-Z34)/K34*100</f>
        <v>0.213675213675202</v>
      </c>
      <c r="AB34" s="439">
        <v>86.9</v>
      </c>
      <c r="AC34" s="443">
        <f>(AB34-Z34)*VLOOKUP(AE34,公斤水的体积!A:B,2,)</f>
        <v>40.271154</v>
      </c>
      <c r="AD34" s="444">
        <f t="shared" ref="AD34:AD59" si="5">(AC34-L34)/L34*100</f>
        <v>0.426817955112223</v>
      </c>
      <c r="AE34" s="445">
        <v>20</v>
      </c>
      <c r="AF34" s="446"/>
      <c r="AG34" s="446"/>
      <c r="AH34" s="447">
        <v>2.5</v>
      </c>
      <c r="AI34" s="437">
        <v>153.9</v>
      </c>
      <c r="AJ34" s="448">
        <f t="shared" ref="AJ34:AJ59" si="6">AH34/AI34*100</f>
        <v>1.62443144899285</v>
      </c>
      <c r="AK34" s="260" t="s">
        <v>63</v>
      </c>
      <c r="AL34" s="260" t="s">
        <v>63</v>
      </c>
      <c r="AM34" s="260" t="s">
        <v>63</v>
      </c>
      <c r="AN34" s="260" t="s">
        <v>63</v>
      </c>
      <c r="AO34" s="260" t="s">
        <v>63</v>
      </c>
      <c r="AP34" s="260" t="s">
        <v>63</v>
      </c>
      <c r="AQ34" s="449" t="str">
        <f t="shared" ref="AQ34:AQ59" si="7">IF(AND(AD34&lt;10,AD34&gt;=-0.1,AA34&lt;5,AA34&gt;-1,AJ34&lt;6,AJ34&gt;=0),"合格","不合格")</f>
        <v>合格</v>
      </c>
      <c r="AR34" s="42" t="s">
        <v>1054</v>
      </c>
      <c r="AS34" s="51" t="s">
        <v>1098</v>
      </c>
      <c r="AT34" s="450">
        <v>15</v>
      </c>
      <c r="AU34" s="256"/>
    </row>
    <row r="35" ht="15" spans="1:47">
      <c r="A35" s="355">
        <v>28</v>
      </c>
      <c r="B35" s="436" t="s">
        <v>56</v>
      </c>
      <c r="C35" s="51" t="s">
        <v>1098</v>
      </c>
      <c r="D35" s="437" t="s">
        <v>1051</v>
      </c>
      <c r="E35" s="51" t="s">
        <v>1123</v>
      </c>
      <c r="F35" s="43" t="s">
        <v>1124</v>
      </c>
      <c r="G35" s="438" t="s">
        <v>60</v>
      </c>
      <c r="H35" s="138" t="s">
        <v>87</v>
      </c>
      <c r="I35" s="138" t="s">
        <v>347</v>
      </c>
      <c r="J35" s="437">
        <v>5.7</v>
      </c>
      <c r="K35" s="439">
        <v>47.3</v>
      </c>
      <c r="L35" s="440">
        <v>40</v>
      </c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441"/>
      <c r="Y35" s="441"/>
      <c r="Z35" s="439">
        <v>47.2</v>
      </c>
      <c r="AA35" s="442">
        <f t="shared" si="4"/>
        <v>0.211416490486246</v>
      </c>
      <c r="AB35" s="439">
        <v>87.3</v>
      </c>
      <c r="AC35" s="443">
        <f>(AB35-Z35)*VLOOKUP(AE35,公斤水的体积!A:B,2,)</f>
        <v>40.170977</v>
      </c>
      <c r="AD35" s="444">
        <f t="shared" si="5"/>
        <v>0.427442499999984</v>
      </c>
      <c r="AE35" s="445">
        <v>20</v>
      </c>
      <c r="AF35" s="446"/>
      <c r="AG35" s="446"/>
      <c r="AH35" s="447">
        <v>2.7</v>
      </c>
      <c r="AI35" s="437">
        <v>149.2</v>
      </c>
      <c r="AJ35" s="448">
        <f t="shared" si="6"/>
        <v>1.80965147453083</v>
      </c>
      <c r="AK35" s="260" t="s">
        <v>63</v>
      </c>
      <c r="AL35" s="260" t="s">
        <v>63</v>
      </c>
      <c r="AM35" s="260" t="s">
        <v>63</v>
      </c>
      <c r="AN35" s="260" t="s">
        <v>63</v>
      </c>
      <c r="AO35" s="260" t="s">
        <v>63</v>
      </c>
      <c r="AP35" s="260" t="s">
        <v>63</v>
      </c>
      <c r="AQ35" s="449" t="str">
        <f t="shared" si="7"/>
        <v>合格</v>
      </c>
      <c r="AR35" s="42" t="s">
        <v>1054</v>
      </c>
      <c r="AS35" s="51" t="s">
        <v>1098</v>
      </c>
      <c r="AT35" s="450">
        <v>15</v>
      </c>
      <c r="AU35" s="256"/>
    </row>
    <row r="36" ht="15" spans="1:47">
      <c r="A36" s="355">
        <v>29</v>
      </c>
      <c r="B36" s="436" t="s">
        <v>56</v>
      </c>
      <c r="C36" s="51" t="s">
        <v>1098</v>
      </c>
      <c r="D36" s="437" t="s">
        <v>1051</v>
      </c>
      <c r="E36" s="51" t="s">
        <v>1125</v>
      </c>
      <c r="F36" s="43" t="s">
        <v>1126</v>
      </c>
      <c r="G36" s="438" t="s">
        <v>106</v>
      </c>
      <c r="H36" s="138" t="s">
        <v>1127</v>
      </c>
      <c r="I36" s="138" t="s">
        <v>1108</v>
      </c>
      <c r="J36" s="437">
        <v>5.7</v>
      </c>
      <c r="K36" s="439">
        <v>47.9</v>
      </c>
      <c r="L36" s="440">
        <v>40.9</v>
      </c>
      <c r="M36" s="441"/>
      <c r="N36" s="441"/>
      <c r="O36" s="441"/>
      <c r="P36" s="441"/>
      <c r="Q36" s="441"/>
      <c r="R36" s="441"/>
      <c r="S36" s="441"/>
      <c r="T36" s="441"/>
      <c r="U36" s="441"/>
      <c r="V36" s="441"/>
      <c r="W36" s="441"/>
      <c r="X36" s="441"/>
      <c r="Y36" s="441"/>
      <c r="Z36" s="439">
        <v>47.8</v>
      </c>
      <c r="AA36" s="442">
        <f t="shared" si="4"/>
        <v>0.208768267223385</v>
      </c>
      <c r="AB36" s="439">
        <v>88.8</v>
      </c>
      <c r="AC36" s="443">
        <f>(AB36-Z36)*VLOOKUP(AE36,公斤水的体积!A:B,2,)</f>
        <v>41.07257</v>
      </c>
      <c r="AD36" s="444">
        <f t="shared" si="5"/>
        <v>0.421931540342299</v>
      </c>
      <c r="AE36" s="445">
        <v>20</v>
      </c>
      <c r="AF36" s="446"/>
      <c r="AG36" s="446"/>
      <c r="AH36" s="447">
        <v>2.1</v>
      </c>
      <c r="AI36" s="437">
        <v>161.4</v>
      </c>
      <c r="AJ36" s="448">
        <f t="shared" si="6"/>
        <v>1.30111524163569</v>
      </c>
      <c r="AK36" s="260" t="s">
        <v>63</v>
      </c>
      <c r="AL36" s="260" t="s">
        <v>63</v>
      </c>
      <c r="AM36" s="260" t="s">
        <v>63</v>
      </c>
      <c r="AN36" s="260" t="s">
        <v>63</v>
      </c>
      <c r="AO36" s="260" t="s">
        <v>63</v>
      </c>
      <c r="AP36" s="260" t="s">
        <v>63</v>
      </c>
      <c r="AQ36" s="449" t="str">
        <f t="shared" si="7"/>
        <v>合格</v>
      </c>
      <c r="AR36" s="42" t="s">
        <v>1054</v>
      </c>
      <c r="AS36" s="51" t="s">
        <v>1098</v>
      </c>
      <c r="AT36" s="450">
        <v>15</v>
      </c>
      <c r="AU36" s="256"/>
    </row>
    <row r="37" ht="15" spans="1:47">
      <c r="A37" s="355">
        <v>30</v>
      </c>
      <c r="B37" s="436" t="s">
        <v>56</v>
      </c>
      <c r="C37" s="51" t="s">
        <v>1098</v>
      </c>
      <c r="D37" s="437" t="s">
        <v>1051</v>
      </c>
      <c r="E37" s="51" t="s">
        <v>1128</v>
      </c>
      <c r="F37" s="43" t="s">
        <v>1129</v>
      </c>
      <c r="G37" s="438" t="s">
        <v>86</v>
      </c>
      <c r="H37" s="138" t="s">
        <v>251</v>
      </c>
      <c r="I37" s="138" t="s">
        <v>529</v>
      </c>
      <c r="J37" s="437">
        <v>5.7</v>
      </c>
      <c r="K37" s="439">
        <v>47.7</v>
      </c>
      <c r="L37" s="440">
        <v>40</v>
      </c>
      <c r="M37" s="441"/>
      <c r="N37" s="441"/>
      <c r="O37" s="441"/>
      <c r="P37" s="441"/>
      <c r="Q37" s="441"/>
      <c r="R37" s="441"/>
      <c r="S37" s="441"/>
      <c r="T37" s="441"/>
      <c r="U37" s="441"/>
      <c r="V37" s="441"/>
      <c r="W37" s="441"/>
      <c r="X37" s="441"/>
      <c r="Y37" s="441"/>
      <c r="Z37" s="439">
        <v>47.6</v>
      </c>
      <c r="AA37" s="442">
        <f t="shared" si="4"/>
        <v>0.209643605870024</v>
      </c>
      <c r="AB37" s="439">
        <v>87.9</v>
      </c>
      <c r="AC37" s="443">
        <f>(AB37-Z37)*VLOOKUP(AE37,公斤水的体积!A:B,2,)</f>
        <v>40.371331</v>
      </c>
      <c r="AD37" s="444">
        <f t="shared" si="5"/>
        <v>0.928327500000012</v>
      </c>
      <c r="AE37" s="445">
        <v>20</v>
      </c>
      <c r="AF37" s="446"/>
      <c r="AG37" s="446"/>
      <c r="AH37" s="447">
        <v>4.8</v>
      </c>
      <c r="AI37" s="437">
        <v>157.5</v>
      </c>
      <c r="AJ37" s="448">
        <f t="shared" si="6"/>
        <v>3.04761904761905</v>
      </c>
      <c r="AK37" s="260" t="s">
        <v>63</v>
      </c>
      <c r="AL37" s="260" t="s">
        <v>63</v>
      </c>
      <c r="AM37" s="260" t="s">
        <v>63</v>
      </c>
      <c r="AN37" s="260" t="s">
        <v>63</v>
      </c>
      <c r="AO37" s="260" t="s">
        <v>63</v>
      </c>
      <c r="AP37" s="260" t="s">
        <v>63</v>
      </c>
      <c r="AQ37" s="449" t="str">
        <f t="shared" si="7"/>
        <v>合格</v>
      </c>
      <c r="AR37" s="42" t="s">
        <v>1054</v>
      </c>
      <c r="AS37" s="51" t="s">
        <v>1098</v>
      </c>
      <c r="AT37" s="450">
        <v>15</v>
      </c>
      <c r="AU37" s="256"/>
    </row>
    <row r="38" ht="15" spans="1:47">
      <c r="A38" s="355">
        <v>31</v>
      </c>
      <c r="B38" s="436" t="s">
        <v>56</v>
      </c>
      <c r="C38" s="51" t="s">
        <v>1098</v>
      </c>
      <c r="D38" s="437" t="s">
        <v>1051</v>
      </c>
      <c r="E38" s="51" t="s">
        <v>1130</v>
      </c>
      <c r="F38" s="43" t="s">
        <v>1131</v>
      </c>
      <c r="G38" s="438" t="s">
        <v>133</v>
      </c>
      <c r="H38" s="138" t="s">
        <v>595</v>
      </c>
      <c r="I38" s="138"/>
      <c r="J38" s="437">
        <v>5.7</v>
      </c>
      <c r="K38" s="439">
        <v>48.9</v>
      </c>
      <c r="L38" s="440">
        <v>40</v>
      </c>
      <c r="M38" s="441"/>
      <c r="N38" s="441"/>
      <c r="O38" s="441"/>
      <c r="P38" s="441"/>
      <c r="Q38" s="441"/>
      <c r="R38" s="441"/>
      <c r="S38" s="441"/>
      <c r="T38" s="441"/>
      <c r="U38" s="441"/>
      <c r="V38" s="441"/>
      <c r="W38" s="441"/>
      <c r="X38" s="441"/>
      <c r="Y38" s="441"/>
      <c r="Z38" s="439">
        <v>48.8</v>
      </c>
      <c r="AA38" s="442">
        <f t="shared" si="4"/>
        <v>0.204498977505115</v>
      </c>
      <c r="AB38" s="439">
        <v>88.9</v>
      </c>
      <c r="AC38" s="443">
        <f>(AB38-Z38)*VLOOKUP(AE38,公斤水的体积!A:B,2,)</f>
        <v>40.170977</v>
      </c>
      <c r="AD38" s="444">
        <f t="shared" si="5"/>
        <v>0.427442500000019</v>
      </c>
      <c r="AE38" s="445">
        <v>20</v>
      </c>
      <c r="AF38" s="446"/>
      <c r="AG38" s="446"/>
      <c r="AH38" s="447">
        <v>2.7</v>
      </c>
      <c r="AI38" s="437">
        <v>147.2</v>
      </c>
      <c r="AJ38" s="448">
        <f t="shared" si="6"/>
        <v>1.83423913043478</v>
      </c>
      <c r="AK38" s="260" t="s">
        <v>63</v>
      </c>
      <c r="AL38" s="260" t="s">
        <v>63</v>
      </c>
      <c r="AM38" s="260" t="s">
        <v>63</v>
      </c>
      <c r="AN38" s="260" t="s">
        <v>63</v>
      </c>
      <c r="AO38" s="260" t="s">
        <v>63</v>
      </c>
      <c r="AP38" s="260" t="s">
        <v>63</v>
      </c>
      <c r="AQ38" s="449" t="str">
        <f t="shared" si="7"/>
        <v>合格</v>
      </c>
      <c r="AR38" s="42" t="s">
        <v>1054</v>
      </c>
      <c r="AS38" s="51" t="s">
        <v>1098</v>
      </c>
      <c r="AT38" s="450">
        <v>15</v>
      </c>
      <c r="AU38" s="256"/>
    </row>
    <row r="39" ht="15" spans="1:47">
      <c r="A39" s="355">
        <v>32</v>
      </c>
      <c r="B39" s="436" t="s">
        <v>56</v>
      </c>
      <c r="C39" s="51" t="s">
        <v>1098</v>
      </c>
      <c r="D39" s="437" t="s">
        <v>1051</v>
      </c>
      <c r="E39" s="51" t="s">
        <v>1132</v>
      </c>
      <c r="F39" s="43" t="s">
        <v>1133</v>
      </c>
      <c r="G39" s="438" t="s">
        <v>96</v>
      </c>
      <c r="H39" s="138" t="s">
        <v>427</v>
      </c>
      <c r="I39" s="138" t="s">
        <v>888</v>
      </c>
      <c r="J39" s="437">
        <v>5.7</v>
      </c>
      <c r="K39" s="439">
        <v>54.1</v>
      </c>
      <c r="L39" s="440">
        <v>40.6</v>
      </c>
      <c r="M39" s="441"/>
      <c r="N39" s="441"/>
      <c r="O39" s="441"/>
      <c r="P39" s="441"/>
      <c r="Q39" s="441"/>
      <c r="R39" s="441"/>
      <c r="S39" s="441"/>
      <c r="T39" s="441"/>
      <c r="U39" s="441"/>
      <c r="V39" s="441"/>
      <c r="W39" s="441"/>
      <c r="X39" s="441"/>
      <c r="Y39" s="441"/>
      <c r="Z39" s="439">
        <v>54</v>
      </c>
      <c r="AA39" s="442">
        <f t="shared" si="4"/>
        <v>0.184842883548986</v>
      </c>
      <c r="AB39" s="439">
        <v>94.7</v>
      </c>
      <c r="AC39" s="443">
        <f>(AB39-Z39)*VLOOKUP(AE39,公斤水的体积!A:B,2,)</f>
        <v>40.772039</v>
      </c>
      <c r="AD39" s="444">
        <f t="shared" si="5"/>
        <v>0.423741379310358</v>
      </c>
      <c r="AE39" s="445">
        <v>20</v>
      </c>
      <c r="AF39" s="446"/>
      <c r="AG39" s="446"/>
      <c r="AH39" s="447">
        <v>1.9</v>
      </c>
      <c r="AI39" s="437">
        <v>131.6</v>
      </c>
      <c r="AJ39" s="448">
        <f t="shared" si="6"/>
        <v>1.44376899696049</v>
      </c>
      <c r="AK39" s="260" t="s">
        <v>63</v>
      </c>
      <c r="AL39" s="260" t="s">
        <v>63</v>
      </c>
      <c r="AM39" s="260" t="s">
        <v>63</v>
      </c>
      <c r="AN39" s="260" t="s">
        <v>63</v>
      </c>
      <c r="AO39" s="260" t="s">
        <v>63</v>
      </c>
      <c r="AP39" s="260" t="s">
        <v>63</v>
      </c>
      <c r="AQ39" s="449" t="str">
        <f t="shared" si="7"/>
        <v>合格</v>
      </c>
      <c r="AR39" s="42" t="s">
        <v>1054</v>
      </c>
      <c r="AS39" s="51" t="s">
        <v>1098</v>
      </c>
      <c r="AT39" s="450">
        <v>15</v>
      </c>
      <c r="AU39" s="256"/>
    </row>
    <row r="40" ht="15" spans="1:47">
      <c r="A40" s="355">
        <v>33</v>
      </c>
      <c r="B40" s="436" t="s">
        <v>56</v>
      </c>
      <c r="C40" s="51" t="s">
        <v>1098</v>
      </c>
      <c r="D40" s="437" t="s">
        <v>1051</v>
      </c>
      <c r="E40" s="51" t="s">
        <v>1134</v>
      </c>
      <c r="F40" s="43" t="s">
        <v>1135</v>
      </c>
      <c r="G40" s="438" t="s">
        <v>236</v>
      </c>
      <c r="H40" s="138" t="s">
        <v>1093</v>
      </c>
      <c r="I40" s="138"/>
      <c r="J40" s="437">
        <v>5.7</v>
      </c>
      <c r="K40" s="439">
        <v>46.4</v>
      </c>
      <c r="L40" s="440">
        <v>40</v>
      </c>
      <c r="M40" s="441"/>
      <c r="N40" s="441"/>
      <c r="O40" s="441"/>
      <c r="P40" s="441"/>
      <c r="Q40" s="441"/>
      <c r="R40" s="441"/>
      <c r="S40" s="441"/>
      <c r="T40" s="441"/>
      <c r="U40" s="441"/>
      <c r="V40" s="441"/>
      <c r="W40" s="441"/>
      <c r="X40" s="441"/>
      <c r="Y40" s="441"/>
      <c r="Z40" s="439">
        <v>46.3</v>
      </c>
      <c r="AA40" s="442">
        <f t="shared" si="4"/>
        <v>0.215517241379313</v>
      </c>
      <c r="AB40" s="439">
        <v>86.4</v>
      </c>
      <c r="AC40" s="443">
        <f>(AB40-Z40)*VLOOKUP(AE40,公斤水的体积!A:B,2,)</f>
        <v>40.170977</v>
      </c>
      <c r="AD40" s="444">
        <f t="shared" si="5"/>
        <v>0.427442500000019</v>
      </c>
      <c r="AE40" s="445">
        <v>20</v>
      </c>
      <c r="AF40" s="446"/>
      <c r="AG40" s="446"/>
      <c r="AH40" s="447">
        <v>2.5</v>
      </c>
      <c r="AI40" s="437">
        <v>146.9</v>
      </c>
      <c r="AJ40" s="448">
        <f t="shared" si="6"/>
        <v>1.70183798502383</v>
      </c>
      <c r="AK40" s="260" t="s">
        <v>63</v>
      </c>
      <c r="AL40" s="260" t="s">
        <v>63</v>
      </c>
      <c r="AM40" s="260" t="s">
        <v>63</v>
      </c>
      <c r="AN40" s="260" t="s">
        <v>63</v>
      </c>
      <c r="AO40" s="260" t="s">
        <v>63</v>
      </c>
      <c r="AP40" s="260" t="s">
        <v>63</v>
      </c>
      <c r="AQ40" s="449" t="str">
        <f t="shared" si="7"/>
        <v>合格</v>
      </c>
      <c r="AR40" s="42" t="s">
        <v>1054</v>
      </c>
      <c r="AS40" s="51" t="s">
        <v>1098</v>
      </c>
      <c r="AT40" s="450">
        <v>15</v>
      </c>
      <c r="AU40" s="256"/>
    </row>
    <row r="41" ht="15" spans="1:47">
      <c r="A41" s="355">
        <v>34</v>
      </c>
      <c r="B41" s="436" t="s">
        <v>56</v>
      </c>
      <c r="C41" s="51" t="s">
        <v>1098</v>
      </c>
      <c r="D41" s="437" t="s">
        <v>1051</v>
      </c>
      <c r="E41" s="51" t="s">
        <v>1136</v>
      </c>
      <c r="F41" s="43" t="s">
        <v>1137</v>
      </c>
      <c r="G41" s="438" t="s">
        <v>86</v>
      </c>
      <c r="H41" s="138" t="s">
        <v>396</v>
      </c>
      <c r="I41" s="138" t="s">
        <v>1108</v>
      </c>
      <c r="J41" s="437">
        <v>5.7</v>
      </c>
      <c r="K41" s="439">
        <v>46.8</v>
      </c>
      <c r="L41" s="440">
        <v>40.1</v>
      </c>
      <c r="M41" s="441"/>
      <c r="N41" s="441"/>
      <c r="O41" s="441"/>
      <c r="P41" s="441"/>
      <c r="Q41" s="441"/>
      <c r="R41" s="441"/>
      <c r="S41" s="441"/>
      <c r="T41" s="441"/>
      <c r="U41" s="441"/>
      <c r="V41" s="441"/>
      <c r="W41" s="441"/>
      <c r="X41" s="441"/>
      <c r="Y41" s="441"/>
      <c r="Z41" s="439">
        <v>46.7</v>
      </c>
      <c r="AA41" s="442">
        <f t="shared" si="4"/>
        <v>0.213675213675202</v>
      </c>
      <c r="AB41" s="439">
        <v>86.9</v>
      </c>
      <c r="AC41" s="443">
        <f>(AB41-Z41)*VLOOKUP(AE41,公斤水的体积!A:B,2,)</f>
        <v>40.271154</v>
      </c>
      <c r="AD41" s="444">
        <f t="shared" si="5"/>
        <v>0.426817955112223</v>
      </c>
      <c r="AE41" s="445">
        <v>20</v>
      </c>
      <c r="AF41" s="446"/>
      <c r="AG41" s="446"/>
      <c r="AH41" s="447">
        <v>1.1</v>
      </c>
      <c r="AI41" s="437">
        <v>157.4</v>
      </c>
      <c r="AJ41" s="448">
        <f t="shared" si="6"/>
        <v>0.698856416772554</v>
      </c>
      <c r="AK41" s="260" t="s">
        <v>63</v>
      </c>
      <c r="AL41" s="260" t="s">
        <v>63</v>
      </c>
      <c r="AM41" s="260" t="s">
        <v>63</v>
      </c>
      <c r="AN41" s="260" t="s">
        <v>63</v>
      </c>
      <c r="AO41" s="260" t="s">
        <v>63</v>
      </c>
      <c r="AP41" s="260" t="s">
        <v>63</v>
      </c>
      <c r="AQ41" s="449" t="str">
        <f t="shared" si="7"/>
        <v>合格</v>
      </c>
      <c r="AR41" s="42" t="s">
        <v>1054</v>
      </c>
      <c r="AS41" s="51" t="s">
        <v>1098</v>
      </c>
      <c r="AT41" s="450">
        <v>15</v>
      </c>
      <c r="AU41" s="256"/>
    </row>
    <row r="42" ht="15" spans="1:47">
      <c r="A42" s="355">
        <v>35</v>
      </c>
      <c r="B42" s="436" t="s">
        <v>56</v>
      </c>
      <c r="C42" s="51" t="s">
        <v>1098</v>
      </c>
      <c r="D42" s="437" t="s">
        <v>1051</v>
      </c>
      <c r="E42" s="51" t="s">
        <v>1138</v>
      </c>
      <c r="F42" s="43" t="s">
        <v>1139</v>
      </c>
      <c r="G42" s="438" t="s">
        <v>133</v>
      </c>
      <c r="H42" s="138" t="s">
        <v>1093</v>
      </c>
      <c r="I42" s="138"/>
      <c r="J42" s="439">
        <v>5</v>
      </c>
      <c r="K42" s="439">
        <v>43.8</v>
      </c>
      <c r="L42" s="440">
        <v>40</v>
      </c>
      <c r="M42" s="441"/>
      <c r="N42" s="441"/>
      <c r="O42" s="441"/>
      <c r="P42" s="441"/>
      <c r="Q42" s="441"/>
      <c r="R42" s="441"/>
      <c r="S42" s="441"/>
      <c r="T42" s="441"/>
      <c r="U42" s="441"/>
      <c r="V42" s="441"/>
      <c r="W42" s="441"/>
      <c r="X42" s="441"/>
      <c r="Y42" s="441"/>
      <c r="Z42" s="439">
        <v>43.7</v>
      </c>
      <c r="AA42" s="442">
        <f t="shared" si="4"/>
        <v>0.228310502283092</v>
      </c>
      <c r="AB42" s="439">
        <v>83.8</v>
      </c>
      <c r="AC42" s="443">
        <f>(AB42-Z42)*VLOOKUP(AE42,公斤水的体积!A:B,2,)</f>
        <v>40.170977</v>
      </c>
      <c r="AD42" s="444">
        <f t="shared" si="5"/>
        <v>0.427442499999984</v>
      </c>
      <c r="AE42" s="445">
        <v>20</v>
      </c>
      <c r="AF42" s="446"/>
      <c r="AG42" s="446"/>
      <c r="AH42" s="447">
        <v>4.1</v>
      </c>
      <c r="AI42" s="437">
        <v>164.4</v>
      </c>
      <c r="AJ42" s="448">
        <f t="shared" si="6"/>
        <v>2.49391727493917</v>
      </c>
      <c r="AK42" s="260" t="s">
        <v>63</v>
      </c>
      <c r="AL42" s="260" t="s">
        <v>63</v>
      </c>
      <c r="AM42" s="260" t="s">
        <v>63</v>
      </c>
      <c r="AN42" s="260" t="s">
        <v>63</v>
      </c>
      <c r="AO42" s="260" t="s">
        <v>63</v>
      </c>
      <c r="AP42" s="260" t="s">
        <v>63</v>
      </c>
      <c r="AQ42" s="449" t="str">
        <f t="shared" si="7"/>
        <v>合格</v>
      </c>
      <c r="AR42" s="42" t="s">
        <v>1054</v>
      </c>
      <c r="AS42" s="51" t="s">
        <v>1098</v>
      </c>
      <c r="AT42" s="450">
        <v>15</v>
      </c>
      <c r="AU42" s="256"/>
    </row>
    <row r="43" ht="15" spans="1:47">
      <c r="A43" s="355">
        <v>36</v>
      </c>
      <c r="B43" s="436" t="s">
        <v>56</v>
      </c>
      <c r="C43" s="51" t="s">
        <v>1098</v>
      </c>
      <c r="D43" s="437" t="s">
        <v>1051</v>
      </c>
      <c r="E43" s="51" t="s">
        <v>1140</v>
      </c>
      <c r="F43" s="43" t="s">
        <v>1141</v>
      </c>
      <c r="G43" s="438" t="s">
        <v>106</v>
      </c>
      <c r="H43" s="138" t="s">
        <v>669</v>
      </c>
      <c r="I43" s="138" t="s">
        <v>299</v>
      </c>
      <c r="J43" s="437">
        <v>5.7</v>
      </c>
      <c r="K43" s="439">
        <v>55</v>
      </c>
      <c r="L43" s="440">
        <v>40.6</v>
      </c>
      <c r="M43" s="441"/>
      <c r="N43" s="441"/>
      <c r="O43" s="441"/>
      <c r="P43" s="441"/>
      <c r="Q43" s="441"/>
      <c r="R43" s="441"/>
      <c r="S43" s="441"/>
      <c r="T43" s="441"/>
      <c r="U43" s="441"/>
      <c r="V43" s="441"/>
      <c r="W43" s="441"/>
      <c r="X43" s="441"/>
      <c r="Y43" s="441"/>
      <c r="Z43" s="439">
        <v>54.9</v>
      </c>
      <c r="AA43" s="442">
        <f t="shared" si="4"/>
        <v>0.181818181818184</v>
      </c>
      <c r="AB43" s="439">
        <v>95.6</v>
      </c>
      <c r="AC43" s="443">
        <f>(AB43-Z43)*VLOOKUP(AE43,公斤水的体积!A:B,2,)</f>
        <v>40.772039</v>
      </c>
      <c r="AD43" s="444">
        <f t="shared" si="5"/>
        <v>0.42374137931034</v>
      </c>
      <c r="AE43" s="445">
        <v>20</v>
      </c>
      <c r="AF43" s="446"/>
      <c r="AG43" s="446"/>
      <c r="AH43" s="447">
        <v>3.4</v>
      </c>
      <c r="AI43" s="437">
        <v>133.6</v>
      </c>
      <c r="AJ43" s="448">
        <f t="shared" si="6"/>
        <v>2.54491017964072</v>
      </c>
      <c r="AK43" s="260" t="s">
        <v>63</v>
      </c>
      <c r="AL43" s="260" t="s">
        <v>63</v>
      </c>
      <c r="AM43" s="260" t="s">
        <v>63</v>
      </c>
      <c r="AN43" s="260" t="s">
        <v>63</v>
      </c>
      <c r="AO43" s="260" t="s">
        <v>63</v>
      </c>
      <c r="AP43" s="260" t="s">
        <v>63</v>
      </c>
      <c r="AQ43" s="449" t="str">
        <f t="shared" si="7"/>
        <v>合格</v>
      </c>
      <c r="AR43" s="42" t="s">
        <v>1054</v>
      </c>
      <c r="AS43" s="51" t="s">
        <v>1098</v>
      </c>
      <c r="AT43" s="450">
        <v>15</v>
      </c>
      <c r="AU43" s="256"/>
    </row>
    <row r="44" ht="15" spans="1:47">
      <c r="A44" s="355">
        <v>37</v>
      </c>
      <c r="B44" s="436" t="s">
        <v>56</v>
      </c>
      <c r="C44" s="51" t="s">
        <v>1098</v>
      </c>
      <c r="D44" s="437" t="s">
        <v>1051</v>
      </c>
      <c r="E44" s="51" t="s">
        <v>1142</v>
      </c>
      <c r="F44" s="43" t="s">
        <v>1143</v>
      </c>
      <c r="G44" s="438" t="s">
        <v>86</v>
      </c>
      <c r="H44" s="138" t="s">
        <v>1144</v>
      </c>
      <c r="I44" s="138" t="s">
        <v>1093</v>
      </c>
      <c r="J44" s="437">
        <v>5.7</v>
      </c>
      <c r="K44" s="439">
        <v>46.4</v>
      </c>
      <c r="L44" s="440">
        <v>40.1</v>
      </c>
      <c r="M44" s="441"/>
      <c r="N44" s="441"/>
      <c r="O44" s="441"/>
      <c r="P44" s="441"/>
      <c r="Q44" s="441"/>
      <c r="R44" s="441"/>
      <c r="S44" s="441"/>
      <c r="T44" s="441"/>
      <c r="U44" s="441"/>
      <c r="V44" s="441"/>
      <c r="W44" s="441"/>
      <c r="X44" s="441"/>
      <c r="Y44" s="441"/>
      <c r="Z44" s="439">
        <v>46.3</v>
      </c>
      <c r="AA44" s="442">
        <f t="shared" si="4"/>
        <v>0.215517241379313</v>
      </c>
      <c r="AB44" s="439">
        <v>86.5</v>
      </c>
      <c r="AC44" s="443">
        <f>(AB44-Z44)*VLOOKUP(AE44,公斤水的体积!A:B,2,)</f>
        <v>40.271154</v>
      </c>
      <c r="AD44" s="444">
        <f t="shared" si="5"/>
        <v>0.426817955112223</v>
      </c>
      <c r="AE44" s="445">
        <v>20</v>
      </c>
      <c r="AF44" s="446"/>
      <c r="AG44" s="446"/>
      <c r="AH44" s="447">
        <v>3.1</v>
      </c>
      <c r="AI44" s="437">
        <v>155</v>
      </c>
      <c r="AJ44" s="448">
        <f t="shared" si="6"/>
        <v>2</v>
      </c>
      <c r="AK44" s="260" t="s">
        <v>63</v>
      </c>
      <c r="AL44" s="260" t="s">
        <v>63</v>
      </c>
      <c r="AM44" s="260" t="s">
        <v>63</v>
      </c>
      <c r="AN44" s="260" t="s">
        <v>63</v>
      </c>
      <c r="AO44" s="260" t="s">
        <v>63</v>
      </c>
      <c r="AP44" s="260" t="s">
        <v>63</v>
      </c>
      <c r="AQ44" s="449" t="str">
        <f t="shared" si="7"/>
        <v>合格</v>
      </c>
      <c r="AR44" s="42" t="s">
        <v>1054</v>
      </c>
      <c r="AS44" s="51" t="s">
        <v>1098</v>
      </c>
      <c r="AT44" s="450">
        <v>15</v>
      </c>
      <c r="AU44" s="256"/>
    </row>
    <row r="45" ht="15" spans="1:47">
      <c r="A45" s="355">
        <v>38</v>
      </c>
      <c r="B45" s="436" t="s">
        <v>56</v>
      </c>
      <c r="C45" s="51" t="s">
        <v>1098</v>
      </c>
      <c r="D45" s="437" t="s">
        <v>1051</v>
      </c>
      <c r="E45" s="51" t="s">
        <v>1145</v>
      </c>
      <c r="F45" s="43" t="s">
        <v>1146</v>
      </c>
      <c r="G45" s="438" t="s">
        <v>96</v>
      </c>
      <c r="H45" s="138" t="s">
        <v>141</v>
      </c>
      <c r="I45" s="138" t="s">
        <v>768</v>
      </c>
      <c r="J45" s="437">
        <v>5.7</v>
      </c>
      <c r="K45" s="439">
        <v>52.6</v>
      </c>
      <c r="L45" s="440">
        <v>41.1</v>
      </c>
      <c r="M45" s="441"/>
      <c r="N45" s="441"/>
      <c r="O45" s="441"/>
      <c r="P45" s="441"/>
      <c r="Q45" s="441"/>
      <c r="R45" s="441"/>
      <c r="S45" s="441"/>
      <c r="T45" s="441"/>
      <c r="U45" s="441"/>
      <c r="V45" s="441"/>
      <c r="W45" s="441"/>
      <c r="X45" s="441"/>
      <c r="Y45" s="441"/>
      <c r="Z45" s="439">
        <v>52.5</v>
      </c>
      <c r="AA45" s="442">
        <f t="shared" si="4"/>
        <v>0.190114068441067</v>
      </c>
      <c r="AB45" s="439">
        <v>93.7</v>
      </c>
      <c r="AC45" s="443">
        <f>(AB45-Z45)*VLOOKUP(AE45,公斤水的体积!A:B,2,)</f>
        <v>41.272924</v>
      </c>
      <c r="AD45" s="444">
        <f t="shared" si="5"/>
        <v>0.420739659367401</v>
      </c>
      <c r="AE45" s="445">
        <v>20</v>
      </c>
      <c r="AF45" s="446"/>
      <c r="AG45" s="446"/>
      <c r="AH45" s="447">
        <v>1.9</v>
      </c>
      <c r="AI45" s="437">
        <v>136.1</v>
      </c>
      <c r="AJ45" s="448">
        <f t="shared" si="6"/>
        <v>1.39603232916973</v>
      </c>
      <c r="AK45" s="260" t="s">
        <v>63</v>
      </c>
      <c r="AL45" s="260" t="s">
        <v>63</v>
      </c>
      <c r="AM45" s="260" t="s">
        <v>63</v>
      </c>
      <c r="AN45" s="260" t="s">
        <v>63</v>
      </c>
      <c r="AO45" s="260" t="s">
        <v>63</v>
      </c>
      <c r="AP45" s="260" t="s">
        <v>63</v>
      </c>
      <c r="AQ45" s="449" t="str">
        <f t="shared" si="7"/>
        <v>合格</v>
      </c>
      <c r="AR45" s="42" t="s">
        <v>1054</v>
      </c>
      <c r="AS45" s="51" t="s">
        <v>1098</v>
      </c>
      <c r="AT45" s="450">
        <v>15</v>
      </c>
      <c r="AU45" s="256"/>
    </row>
    <row r="46" ht="15" spans="1:47">
      <c r="A46" s="355">
        <v>39</v>
      </c>
      <c r="B46" s="436" t="s">
        <v>56</v>
      </c>
      <c r="C46" s="51" t="s">
        <v>1098</v>
      </c>
      <c r="D46" s="437" t="s">
        <v>1051</v>
      </c>
      <c r="E46" s="51" t="s">
        <v>1147</v>
      </c>
      <c r="F46" s="43" t="s">
        <v>1148</v>
      </c>
      <c r="G46" s="438" t="s">
        <v>133</v>
      </c>
      <c r="H46" s="138" t="s">
        <v>595</v>
      </c>
      <c r="I46" s="138"/>
      <c r="J46" s="437">
        <v>5.7</v>
      </c>
      <c r="K46" s="439">
        <v>48.2</v>
      </c>
      <c r="L46" s="440">
        <v>40</v>
      </c>
      <c r="M46" s="441"/>
      <c r="N46" s="441"/>
      <c r="O46" s="441"/>
      <c r="P46" s="441"/>
      <c r="Q46" s="441"/>
      <c r="R46" s="441"/>
      <c r="S46" s="441"/>
      <c r="T46" s="441"/>
      <c r="U46" s="441"/>
      <c r="V46" s="441"/>
      <c r="W46" s="441"/>
      <c r="X46" s="441"/>
      <c r="Y46" s="441"/>
      <c r="Z46" s="439">
        <v>48.1</v>
      </c>
      <c r="AA46" s="442">
        <f t="shared" si="4"/>
        <v>0.207468879668053</v>
      </c>
      <c r="AB46" s="439">
        <v>88.2</v>
      </c>
      <c r="AC46" s="443">
        <f>(AB46-Z46)*VLOOKUP(AE46,公斤水的体积!A:B,2,)</f>
        <v>40.170977</v>
      </c>
      <c r="AD46" s="444">
        <f t="shared" si="5"/>
        <v>0.427442500000002</v>
      </c>
      <c r="AE46" s="445">
        <v>20</v>
      </c>
      <c r="AF46" s="446"/>
      <c r="AG46" s="446"/>
      <c r="AH46" s="447">
        <v>2.5</v>
      </c>
      <c r="AI46" s="437">
        <v>146</v>
      </c>
      <c r="AJ46" s="448">
        <f t="shared" si="6"/>
        <v>1.71232876712329</v>
      </c>
      <c r="AK46" s="260" t="s">
        <v>63</v>
      </c>
      <c r="AL46" s="260" t="s">
        <v>63</v>
      </c>
      <c r="AM46" s="260" t="s">
        <v>63</v>
      </c>
      <c r="AN46" s="260" t="s">
        <v>63</v>
      </c>
      <c r="AO46" s="260" t="s">
        <v>63</v>
      </c>
      <c r="AP46" s="260" t="s">
        <v>63</v>
      </c>
      <c r="AQ46" s="449" t="str">
        <f t="shared" si="7"/>
        <v>合格</v>
      </c>
      <c r="AR46" s="42" t="s">
        <v>1054</v>
      </c>
      <c r="AS46" s="51" t="s">
        <v>1098</v>
      </c>
      <c r="AT46" s="450">
        <v>15</v>
      </c>
      <c r="AU46" s="256"/>
    </row>
    <row r="47" ht="15" spans="1:47">
      <c r="A47" s="355">
        <v>40</v>
      </c>
      <c r="B47" s="436" t="s">
        <v>56</v>
      </c>
      <c r="C47" s="51" t="s">
        <v>1098</v>
      </c>
      <c r="D47" s="437" t="s">
        <v>1051</v>
      </c>
      <c r="E47" s="51" t="s">
        <v>1149</v>
      </c>
      <c r="F47" s="43" t="s">
        <v>1150</v>
      </c>
      <c r="G47" s="438" t="s">
        <v>96</v>
      </c>
      <c r="H47" s="138" t="s">
        <v>1151</v>
      </c>
      <c r="I47" s="138" t="s">
        <v>185</v>
      </c>
      <c r="J47" s="437">
        <v>5.7</v>
      </c>
      <c r="K47" s="439">
        <v>54.6</v>
      </c>
      <c r="L47" s="440">
        <v>40.3</v>
      </c>
      <c r="M47" s="441"/>
      <c r="N47" s="441"/>
      <c r="O47" s="441"/>
      <c r="P47" s="441"/>
      <c r="Q47" s="441"/>
      <c r="R47" s="441"/>
      <c r="S47" s="441"/>
      <c r="T47" s="441"/>
      <c r="U47" s="441"/>
      <c r="V47" s="441"/>
      <c r="W47" s="441"/>
      <c r="X47" s="441"/>
      <c r="Y47" s="441"/>
      <c r="Z47" s="439">
        <v>54.5</v>
      </c>
      <c r="AA47" s="442">
        <f t="shared" si="4"/>
        <v>0.183150183150186</v>
      </c>
      <c r="AB47" s="439">
        <v>94.9</v>
      </c>
      <c r="AC47" s="443">
        <f>(AB47-Z47)*VLOOKUP(AE47,公斤水的体积!A:B,2,)</f>
        <v>40.471508</v>
      </c>
      <c r="AD47" s="444">
        <f t="shared" si="5"/>
        <v>0.425578163771737</v>
      </c>
      <c r="AE47" s="445">
        <v>20</v>
      </c>
      <c r="AF47" s="446"/>
      <c r="AG47" s="446"/>
      <c r="AH47" s="447">
        <v>4</v>
      </c>
      <c r="AI47" s="437">
        <v>135.1</v>
      </c>
      <c r="AJ47" s="448">
        <f t="shared" si="6"/>
        <v>2.96076980014804</v>
      </c>
      <c r="AK47" s="260" t="s">
        <v>63</v>
      </c>
      <c r="AL47" s="260" t="s">
        <v>63</v>
      </c>
      <c r="AM47" s="260" t="s">
        <v>63</v>
      </c>
      <c r="AN47" s="260" t="s">
        <v>63</v>
      </c>
      <c r="AO47" s="260" t="s">
        <v>63</v>
      </c>
      <c r="AP47" s="260" t="s">
        <v>63</v>
      </c>
      <c r="AQ47" s="449" t="str">
        <f t="shared" si="7"/>
        <v>合格</v>
      </c>
      <c r="AR47" s="42" t="s">
        <v>1054</v>
      </c>
      <c r="AS47" s="51" t="s">
        <v>1098</v>
      </c>
      <c r="AT47" s="450">
        <v>15</v>
      </c>
      <c r="AU47" s="256"/>
    </row>
    <row r="48" ht="15" spans="1:47">
      <c r="A48" s="355">
        <v>41</v>
      </c>
      <c r="B48" s="436" t="s">
        <v>56</v>
      </c>
      <c r="C48" s="51" t="s">
        <v>1098</v>
      </c>
      <c r="D48" s="437" t="s">
        <v>1051</v>
      </c>
      <c r="E48" s="51" t="s">
        <v>1152</v>
      </c>
      <c r="F48" s="43" t="s">
        <v>1153</v>
      </c>
      <c r="G48" s="438" t="s">
        <v>133</v>
      </c>
      <c r="H48" s="138" t="s">
        <v>1154</v>
      </c>
      <c r="I48" s="138" t="s">
        <v>475</v>
      </c>
      <c r="J48" s="437">
        <v>5.7</v>
      </c>
      <c r="K48" s="439">
        <v>47.7</v>
      </c>
      <c r="L48" s="440">
        <v>40.8</v>
      </c>
      <c r="M48" s="441"/>
      <c r="N48" s="441"/>
      <c r="O48" s="441"/>
      <c r="P48" s="441"/>
      <c r="Q48" s="441"/>
      <c r="R48" s="441"/>
      <c r="S48" s="441"/>
      <c r="T48" s="441"/>
      <c r="U48" s="441"/>
      <c r="V48" s="441"/>
      <c r="W48" s="441"/>
      <c r="X48" s="441"/>
      <c r="Y48" s="441"/>
      <c r="Z48" s="439">
        <v>47.6</v>
      </c>
      <c r="AA48" s="442">
        <f t="shared" si="4"/>
        <v>0.209643605870024</v>
      </c>
      <c r="AB48" s="439">
        <v>88.5</v>
      </c>
      <c r="AC48" s="443">
        <f>(AB48-Z48)*VLOOKUP(AE48,公斤水的体积!A:B,2,)</f>
        <v>40.972393</v>
      </c>
      <c r="AD48" s="444">
        <f t="shared" si="5"/>
        <v>0.422531862745114</v>
      </c>
      <c r="AE48" s="445">
        <v>20</v>
      </c>
      <c r="AF48" s="446"/>
      <c r="AG48" s="446"/>
      <c r="AH48" s="447">
        <v>3.1</v>
      </c>
      <c r="AI48" s="437">
        <v>151.1</v>
      </c>
      <c r="AJ48" s="448">
        <f t="shared" si="6"/>
        <v>2.05162144275314</v>
      </c>
      <c r="AK48" s="260" t="s">
        <v>63</v>
      </c>
      <c r="AL48" s="260" t="s">
        <v>63</v>
      </c>
      <c r="AM48" s="260" t="s">
        <v>63</v>
      </c>
      <c r="AN48" s="260" t="s">
        <v>63</v>
      </c>
      <c r="AO48" s="260" t="s">
        <v>63</v>
      </c>
      <c r="AP48" s="260" t="s">
        <v>63</v>
      </c>
      <c r="AQ48" s="449" t="str">
        <f t="shared" si="7"/>
        <v>合格</v>
      </c>
      <c r="AR48" s="42" t="s">
        <v>1054</v>
      </c>
      <c r="AS48" s="51" t="s">
        <v>1098</v>
      </c>
      <c r="AT48" s="450">
        <v>15</v>
      </c>
      <c r="AU48" s="256"/>
    </row>
    <row r="49" ht="15" spans="1:251">
      <c r="A49" s="355">
        <v>42</v>
      </c>
      <c r="B49" s="436" t="s">
        <v>56</v>
      </c>
      <c r="C49" s="51" t="s">
        <v>1098</v>
      </c>
      <c r="D49" s="437" t="s">
        <v>1051</v>
      </c>
      <c r="E49" s="51" t="s">
        <v>1155</v>
      </c>
      <c r="F49" s="43" t="s">
        <v>1156</v>
      </c>
      <c r="G49" s="438" t="s">
        <v>60</v>
      </c>
      <c r="H49" s="138" t="s">
        <v>141</v>
      </c>
      <c r="I49" s="138" t="s">
        <v>1157</v>
      </c>
      <c r="J49" s="437">
        <v>5.7</v>
      </c>
      <c r="K49" s="439">
        <v>49.5</v>
      </c>
      <c r="L49" s="440">
        <v>40</v>
      </c>
      <c r="M49" s="441"/>
      <c r="N49" s="441"/>
      <c r="O49" s="441"/>
      <c r="P49" s="441"/>
      <c r="Q49" s="441"/>
      <c r="R49" s="441"/>
      <c r="S49" s="441"/>
      <c r="T49" s="441"/>
      <c r="U49" s="441"/>
      <c r="V49" s="441"/>
      <c r="W49" s="441"/>
      <c r="X49" s="441"/>
      <c r="Y49" s="441"/>
      <c r="Z49" s="439">
        <v>49.4</v>
      </c>
      <c r="AA49" s="442">
        <f t="shared" si="4"/>
        <v>0.202020202020205</v>
      </c>
      <c r="AB49" s="439">
        <v>89.5</v>
      </c>
      <c r="AC49" s="443">
        <f>(AB49-Z49)*VLOOKUP(AE49,公斤水的体积!A:B,2,)</f>
        <v>40.170977</v>
      </c>
      <c r="AD49" s="444">
        <f t="shared" si="5"/>
        <v>0.427442500000002</v>
      </c>
      <c r="AE49" s="445">
        <v>20</v>
      </c>
      <c r="AF49" s="446"/>
      <c r="AG49" s="446"/>
      <c r="AH49" s="447">
        <v>4.6</v>
      </c>
      <c r="AI49" s="437">
        <v>148.7</v>
      </c>
      <c r="AJ49" s="448">
        <f t="shared" si="6"/>
        <v>3.09347679892401</v>
      </c>
      <c r="AK49" s="260" t="s">
        <v>63</v>
      </c>
      <c r="AL49" s="260" t="s">
        <v>63</v>
      </c>
      <c r="AM49" s="260" t="s">
        <v>63</v>
      </c>
      <c r="AN49" s="260" t="s">
        <v>63</v>
      </c>
      <c r="AO49" s="260" t="s">
        <v>63</v>
      </c>
      <c r="AP49" s="260" t="s">
        <v>63</v>
      </c>
      <c r="AQ49" s="449" t="str">
        <f t="shared" si="7"/>
        <v>合格</v>
      </c>
      <c r="AR49" s="42" t="s">
        <v>1054</v>
      </c>
      <c r="AS49" s="51" t="s">
        <v>1098</v>
      </c>
      <c r="AT49" s="450">
        <v>15</v>
      </c>
      <c r="AU49" s="256"/>
    </row>
    <row r="50" ht="15" spans="1:251">
      <c r="A50" s="355">
        <v>43</v>
      </c>
      <c r="B50" s="436" t="s">
        <v>56</v>
      </c>
      <c r="C50" s="51" t="s">
        <v>1098</v>
      </c>
      <c r="D50" s="437" t="s">
        <v>1051</v>
      </c>
      <c r="E50" s="51" t="s">
        <v>1158</v>
      </c>
      <c r="F50" s="43" t="s">
        <v>1159</v>
      </c>
      <c r="G50" s="438" t="s">
        <v>68</v>
      </c>
      <c r="H50" s="138" t="s">
        <v>1160</v>
      </c>
      <c r="I50" s="138" t="s">
        <v>775</v>
      </c>
      <c r="J50" s="437">
        <v>5.7</v>
      </c>
      <c r="K50" s="439">
        <v>57</v>
      </c>
      <c r="L50" s="440">
        <v>40.1</v>
      </c>
      <c r="M50" s="441"/>
      <c r="N50" s="441"/>
      <c r="O50" s="441"/>
      <c r="P50" s="441"/>
      <c r="Q50" s="441"/>
      <c r="R50" s="441"/>
      <c r="S50" s="441"/>
      <c r="T50" s="441"/>
      <c r="U50" s="441"/>
      <c r="V50" s="441"/>
      <c r="W50" s="441"/>
      <c r="X50" s="441"/>
      <c r="Y50" s="441"/>
      <c r="Z50" s="439">
        <v>56.9</v>
      </c>
      <c r="AA50" s="442">
        <f t="shared" si="4"/>
        <v>0.175438596491231</v>
      </c>
      <c r="AB50" s="439">
        <v>97.1</v>
      </c>
      <c r="AC50" s="443">
        <f>(AB50-Z50)*VLOOKUP(AE50,公斤水的体积!A:B,2,)</f>
        <v>40.271154</v>
      </c>
      <c r="AD50" s="444">
        <f t="shared" si="5"/>
        <v>0.426817955112205</v>
      </c>
      <c r="AE50" s="445">
        <v>20</v>
      </c>
      <c r="AF50" s="446"/>
      <c r="AG50" s="446"/>
      <c r="AH50" s="447">
        <v>1.8</v>
      </c>
      <c r="AI50" s="437">
        <v>128.3</v>
      </c>
      <c r="AJ50" s="448">
        <f t="shared" si="6"/>
        <v>1.40296180826189</v>
      </c>
      <c r="AK50" s="260" t="s">
        <v>63</v>
      </c>
      <c r="AL50" s="260" t="s">
        <v>63</v>
      </c>
      <c r="AM50" s="260" t="s">
        <v>63</v>
      </c>
      <c r="AN50" s="260" t="s">
        <v>63</v>
      </c>
      <c r="AO50" s="260" t="s">
        <v>63</v>
      </c>
      <c r="AP50" s="260" t="s">
        <v>63</v>
      </c>
      <c r="AQ50" s="449" t="str">
        <f t="shared" si="7"/>
        <v>合格</v>
      </c>
      <c r="AR50" s="42" t="s">
        <v>1054</v>
      </c>
      <c r="AS50" s="51" t="s">
        <v>1098</v>
      </c>
      <c r="AT50" s="450">
        <v>15</v>
      </c>
      <c r="AU50" s="256"/>
    </row>
    <row r="51" ht="15" spans="1:251">
      <c r="A51" s="355">
        <v>44</v>
      </c>
      <c r="B51" s="436" t="s">
        <v>56</v>
      </c>
      <c r="C51" s="51" t="s">
        <v>1161</v>
      </c>
      <c r="D51" s="437" t="s">
        <v>1051</v>
      </c>
      <c r="E51" s="51" t="s">
        <v>1162</v>
      </c>
      <c r="F51" s="43" t="s">
        <v>1163</v>
      </c>
      <c r="G51" s="438" t="s">
        <v>133</v>
      </c>
      <c r="H51" s="138" t="s">
        <v>524</v>
      </c>
      <c r="I51" s="138"/>
      <c r="J51" s="439">
        <v>5</v>
      </c>
      <c r="K51" s="439">
        <v>46.7</v>
      </c>
      <c r="L51" s="440">
        <v>40</v>
      </c>
      <c r="M51" s="441"/>
      <c r="N51" s="441"/>
      <c r="O51" s="441"/>
      <c r="P51" s="441"/>
      <c r="Q51" s="441"/>
      <c r="R51" s="441"/>
      <c r="S51" s="441"/>
      <c r="T51" s="441"/>
      <c r="U51" s="441"/>
      <c r="V51" s="441"/>
      <c r="W51" s="441"/>
      <c r="X51" s="441"/>
      <c r="Y51" s="441"/>
      <c r="Z51" s="439">
        <v>46.6</v>
      </c>
      <c r="AA51" s="442">
        <f t="shared" si="4"/>
        <v>0.214132762312637</v>
      </c>
      <c r="AB51" s="439">
        <v>86.7</v>
      </c>
      <c r="AC51" s="443">
        <f>(AB51-Z51)*VLOOKUP(AE51,公斤水的体积!A:B,2,)</f>
        <v>40.162957</v>
      </c>
      <c r="AD51" s="444">
        <f t="shared" si="5"/>
        <v>0.407392500000014</v>
      </c>
      <c r="AE51" s="445">
        <v>19</v>
      </c>
      <c r="AF51" s="446"/>
      <c r="AG51" s="446"/>
      <c r="AH51" s="447">
        <v>3.3</v>
      </c>
      <c r="AI51" s="437">
        <v>149.7</v>
      </c>
      <c r="AJ51" s="448">
        <f t="shared" si="6"/>
        <v>2.20440881763527</v>
      </c>
      <c r="AK51" s="260" t="s">
        <v>63</v>
      </c>
      <c r="AL51" s="260" t="s">
        <v>63</v>
      </c>
      <c r="AM51" s="260" t="s">
        <v>63</v>
      </c>
      <c r="AN51" s="260" t="s">
        <v>63</v>
      </c>
      <c r="AO51" s="260" t="s">
        <v>63</v>
      </c>
      <c r="AP51" s="260" t="s">
        <v>63</v>
      </c>
      <c r="AQ51" s="449" t="str">
        <f t="shared" si="7"/>
        <v>合格</v>
      </c>
      <c r="AR51" s="42" t="s">
        <v>1054</v>
      </c>
      <c r="AS51" s="51" t="s">
        <v>1161</v>
      </c>
      <c r="AT51" s="450">
        <v>15</v>
      </c>
      <c r="AU51" s="256"/>
    </row>
    <row r="52" ht="15" spans="1:251">
      <c r="A52" s="355">
        <v>45</v>
      </c>
      <c r="B52" s="436" t="s">
        <v>56</v>
      </c>
      <c r="C52" s="51" t="s">
        <v>1161</v>
      </c>
      <c r="D52" s="437" t="s">
        <v>1051</v>
      </c>
      <c r="E52" s="51" t="s">
        <v>1164</v>
      </c>
      <c r="F52" s="43" t="s">
        <v>1165</v>
      </c>
      <c r="G52" s="438" t="s">
        <v>133</v>
      </c>
      <c r="H52" s="138" t="s">
        <v>251</v>
      </c>
      <c r="I52" s="138" t="s">
        <v>529</v>
      </c>
      <c r="J52" s="437">
        <v>5.7</v>
      </c>
      <c r="K52" s="439">
        <v>47.2</v>
      </c>
      <c r="L52" s="440">
        <v>40.5</v>
      </c>
      <c r="M52" s="441"/>
      <c r="N52" s="441"/>
      <c r="O52" s="441"/>
      <c r="P52" s="441"/>
      <c r="Q52" s="441"/>
      <c r="R52" s="441"/>
      <c r="S52" s="441"/>
      <c r="T52" s="441"/>
      <c r="U52" s="441"/>
      <c r="V52" s="441"/>
      <c r="W52" s="441"/>
      <c r="X52" s="441"/>
      <c r="Y52" s="441"/>
      <c r="Z52" s="439">
        <v>47.1</v>
      </c>
      <c r="AA52" s="442">
        <f t="shared" si="4"/>
        <v>0.211864406779664</v>
      </c>
      <c r="AB52" s="439">
        <v>87.7</v>
      </c>
      <c r="AC52" s="443">
        <f>(AB52-Z52)*VLOOKUP(AE52,公斤水的体积!A:B,2,)</f>
        <v>40.663742</v>
      </c>
      <c r="AD52" s="444">
        <f t="shared" si="5"/>
        <v>0.404301234567917</v>
      </c>
      <c r="AE52" s="445">
        <v>19</v>
      </c>
      <c r="AF52" s="446"/>
      <c r="AG52" s="446"/>
      <c r="AH52" s="447">
        <v>2.5</v>
      </c>
      <c r="AI52" s="437">
        <v>146.2</v>
      </c>
      <c r="AJ52" s="448">
        <f t="shared" si="6"/>
        <v>1.70998632010944</v>
      </c>
      <c r="AK52" s="260" t="s">
        <v>63</v>
      </c>
      <c r="AL52" s="260" t="s">
        <v>63</v>
      </c>
      <c r="AM52" s="260" t="s">
        <v>63</v>
      </c>
      <c r="AN52" s="260" t="s">
        <v>63</v>
      </c>
      <c r="AO52" s="260" t="s">
        <v>63</v>
      </c>
      <c r="AP52" s="260" t="s">
        <v>63</v>
      </c>
      <c r="AQ52" s="449" t="str">
        <f t="shared" si="7"/>
        <v>合格</v>
      </c>
      <c r="AR52" s="42" t="s">
        <v>1054</v>
      </c>
      <c r="AS52" s="51" t="s">
        <v>1161</v>
      </c>
      <c r="AT52" s="450">
        <v>15</v>
      </c>
      <c r="AU52" s="256"/>
    </row>
    <row r="53" ht="15" spans="1:251">
      <c r="A53" s="355">
        <v>46</v>
      </c>
      <c r="B53" s="436" t="s">
        <v>56</v>
      </c>
      <c r="C53" s="51" t="s">
        <v>1161</v>
      </c>
      <c r="D53" s="437" t="s">
        <v>1051</v>
      </c>
      <c r="E53" s="51" t="s">
        <v>1166</v>
      </c>
      <c r="F53" s="43" t="s">
        <v>1167</v>
      </c>
      <c r="G53" s="438" t="s">
        <v>96</v>
      </c>
      <c r="H53" s="138" t="s">
        <v>1160</v>
      </c>
      <c r="I53" s="138" t="s">
        <v>1093</v>
      </c>
      <c r="J53" s="437">
        <v>5.7</v>
      </c>
      <c r="K53" s="439">
        <v>53.4</v>
      </c>
      <c r="L53" s="440">
        <v>40</v>
      </c>
      <c r="M53" s="441"/>
      <c r="N53" s="441"/>
      <c r="O53" s="441"/>
      <c r="P53" s="441"/>
      <c r="Q53" s="441"/>
      <c r="R53" s="441"/>
      <c r="S53" s="441"/>
      <c r="T53" s="441"/>
      <c r="U53" s="441"/>
      <c r="V53" s="441"/>
      <c r="W53" s="441"/>
      <c r="X53" s="441"/>
      <c r="Y53" s="441"/>
      <c r="Z53" s="439">
        <v>53.3</v>
      </c>
      <c r="AA53" s="442">
        <f t="shared" si="4"/>
        <v>0.187265917602999</v>
      </c>
      <c r="AB53" s="439">
        <v>93.4</v>
      </c>
      <c r="AC53" s="443">
        <f>(AB53-Z53)*VLOOKUP(AE53,公斤水的体积!A:B,2,)</f>
        <v>40.162957</v>
      </c>
      <c r="AD53" s="444">
        <f t="shared" si="5"/>
        <v>0.407392500000032</v>
      </c>
      <c r="AE53" s="445">
        <v>19</v>
      </c>
      <c r="AF53" s="446"/>
      <c r="AG53" s="446"/>
      <c r="AH53" s="447">
        <v>2.3</v>
      </c>
      <c r="AI53" s="437">
        <v>134.5</v>
      </c>
      <c r="AJ53" s="448">
        <f t="shared" si="6"/>
        <v>1.71003717472119</v>
      </c>
      <c r="AK53" s="260" t="s">
        <v>63</v>
      </c>
      <c r="AL53" s="260" t="s">
        <v>63</v>
      </c>
      <c r="AM53" s="260" t="s">
        <v>63</v>
      </c>
      <c r="AN53" s="260" t="s">
        <v>63</v>
      </c>
      <c r="AO53" s="260" t="s">
        <v>63</v>
      </c>
      <c r="AP53" s="260" t="s">
        <v>63</v>
      </c>
      <c r="AQ53" s="449" t="str">
        <f t="shared" si="7"/>
        <v>合格</v>
      </c>
      <c r="AR53" s="42" t="s">
        <v>1054</v>
      </c>
      <c r="AS53" s="51" t="s">
        <v>1161</v>
      </c>
      <c r="AT53" s="450">
        <v>15</v>
      </c>
      <c r="AU53" s="256"/>
    </row>
    <row r="54" ht="15" spans="1:251">
      <c r="A54" s="355">
        <v>47</v>
      </c>
      <c r="B54" s="436" t="s">
        <v>56</v>
      </c>
      <c r="C54" s="51" t="s">
        <v>1161</v>
      </c>
      <c r="D54" s="437" t="s">
        <v>1051</v>
      </c>
      <c r="E54" s="51" t="s">
        <v>1168</v>
      </c>
      <c r="F54" s="43" t="s">
        <v>1169</v>
      </c>
      <c r="G54" s="438" t="s">
        <v>60</v>
      </c>
      <c r="H54" s="138" t="s">
        <v>276</v>
      </c>
      <c r="I54" s="138" t="s">
        <v>1093</v>
      </c>
      <c r="J54" s="437">
        <v>5.7</v>
      </c>
      <c r="K54" s="439">
        <v>50</v>
      </c>
      <c r="L54" s="440">
        <v>40</v>
      </c>
      <c r="M54" s="441"/>
      <c r="N54" s="441"/>
      <c r="O54" s="441"/>
      <c r="P54" s="441"/>
      <c r="Q54" s="441"/>
      <c r="R54" s="441"/>
      <c r="S54" s="441"/>
      <c r="T54" s="441"/>
      <c r="U54" s="441"/>
      <c r="V54" s="441"/>
      <c r="W54" s="441"/>
      <c r="X54" s="441"/>
      <c r="Y54" s="441"/>
      <c r="Z54" s="439">
        <v>49.9</v>
      </c>
      <c r="AA54" s="442">
        <f t="shared" si="4"/>
        <v>0.200000000000003</v>
      </c>
      <c r="AB54" s="439">
        <v>90</v>
      </c>
      <c r="AC54" s="443">
        <f>(AB54-Z54)*VLOOKUP(AE54,公斤水的体积!A:B,2,)</f>
        <v>40.162957</v>
      </c>
      <c r="AD54" s="444">
        <f t="shared" si="5"/>
        <v>0.407392500000014</v>
      </c>
      <c r="AE54" s="445">
        <v>19</v>
      </c>
      <c r="AF54" s="446"/>
      <c r="AG54" s="446"/>
      <c r="AH54" s="447">
        <v>2.2</v>
      </c>
      <c r="AI54" s="437">
        <v>143.6</v>
      </c>
      <c r="AJ54" s="448">
        <f t="shared" si="6"/>
        <v>1.53203342618384</v>
      </c>
      <c r="AK54" s="260" t="s">
        <v>63</v>
      </c>
      <c r="AL54" s="260" t="s">
        <v>63</v>
      </c>
      <c r="AM54" s="260" t="s">
        <v>63</v>
      </c>
      <c r="AN54" s="260" t="s">
        <v>63</v>
      </c>
      <c r="AO54" s="260" t="s">
        <v>63</v>
      </c>
      <c r="AP54" s="260" t="s">
        <v>63</v>
      </c>
      <c r="AQ54" s="449" t="str">
        <f t="shared" si="7"/>
        <v>合格</v>
      </c>
      <c r="AR54" s="42" t="s">
        <v>1054</v>
      </c>
      <c r="AS54" s="51" t="s">
        <v>1161</v>
      </c>
      <c r="AT54" s="450">
        <v>15</v>
      </c>
      <c r="AU54" s="256"/>
    </row>
    <row r="55" ht="15" spans="1:251">
      <c r="A55" s="355">
        <v>48</v>
      </c>
      <c r="B55" s="436" t="s">
        <v>56</v>
      </c>
      <c r="C55" s="51" t="s">
        <v>1161</v>
      </c>
      <c r="D55" s="437" t="s">
        <v>1051</v>
      </c>
      <c r="E55" s="51" t="s">
        <v>1170</v>
      </c>
      <c r="F55" s="43" t="s">
        <v>1171</v>
      </c>
      <c r="G55" s="438" t="s">
        <v>133</v>
      </c>
      <c r="H55" s="138" t="s">
        <v>592</v>
      </c>
      <c r="I55" s="138" t="s">
        <v>70</v>
      </c>
      <c r="J55" s="437">
        <v>5.7</v>
      </c>
      <c r="K55" s="439">
        <v>48.1</v>
      </c>
      <c r="L55" s="440">
        <v>40</v>
      </c>
      <c r="M55" s="441"/>
      <c r="N55" s="441"/>
      <c r="O55" s="441"/>
      <c r="P55" s="441"/>
      <c r="Q55" s="441"/>
      <c r="R55" s="441"/>
      <c r="S55" s="441"/>
      <c r="T55" s="441"/>
      <c r="U55" s="441"/>
      <c r="V55" s="441"/>
      <c r="W55" s="441"/>
      <c r="X55" s="441"/>
      <c r="Y55" s="441"/>
      <c r="Z55" s="439">
        <v>48</v>
      </c>
      <c r="AA55" s="442">
        <f t="shared" si="4"/>
        <v>0.207900207900211</v>
      </c>
      <c r="AB55" s="439">
        <v>88.1</v>
      </c>
      <c r="AC55" s="443">
        <f>(AB55-Z55)*VLOOKUP(AE55,公斤水的体积!A:B,2,)</f>
        <v>40.162957</v>
      </c>
      <c r="AD55" s="444">
        <f t="shared" si="5"/>
        <v>0.407392499999997</v>
      </c>
      <c r="AE55" s="445">
        <v>19</v>
      </c>
      <c r="AF55" s="446"/>
      <c r="AG55" s="446"/>
      <c r="AH55" s="447">
        <v>3.7</v>
      </c>
      <c r="AI55" s="437">
        <v>143.5</v>
      </c>
      <c r="AJ55" s="448">
        <f t="shared" si="6"/>
        <v>2.57839721254355</v>
      </c>
      <c r="AK55" s="260" t="s">
        <v>63</v>
      </c>
      <c r="AL55" s="260" t="s">
        <v>63</v>
      </c>
      <c r="AM55" s="260" t="s">
        <v>63</v>
      </c>
      <c r="AN55" s="260" t="s">
        <v>63</v>
      </c>
      <c r="AO55" s="260" t="s">
        <v>63</v>
      </c>
      <c r="AP55" s="260" t="s">
        <v>63</v>
      </c>
      <c r="AQ55" s="449" t="str">
        <f t="shared" si="7"/>
        <v>合格</v>
      </c>
      <c r="AR55" s="42" t="s">
        <v>1054</v>
      </c>
      <c r="AS55" s="51" t="s">
        <v>1161</v>
      </c>
      <c r="AT55" s="450">
        <v>15</v>
      </c>
      <c r="AU55" s="256"/>
    </row>
    <row r="56" ht="15" spans="1:251">
      <c r="A56" s="355">
        <v>49</v>
      </c>
      <c r="B56" s="436" t="s">
        <v>56</v>
      </c>
      <c r="C56" s="51" t="s">
        <v>1161</v>
      </c>
      <c r="D56" s="437" t="s">
        <v>1051</v>
      </c>
      <c r="E56" s="51" t="s">
        <v>1172</v>
      </c>
      <c r="F56" s="43" t="s">
        <v>1173</v>
      </c>
      <c r="G56" s="438" t="s">
        <v>133</v>
      </c>
      <c r="H56" s="138" t="s">
        <v>611</v>
      </c>
      <c r="I56" s="138" t="s">
        <v>768</v>
      </c>
      <c r="J56" s="437">
        <v>5.7</v>
      </c>
      <c r="K56" s="439">
        <v>46.8</v>
      </c>
      <c r="L56" s="440">
        <v>40</v>
      </c>
      <c r="M56" s="441"/>
      <c r="N56" s="441"/>
      <c r="O56" s="441"/>
      <c r="P56" s="441"/>
      <c r="Q56" s="441"/>
      <c r="R56" s="441"/>
      <c r="S56" s="441"/>
      <c r="T56" s="441"/>
      <c r="U56" s="441"/>
      <c r="V56" s="441"/>
      <c r="W56" s="441"/>
      <c r="X56" s="441"/>
      <c r="Y56" s="441"/>
      <c r="Z56" s="439">
        <v>46.7</v>
      </c>
      <c r="AA56" s="442">
        <f t="shared" si="4"/>
        <v>0.213675213675202</v>
      </c>
      <c r="AB56" s="439">
        <v>86.8</v>
      </c>
      <c r="AC56" s="443">
        <f>(AB56-Z56)*VLOOKUP(AE56,公斤水的体积!A:B,2,)</f>
        <v>40.162957</v>
      </c>
      <c r="AD56" s="444">
        <f t="shared" si="5"/>
        <v>0.407392499999997</v>
      </c>
      <c r="AE56" s="445">
        <v>19</v>
      </c>
      <c r="AF56" s="446"/>
      <c r="AG56" s="446"/>
      <c r="AH56" s="447">
        <v>2.5</v>
      </c>
      <c r="AI56" s="437">
        <v>147.6</v>
      </c>
      <c r="AJ56" s="448">
        <f t="shared" si="6"/>
        <v>1.69376693766938</v>
      </c>
      <c r="AK56" s="260" t="s">
        <v>63</v>
      </c>
      <c r="AL56" s="260" t="s">
        <v>63</v>
      </c>
      <c r="AM56" s="260" t="s">
        <v>63</v>
      </c>
      <c r="AN56" s="260" t="s">
        <v>63</v>
      </c>
      <c r="AO56" s="260" t="s">
        <v>63</v>
      </c>
      <c r="AP56" s="260" t="s">
        <v>63</v>
      </c>
      <c r="AQ56" s="449" t="str">
        <f t="shared" si="7"/>
        <v>合格</v>
      </c>
      <c r="AR56" s="42" t="s">
        <v>1054</v>
      </c>
      <c r="AS56" s="51" t="s">
        <v>1161</v>
      </c>
      <c r="AT56" s="450">
        <v>15</v>
      </c>
      <c r="AU56" s="256"/>
    </row>
    <row r="57" ht="15" spans="1:251">
      <c r="A57" s="355">
        <v>50</v>
      </c>
      <c r="B57" s="436" t="s">
        <v>56</v>
      </c>
      <c r="C57" s="51" t="s">
        <v>1161</v>
      </c>
      <c r="D57" s="437" t="s">
        <v>1051</v>
      </c>
      <c r="E57" s="51" t="s">
        <v>1174</v>
      </c>
      <c r="F57" s="43" t="s">
        <v>1175</v>
      </c>
      <c r="G57" s="438" t="s">
        <v>96</v>
      </c>
      <c r="H57" s="138" t="s">
        <v>796</v>
      </c>
      <c r="I57" s="138" t="s">
        <v>888</v>
      </c>
      <c r="J57" s="437">
        <v>5.7</v>
      </c>
      <c r="K57" s="439">
        <v>57.5</v>
      </c>
      <c r="L57" s="440">
        <v>40.7</v>
      </c>
      <c r="M57" s="441"/>
      <c r="N57" s="441"/>
      <c r="O57" s="441"/>
      <c r="P57" s="441"/>
      <c r="Q57" s="441"/>
      <c r="R57" s="441"/>
      <c r="S57" s="441"/>
      <c r="T57" s="441"/>
      <c r="U57" s="441"/>
      <c r="V57" s="441"/>
      <c r="W57" s="441"/>
      <c r="X57" s="441"/>
      <c r="Y57" s="441"/>
      <c r="Z57" s="439">
        <v>57.4</v>
      </c>
      <c r="AA57" s="442">
        <f t="shared" si="4"/>
        <v>0.173913043478263</v>
      </c>
      <c r="AB57" s="439">
        <v>98.2</v>
      </c>
      <c r="AC57" s="443">
        <f>(AB57-Z57)*VLOOKUP(AE57,公斤水的体积!A:B,2,)</f>
        <v>40.864056</v>
      </c>
      <c r="AD57" s="444">
        <f t="shared" si="5"/>
        <v>0.403085995086</v>
      </c>
      <c r="AE57" s="445">
        <v>19</v>
      </c>
      <c r="AF57" s="446"/>
      <c r="AG57" s="446"/>
      <c r="AH57" s="447">
        <v>0.4</v>
      </c>
      <c r="AI57" s="437">
        <v>123.8</v>
      </c>
      <c r="AJ57" s="448">
        <f t="shared" si="6"/>
        <v>0.323101777059774</v>
      </c>
      <c r="AK57" s="260" t="s">
        <v>63</v>
      </c>
      <c r="AL57" s="260" t="s">
        <v>63</v>
      </c>
      <c r="AM57" s="260" t="s">
        <v>63</v>
      </c>
      <c r="AN57" s="260" t="s">
        <v>63</v>
      </c>
      <c r="AO57" s="260" t="s">
        <v>63</v>
      </c>
      <c r="AP57" s="260" t="s">
        <v>63</v>
      </c>
      <c r="AQ57" s="449" t="str">
        <f t="shared" si="7"/>
        <v>合格</v>
      </c>
      <c r="AR57" s="42" t="s">
        <v>1054</v>
      </c>
      <c r="AS57" s="51" t="s">
        <v>1161</v>
      </c>
      <c r="AT57" s="450">
        <v>15</v>
      </c>
      <c r="AU57" s="256"/>
    </row>
    <row r="58" ht="15" spans="1:251">
      <c r="A58" s="355">
        <v>51</v>
      </c>
      <c r="B58" s="436" t="s">
        <v>56</v>
      </c>
      <c r="C58" s="51" t="s">
        <v>1161</v>
      </c>
      <c r="D58" s="437" t="s">
        <v>1051</v>
      </c>
      <c r="E58" s="51" t="s">
        <v>1176</v>
      </c>
      <c r="F58" s="43" t="s">
        <v>1177</v>
      </c>
      <c r="G58" s="438" t="s">
        <v>133</v>
      </c>
      <c r="H58" s="138" t="s">
        <v>595</v>
      </c>
      <c r="I58" s="138"/>
      <c r="J58" s="437">
        <v>5.7</v>
      </c>
      <c r="K58" s="439">
        <v>48.2</v>
      </c>
      <c r="L58" s="440">
        <v>40</v>
      </c>
      <c r="M58" s="441"/>
      <c r="N58" s="441"/>
      <c r="O58" s="441"/>
      <c r="P58" s="441"/>
      <c r="Q58" s="441"/>
      <c r="R58" s="441"/>
      <c r="S58" s="441"/>
      <c r="T58" s="441"/>
      <c r="U58" s="441"/>
      <c r="V58" s="441"/>
      <c r="W58" s="441"/>
      <c r="X58" s="441"/>
      <c r="Y58" s="441"/>
      <c r="Z58" s="439">
        <v>48.1</v>
      </c>
      <c r="AA58" s="442">
        <f t="shared" si="4"/>
        <v>0.207468879668053</v>
      </c>
      <c r="AB58" s="439">
        <v>88.2</v>
      </c>
      <c r="AC58" s="443">
        <f>(AB58-Z58)*VLOOKUP(AE58,公斤水的体积!A:B,2,)</f>
        <v>40.162957</v>
      </c>
      <c r="AD58" s="444">
        <f t="shared" si="5"/>
        <v>0.407392500000014</v>
      </c>
      <c r="AE58" s="445">
        <v>19</v>
      </c>
      <c r="AF58" s="446"/>
      <c r="AG58" s="446"/>
      <c r="AH58" s="447">
        <v>3.7</v>
      </c>
      <c r="AI58" s="437">
        <v>149.1</v>
      </c>
      <c r="AJ58" s="448">
        <f t="shared" si="6"/>
        <v>2.48155600268276</v>
      </c>
      <c r="AK58" s="260" t="s">
        <v>63</v>
      </c>
      <c r="AL58" s="260" t="s">
        <v>63</v>
      </c>
      <c r="AM58" s="260" t="s">
        <v>63</v>
      </c>
      <c r="AN58" s="260" t="s">
        <v>63</v>
      </c>
      <c r="AO58" s="260" t="s">
        <v>63</v>
      </c>
      <c r="AP58" s="260" t="s">
        <v>63</v>
      </c>
      <c r="AQ58" s="449" t="str">
        <f t="shared" si="7"/>
        <v>合格</v>
      </c>
      <c r="AR58" s="42" t="s">
        <v>1054</v>
      </c>
      <c r="AS58" s="51" t="s">
        <v>1161</v>
      </c>
      <c r="AT58" s="450">
        <v>15</v>
      </c>
      <c r="AU58" s="256"/>
    </row>
    <row r="59" ht="15" spans="1:251">
      <c r="A59" s="355">
        <v>52</v>
      </c>
      <c r="B59" s="436" t="s">
        <v>56</v>
      </c>
      <c r="C59" s="51" t="s">
        <v>1161</v>
      </c>
      <c r="D59" s="437" t="s">
        <v>1051</v>
      </c>
      <c r="E59" s="51" t="s">
        <v>1178</v>
      </c>
      <c r="F59" s="43" t="s">
        <v>1179</v>
      </c>
      <c r="G59" s="438" t="s">
        <v>133</v>
      </c>
      <c r="H59" s="138" t="s">
        <v>900</v>
      </c>
      <c r="I59" s="138" t="s">
        <v>88</v>
      </c>
      <c r="J59" s="437">
        <v>5.7</v>
      </c>
      <c r="K59" s="439">
        <v>48</v>
      </c>
      <c r="L59" s="440">
        <v>40</v>
      </c>
      <c r="M59" s="441"/>
      <c r="N59" s="441"/>
      <c r="O59" s="441"/>
      <c r="P59" s="441"/>
      <c r="Q59" s="441"/>
      <c r="R59" s="441"/>
      <c r="S59" s="441"/>
      <c r="T59" s="441"/>
      <c r="U59" s="441"/>
      <c r="V59" s="441"/>
      <c r="W59" s="441"/>
      <c r="X59" s="441"/>
      <c r="Y59" s="441"/>
      <c r="Z59" s="439">
        <v>47.9</v>
      </c>
      <c r="AA59" s="442">
        <f t="shared" ref="AA59:AA122" si="8">(K59-Z59)/K59*100</f>
        <v>0.208333333333336</v>
      </c>
      <c r="AB59" s="439">
        <v>88</v>
      </c>
      <c r="AC59" s="443">
        <f>(AB59-Z59)*VLOOKUP(AE59,公斤水的体积!A:B,2,)</f>
        <v>40.162957</v>
      </c>
      <c r="AD59" s="444">
        <f t="shared" ref="AD59:AD122" si="9">(AC59-L59)/L59*100</f>
        <v>0.407392499999997</v>
      </c>
      <c r="AE59" s="445">
        <v>19</v>
      </c>
      <c r="AF59" s="446"/>
      <c r="AG59" s="446"/>
      <c r="AH59" s="447">
        <v>3.7</v>
      </c>
      <c r="AI59" s="437">
        <v>144.3</v>
      </c>
      <c r="AJ59" s="448">
        <f t="shared" ref="AJ59:AJ122" si="10">AH59/AI59*100</f>
        <v>2.56410256410256</v>
      </c>
      <c r="AK59" s="260" t="s">
        <v>63</v>
      </c>
      <c r="AL59" s="260" t="s">
        <v>63</v>
      </c>
      <c r="AM59" s="260" t="s">
        <v>63</v>
      </c>
      <c r="AN59" s="260" t="s">
        <v>63</v>
      </c>
      <c r="AO59" s="260" t="s">
        <v>63</v>
      </c>
      <c r="AP59" s="260" t="s">
        <v>63</v>
      </c>
      <c r="AQ59" s="449" t="str">
        <f t="shared" ref="AQ59:AQ122" si="11">IF(AND(AD59&lt;10,AD59&gt;=-0.1,AA59&lt;5,AA59&gt;-1,AJ59&lt;6,AJ59&gt;=0),"合格","不合格")</f>
        <v>合格</v>
      </c>
      <c r="AR59" s="42" t="s">
        <v>1054</v>
      </c>
      <c r="AS59" s="51" t="s">
        <v>1161</v>
      </c>
      <c r="AT59" s="450">
        <v>15</v>
      </c>
      <c r="AU59" s="256"/>
    </row>
    <row r="60" ht="15" spans="1:251">
      <c r="A60" s="355">
        <v>53</v>
      </c>
      <c r="B60" s="436" t="s">
        <v>56</v>
      </c>
      <c r="C60" s="51" t="s">
        <v>1161</v>
      </c>
      <c r="D60" s="437" t="s">
        <v>1051</v>
      </c>
      <c r="E60" s="51" t="s">
        <v>1180</v>
      </c>
      <c r="F60" s="43" t="s">
        <v>1181</v>
      </c>
      <c r="G60" s="438" t="s">
        <v>133</v>
      </c>
      <c r="H60" s="138" t="s">
        <v>704</v>
      </c>
      <c r="I60" s="138"/>
      <c r="J60" s="437">
        <v>5.7</v>
      </c>
      <c r="K60" s="439">
        <v>48</v>
      </c>
      <c r="L60" s="440">
        <v>40.5</v>
      </c>
      <c r="M60" s="441"/>
      <c r="N60" s="441"/>
      <c r="O60" s="441"/>
      <c r="P60" s="441"/>
      <c r="Q60" s="441"/>
      <c r="R60" s="441"/>
      <c r="S60" s="441"/>
      <c r="T60" s="441"/>
      <c r="U60" s="441"/>
      <c r="V60" s="441"/>
      <c r="W60" s="441"/>
      <c r="X60" s="441"/>
      <c r="Y60" s="441"/>
      <c r="Z60" s="439">
        <v>47.9</v>
      </c>
      <c r="AA60" s="442">
        <f t="shared" si="8"/>
        <v>0.208333333333336</v>
      </c>
      <c r="AB60" s="439">
        <v>88.5</v>
      </c>
      <c r="AC60" s="443">
        <f>(AB60-Z60)*VLOOKUP(AE60,公斤水的体积!A:B,2,)</f>
        <v>40.663742</v>
      </c>
      <c r="AD60" s="444">
        <f t="shared" si="9"/>
        <v>0.404301234567899</v>
      </c>
      <c r="AE60" s="445">
        <v>19</v>
      </c>
      <c r="AF60" s="446"/>
      <c r="AG60" s="446"/>
      <c r="AH60" s="447">
        <v>2.7</v>
      </c>
      <c r="AI60" s="437">
        <v>143.3</v>
      </c>
      <c r="AJ60" s="448">
        <f t="shared" si="10"/>
        <v>1.88415910676902</v>
      </c>
      <c r="AK60" s="260" t="s">
        <v>63</v>
      </c>
      <c r="AL60" s="260" t="s">
        <v>63</v>
      </c>
      <c r="AM60" s="260" t="s">
        <v>63</v>
      </c>
      <c r="AN60" s="260" t="s">
        <v>63</v>
      </c>
      <c r="AO60" s="260" t="s">
        <v>63</v>
      </c>
      <c r="AP60" s="260" t="s">
        <v>63</v>
      </c>
      <c r="AQ60" s="449" t="str">
        <f t="shared" si="11"/>
        <v>合格</v>
      </c>
      <c r="AR60" s="42" t="s">
        <v>1054</v>
      </c>
      <c r="AS60" s="51" t="s">
        <v>1161</v>
      </c>
      <c r="AT60" s="450">
        <v>15</v>
      </c>
      <c r="AU60" s="256"/>
    </row>
    <row r="61" ht="15" spans="1:251">
      <c r="A61" s="355">
        <v>54</v>
      </c>
      <c r="B61" s="436" t="s">
        <v>56</v>
      </c>
      <c r="C61" s="51" t="s">
        <v>1161</v>
      </c>
      <c r="D61" s="437" t="s">
        <v>1051</v>
      </c>
      <c r="E61" s="51" t="s">
        <v>1182</v>
      </c>
      <c r="F61" s="43" t="s">
        <v>1183</v>
      </c>
      <c r="G61" s="438" t="s">
        <v>106</v>
      </c>
      <c r="H61" s="138" t="s">
        <v>1184</v>
      </c>
      <c r="I61" s="138" t="s">
        <v>475</v>
      </c>
      <c r="J61" s="437">
        <v>5.7</v>
      </c>
      <c r="K61" s="439">
        <v>54.8</v>
      </c>
      <c r="L61" s="440">
        <v>40.6</v>
      </c>
      <c r="M61" s="441"/>
      <c r="N61" s="441"/>
      <c r="O61" s="441"/>
      <c r="P61" s="441"/>
      <c r="Q61" s="441"/>
      <c r="R61" s="441"/>
      <c r="S61" s="441"/>
      <c r="T61" s="441"/>
      <c r="U61" s="441"/>
      <c r="V61" s="441"/>
      <c r="W61" s="441"/>
      <c r="X61" s="441"/>
      <c r="Y61" s="441"/>
      <c r="Z61" s="439">
        <v>54.7</v>
      </c>
      <c r="AA61" s="442">
        <f t="shared" si="8"/>
        <v>0.182481751824807</v>
      </c>
      <c r="AB61" s="439">
        <v>95.4</v>
      </c>
      <c r="AC61" s="443">
        <f>(AB61-Z61)*VLOOKUP(AE61,公斤水的体积!A:B,2,)</f>
        <v>40.763899</v>
      </c>
      <c r="AD61" s="444">
        <f t="shared" si="9"/>
        <v>0.403692118226603</v>
      </c>
      <c r="AE61" s="445">
        <v>19</v>
      </c>
      <c r="AF61" s="446"/>
      <c r="AG61" s="446"/>
      <c r="AH61" s="447">
        <v>1.9</v>
      </c>
      <c r="AI61" s="437">
        <v>132.2</v>
      </c>
      <c r="AJ61" s="448">
        <f t="shared" si="10"/>
        <v>1.43721633888048</v>
      </c>
      <c r="AK61" s="260" t="s">
        <v>63</v>
      </c>
      <c r="AL61" s="260" t="s">
        <v>63</v>
      </c>
      <c r="AM61" s="260" t="s">
        <v>63</v>
      </c>
      <c r="AN61" s="260" t="s">
        <v>63</v>
      </c>
      <c r="AO61" s="260" t="s">
        <v>63</v>
      </c>
      <c r="AP61" s="260" t="s">
        <v>63</v>
      </c>
      <c r="AQ61" s="449" t="str">
        <f t="shared" si="11"/>
        <v>合格</v>
      </c>
      <c r="AR61" s="42" t="s">
        <v>1054</v>
      </c>
      <c r="AS61" s="51" t="s">
        <v>1161</v>
      </c>
      <c r="AT61" s="450">
        <v>15</v>
      </c>
      <c r="AU61" s="256"/>
    </row>
    <row r="62" ht="15" spans="1:251">
      <c r="A62" s="355">
        <v>55</v>
      </c>
      <c r="B62" s="436" t="s">
        <v>56</v>
      </c>
      <c r="C62" s="51" t="s">
        <v>1161</v>
      </c>
      <c r="D62" s="437" t="s">
        <v>1051</v>
      </c>
      <c r="E62" s="51" t="s">
        <v>1185</v>
      </c>
      <c r="F62" s="43" t="s">
        <v>1186</v>
      </c>
      <c r="G62" s="438" t="s">
        <v>96</v>
      </c>
      <c r="H62" s="138" t="s">
        <v>77</v>
      </c>
      <c r="I62" s="138" t="s">
        <v>775</v>
      </c>
      <c r="J62" s="437">
        <v>5.7</v>
      </c>
      <c r="K62" s="439">
        <v>53</v>
      </c>
      <c r="L62" s="440">
        <v>41.1</v>
      </c>
      <c r="M62" s="441"/>
      <c r="N62" s="441"/>
      <c r="O62" s="441"/>
      <c r="P62" s="441"/>
      <c r="Q62" s="441"/>
      <c r="R62" s="441"/>
      <c r="S62" s="441"/>
      <c r="T62" s="441"/>
      <c r="U62" s="441"/>
      <c r="V62" s="441"/>
      <c r="W62" s="441"/>
      <c r="X62" s="441"/>
      <c r="Y62" s="441"/>
      <c r="Z62" s="439">
        <v>52.9</v>
      </c>
      <c r="AA62" s="442">
        <f t="shared" si="8"/>
        <v>0.188679245283022</v>
      </c>
      <c r="AB62" s="439">
        <v>94.1</v>
      </c>
      <c r="AC62" s="443">
        <f>(AB62-Z62)*VLOOKUP(AE62,公斤水的体积!A:B,2,)</f>
        <v>41.264684</v>
      </c>
      <c r="AD62" s="444">
        <f t="shared" si="9"/>
        <v>0.400690997566913</v>
      </c>
      <c r="AE62" s="445">
        <v>19</v>
      </c>
      <c r="AF62" s="446"/>
      <c r="AG62" s="446"/>
      <c r="AH62" s="447">
        <v>1.2</v>
      </c>
      <c r="AI62" s="437">
        <v>135</v>
      </c>
      <c r="AJ62" s="448">
        <f t="shared" si="10"/>
        <v>0.888888888888889</v>
      </c>
      <c r="AK62" s="260" t="s">
        <v>63</v>
      </c>
      <c r="AL62" s="260" t="s">
        <v>63</v>
      </c>
      <c r="AM62" s="260" t="s">
        <v>63</v>
      </c>
      <c r="AN62" s="260" t="s">
        <v>63</v>
      </c>
      <c r="AO62" s="260" t="s">
        <v>63</v>
      </c>
      <c r="AP62" s="260" t="s">
        <v>63</v>
      </c>
      <c r="AQ62" s="449" t="str">
        <f t="shared" si="11"/>
        <v>合格</v>
      </c>
      <c r="AR62" s="42" t="s">
        <v>1054</v>
      </c>
      <c r="AS62" s="51" t="s">
        <v>1161</v>
      </c>
      <c r="AT62" s="450">
        <v>15</v>
      </c>
      <c r="AU62" s="256"/>
    </row>
    <row r="63" s="358" customFormat="1" ht="15" spans="1:251">
      <c r="A63" s="355">
        <v>56</v>
      </c>
      <c r="B63" s="451" t="s">
        <v>56</v>
      </c>
      <c r="C63" s="339" t="s">
        <v>1161</v>
      </c>
      <c r="D63" s="452" t="s">
        <v>1051</v>
      </c>
      <c r="E63" s="339" t="s">
        <v>1187</v>
      </c>
      <c r="F63" s="341" t="s">
        <v>1188</v>
      </c>
      <c r="G63" s="453" t="s">
        <v>68</v>
      </c>
      <c r="H63" s="454" t="s">
        <v>1189</v>
      </c>
      <c r="I63" s="454" t="s">
        <v>1093</v>
      </c>
      <c r="J63" s="452">
        <v>5.7</v>
      </c>
      <c r="K63" s="344">
        <v>56</v>
      </c>
      <c r="L63" s="455">
        <v>41</v>
      </c>
      <c r="M63" s="456"/>
      <c r="N63" s="456"/>
      <c r="O63" s="456"/>
      <c r="P63" s="456"/>
      <c r="Q63" s="456"/>
      <c r="R63" s="456"/>
      <c r="S63" s="456"/>
      <c r="T63" s="456"/>
      <c r="U63" s="456"/>
      <c r="V63" s="456"/>
      <c r="W63" s="456"/>
      <c r="X63" s="456"/>
      <c r="Y63" s="456"/>
      <c r="Z63" s="344">
        <v>55.9</v>
      </c>
      <c r="AA63" s="452">
        <f t="shared" si="8"/>
        <v>0.178571428571431</v>
      </c>
      <c r="AB63" s="344">
        <v>97</v>
      </c>
      <c r="AC63" s="457">
        <f>(AB63-Z63)*VLOOKUP(AE63,公斤水的体积!A:B,2,)</f>
        <v>41.164527</v>
      </c>
      <c r="AD63" s="458">
        <f t="shared" si="9"/>
        <v>0.401285365853658</v>
      </c>
      <c r="AE63" s="459">
        <v>19</v>
      </c>
      <c r="AF63" s="460"/>
      <c r="AG63" s="460"/>
      <c r="AH63" s="461">
        <v>2</v>
      </c>
      <c r="AI63" s="452">
        <v>130.4</v>
      </c>
      <c r="AJ63" s="462">
        <f t="shared" si="10"/>
        <v>1.53374233128834</v>
      </c>
      <c r="AK63" s="348" t="s">
        <v>63</v>
      </c>
      <c r="AL63" s="348" t="s">
        <v>63</v>
      </c>
      <c r="AM63" s="348" t="s">
        <v>63</v>
      </c>
      <c r="AN63" s="348" t="s">
        <v>63</v>
      </c>
      <c r="AO63" s="348" t="s">
        <v>63</v>
      </c>
      <c r="AP63" s="348" t="s">
        <v>63</v>
      </c>
      <c r="AQ63" s="460" t="str">
        <f t="shared" si="11"/>
        <v>合格</v>
      </c>
      <c r="AR63" s="349" t="s">
        <v>1190</v>
      </c>
      <c r="AS63" s="339" t="s">
        <v>1161</v>
      </c>
      <c r="AT63" s="450">
        <v>15</v>
      </c>
      <c r="AU63" s="256"/>
      <c r="AV63" s="463"/>
      <c r="AW63" s="463"/>
      <c r="AX63" s="463"/>
      <c r="AY63" s="463"/>
      <c r="AZ63" s="463"/>
      <c r="BA63" s="463"/>
      <c r="BB63" s="463"/>
      <c r="BC63" s="463"/>
      <c r="BD63" s="463"/>
      <c r="BE63" s="463"/>
      <c r="BF63" s="463"/>
      <c r="BG63" s="463"/>
      <c r="BH63" s="463"/>
      <c r="BI63" s="463"/>
      <c r="BJ63" s="463"/>
      <c r="BK63" s="463"/>
      <c r="BL63" s="463"/>
      <c r="BM63" s="463"/>
      <c r="BN63" s="463"/>
      <c r="BO63" s="463"/>
      <c r="BP63" s="463"/>
      <c r="BQ63" s="463"/>
      <c r="BR63" s="463"/>
      <c r="BS63" s="463"/>
      <c r="BT63" s="463"/>
      <c r="BU63" s="463"/>
      <c r="BV63" s="463"/>
      <c r="BW63" s="463"/>
      <c r="BX63" s="463"/>
      <c r="BY63" s="463"/>
      <c r="BZ63" s="463"/>
      <c r="CA63" s="463"/>
      <c r="CB63" s="463"/>
      <c r="CC63" s="463"/>
      <c r="CD63" s="463"/>
      <c r="CE63" s="463"/>
      <c r="CF63" s="463"/>
      <c r="CG63" s="463"/>
      <c r="CH63" s="463"/>
      <c r="CI63" s="463"/>
      <c r="CJ63" s="463"/>
      <c r="CK63" s="463"/>
      <c r="CL63" s="463"/>
      <c r="CM63" s="463"/>
      <c r="CN63" s="463"/>
      <c r="CO63" s="463"/>
      <c r="CP63" s="463"/>
      <c r="CQ63" s="463"/>
      <c r="CR63" s="463"/>
      <c r="CS63" s="463"/>
      <c r="CT63" s="463"/>
      <c r="CU63" s="463"/>
      <c r="CV63" s="463"/>
      <c r="CW63" s="463"/>
      <c r="CX63" s="463"/>
      <c r="CY63" s="463"/>
      <c r="CZ63" s="463"/>
      <c r="DA63" s="463"/>
      <c r="DB63" s="463"/>
      <c r="DC63" s="463"/>
      <c r="DD63" s="463"/>
      <c r="DE63" s="463"/>
      <c r="DF63" s="463"/>
      <c r="DG63" s="463"/>
      <c r="DH63" s="463"/>
      <c r="DI63" s="463"/>
      <c r="DJ63" s="463"/>
      <c r="DK63" s="463"/>
      <c r="DL63" s="463"/>
      <c r="DM63" s="463"/>
      <c r="DN63" s="463"/>
      <c r="DO63" s="463"/>
      <c r="DP63" s="463"/>
      <c r="DQ63" s="463"/>
      <c r="DR63" s="463"/>
      <c r="DS63" s="463"/>
      <c r="DT63" s="463"/>
      <c r="DU63" s="463"/>
      <c r="DV63" s="463"/>
      <c r="DW63" s="463"/>
      <c r="DX63" s="463"/>
      <c r="DY63" s="463"/>
      <c r="DZ63" s="463"/>
      <c r="EA63" s="463"/>
      <c r="EB63" s="463"/>
      <c r="EC63" s="463"/>
      <c r="ED63" s="463"/>
      <c r="EE63" s="463"/>
      <c r="EF63" s="463"/>
      <c r="EG63" s="463"/>
      <c r="EH63" s="463"/>
      <c r="EI63" s="463"/>
      <c r="EJ63" s="463"/>
      <c r="EK63" s="463"/>
      <c r="EL63" s="463"/>
      <c r="EM63" s="463"/>
      <c r="EN63" s="463"/>
      <c r="EO63" s="463"/>
      <c r="EP63" s="463"/>
      <c r="EQ63" s="463"/>
      <c r="ER63" s="463"/>
      <c r="ES63" s="463"/>
      <c r="ET63" s="463"/>
      <c r="EU63" s="463"/>
      <c r="EV63" s="463"/>
      <c r="EW63" s="463"/>
      <c r="EX63" s="463"/>
      <c r="EY63" s="463"/>
      <c r="EZ63" s="463"/>
      <c r="FA63" s="463"/>
      <c r="FB63" s="463"/>
      <c r="FC63" s="463"/>
      <c r="FD63" s="463"/>
      <c r="FE63" s="463"/>
      <c r="FF63" s="463"/>
      <c r="FG63" s="463"/>
      <c r="FH63" s="463"/>
      <c r="FI63" s="463"/>
      <c r="FJ63" s="463"/>
      <c r="FK63" s="463"/>
      <c r="FL63" s="463"/>
      <c r="FM63" s="463"/>
      <c r="FN63" s="463"/>
      <c r="FO63" s="463"/>
      <c r="FP63" s="463"/>
      <c r="FQ63" s="463"/>
      <c r="FR63" s="463"/>
      <c r="FS63" s="463"/>
      <c r="FT63" s="463"/>
      <c r="FU63" s="463"/>
      <c r="FV63" s="463"/>
      <c r="FW63" s="463"/>
      <c r="FX63" s="463"/>
      <c r="FY63" s="463"/>
      <c r="FZ63" s="463"/>
      <c r="GA63" s="463"/>
      <c r="GB63" s="463"/>
      <c r="GC63" s="463"/>
      <c r="GD63" s="463"/>
      <c r="GE63" s="463"/>
      <c r="GF63" s="463"/>
      <c r="GG63" s="463"/>
      <c r="GH63" s="463"/>
      <c r="GI63" s="463"/>
      <c r="GJ63" s="463"/>
      <c r="GK63" s="463"/>
      <c r="GL63" s="463"/>
      <c r="GM63" s="463"/>
      <c r="GN63" s="463"/>
      <c r="GO63" s="463"/>
      <c r="GP63" s="463"/>
      <c r="GQ63" s="463"/>
      <c r="GR63" s="463"/>
      <c r="GS63" s="463"/>
      <c r="GT63" s="463"/>
      <c r="GU63" s="463"/>
      <c r="GV63" s="463"/>
      <c r="GW63" s="463"/>
      <c r="GX63" s="463"/>
      <c r="GY63" s="463"/>
      <c r="GZ63" s="463"/>
      <c r="HA63" s="463"/>
      <c r="HB63" s="463"/>
      <c r="HC63" s="463"/>
      <c r="HD63" s="463"/>
      <c r="HE63" s="463"/>
      <c r="HF63" s="463"/>
      <c r="HG63" s="463"/>
      <c r="HH63" s="463"/>
      <c r="HI63" s="463"/>
      <c r="HJ63" s="463"/>
      <c r="HK63" s="463"/>
      <c r="HL63" s="463"/>
      <c r="HM63" s="463"/>
      <c r="HN63" s="463"/>
      <c r="HO63" s="463"/>
      <c r="HP63" s="463"/>
      <c r="HQ63" s="463"/>
      <c r="HR63" s="463"/>
      <c r="HS63" s="463"/>
      <c r="HT63" s="463"/>
      <c r="HU63" s="463"/>
      <c r="HV63" s="463"/>
      <c r="HW63" s="463"/>
      <c r="HX63" s="463"/>
      <c r="HY63" s="463"/>
      <c r="HZ63" s="463"/>
      <c r="IA63" s="463"/>
      <c r="IB63" s="463"/>
      <c r="IC63" s="463"/>
      <c r="ID63" s="463"/>
      <c r="IE63" s="463"/>
      <c r="IF63" s="463"/>
      <c r="IG63" s="463"/>
      <c r="IH63" s="463"/>
      <c r="II63" s="463"/>
      <c r="IJ63" s="463"/>
      <c r="IK63" s="463"/>
      <c r="IL63" s="463"/>
      <c r="IM63" s="463"/>
      <c r="IN63" s="463"/>
      <c r="IO63" s="463"/>
      <c r="IP63" s="463"/>
      <c r="IQ63" s="463"/>
    </row>
    <row r="64" ht="15" spans="1:251">
      <c r="A64" s="355">
        <v>57</v>
      </c>
      <c r="B64" s="436" t="s">
        <v>56</v>
      </c>
      <c r="C64" s="51" t="s">
        <v>1161</v>
      </c>
      <c r="D64" s="437" t="s">
        <v>1051</v>
      </c>
      <c r="E64" s="51" t="s">
        <v>1191</v>
      </c>
      <c r="F64" s="43" t="s">
        <v>1192</v>
      </c>
      <c r="G64" s="438" t="s">
        <v>60</v>
      </c>
      <c r="H64" s="138" t="s">
        <v>574</v>
      </c>
      <c r="I64" s="138" t="s">
        <v>595</v>
      </c>
      <c r="J64" s="437">
        <v>5.7</v>
      </c>
      <c r="K64" s="439">
        <v>48.8</v>
      </c>
      <c r="L64" s="440">
        <v>40</v>
      </c>
      <c r="M64" s="441"/>
      <c r="N64" s="441"/>
      <c r="O64" s="441"/>
      <c r="P64" s="441"/>
      <c r="Q64" s="441"/>
      <c r="R64" s="441"/>
      <c r="S64" s="441"/>
      <c r="T64" s="441"/>
      <c r="U64" s="441"/>
      <c r="V64" s="441"/>
      <c r="W64" s="441"/>
      <c r="X64" s="441"/>
      <c r="Y64" s="441"/>
      <c r="Z64" s="439">
        <v>48.7</v>
      </c>
      <c r="AA64" s="442">
        <f t="shared" si="8"/>
        <v>0.204918032786874</v>
      </c>
      <c r="AB64" s="439">
        <v>88.8</v>
      </c>
      <c r="AC64" s="443">
        <f>(AB64-Z64)*VLOOKUP(AE64,公斤水的体积!A:B,2,)</f>
        <v>40.162957</v>
      </c>
      <c r="AD64" s="444">
        <f t="shared" si="9"/>
        <v>0.407392499999997</v>
      </c>
      <c r="AE64" s="445">
        <v>19</v>
      </c>
      <c r="AF64" s="446"/>
      <c r="AG64" s="446"/>
      <c r="AH64" s="447">
        <v>2.1</v>
      </c>
      <c r="AI64" s="437">
        <v>151.1</v>
      </c>
      <c r="AJ64" s="448">
        <f t="shared" si="10"/>
        <v>1.3898080741231</v>
      </c>
      <c r="AK64" s="260" t="s">
        <v>63</v>
      </c>
      <c r="AL64" s="260" t="s">
        <v>63</v>
      </c>
      <c r="AM64" s="260" t="s">
        <v>63</v>
      </c>
      <c r="AN64" s="260" t="s">
        <v>63</v>
      </c>
      <c r="AO64" s="260" t="s">
        <v>63</v>
      </c>
      <c r="AP64" s="260" t="s">
        <v>63</v>
      </c>
      <c r="AQ64" s="449" t="str">
        <f t="shared" si="11"/>
        <v>合格</v>
      </c>
      <c r="AR64" s="42" t="s">
        <v>1054</v>
      </c>
      <c r="AS64" s="51" t="s">
        <v>1161</v>
      </c>
      <c r="AT64" s="450">
        <v>15</v>
      </c>
      <c r="AU64" s="256"/>
    </row>
    <row r="65" ht="15" spans="1:47">
      <c r="A65" s="355">
        <v>58</v>
      </c>
      <c r="B65" s="436" t="s">
        <v>56</v>
      </c>
      <c r="C65" s="51" t="s">
        <v>1161</v>
      </c>
      <c r="D65" s="437" t="s">
        <v>1051</v>
      </c>
      <c r="E65" s="51" t="s">
        <v>1193</v>
      </c>
      <c r="F65" s="43" t="s">
        <v>1194</v>
      </c>
      <c r="G65" s="438" t="s">
        <v>60</v>
      </c>
      <c r="H65" s="138" t="s">
        <v>1195</v>
      </c>
      <c r="I65" s="138" t="s">
        <v>70</v>
      </c>
      <c r="J65" s="437">
        <v>5.7</v>
      </c>
      <c r="K65" s="439">
        <v>50.3</v>
      </c>
      <c r="L65" s="440">
        <v>40</v>
      </c>
      <c r="M65" s="441"/>
      <c r="N65" s="441"/>
      <c r="O65" s="441"/>
      <c r="P65" s="441"/>
      <c r="Q65" s="441"/>
      <c r="R65" s="441"/>
      <c r="S65" s="441"/>
      <c r="T65" s="441"/>
      <c r="U65" s="441"/>
      <c r="V65" s="441"/>
      <c r="W65" s="441"/>
      <c r="X65" s="441"/>
      <c r="Y65" s="441"/>
      <c r="Z65" s="439">
        <v>50.2</v>
      </c>
      <c r="AA65" s="442">
        <f t="shared" si="8"/>
        <v>0.198807157057643</v>
      </c>
      <c r="AB65" s="439">
        <v>90.3</v>
      </c>
      <c r="AC65" s="443">
        <f>(AB65-Z65)*VLOOKUP(AE65,公斤水的体积!A:B,2,)</f>
        <v>40.162957</v>
      </c>
      <c r="AD65" s="444">
        <f t="shared" si="9"/>
        <v>0.407392499999997</v>
      </c>
      <c r="AE65" s="445">
        <v>19</v>
      </c>
      <c r="AF65" s="446"/>
      <c r="AG65" s="446"/>
      <c r="AH65" s="447">
        <v>2.5</v>
      </c>
      <c r="AI65" s="437">
        <v>143.9</v>
      </c>
      <c r="AJ65" s="448">
        <f t="shared" si="10"/>
        <v>1.73731758165393</v>
      </c>
      <c r="AK65" s="260" t="s">
        <v>63</v>
      </c>
      <c r="AL65" s="260" t="s">
        <v>63</v>
      </c>
      <c r="AM65" s="260" t="s">
        <v>63</v>
      </c>
      <c r="AN65" s="260" t="s">
        <v>63</v>
      </c>
      <c r="AO65" s="260" t="s">
        <v>63</v>
      </c>
      <c r="AP65" s="260" t="s">
        <v>63</v>
      </c>
      <c r="AQ65" s="449" t="str">
        <f t="shared" si="11"/>
        <v>合格</v>
      </c>
      <c r="AR65" s="42" t="s">
        <v>1054</v>
      </c>
      <c r="AS65" s="51" t="s">
        <v>1161</v>
      </c>
      <c r="AT65" s="450">
        <v>15</v>
      </c>
      <c r="AU65" s="256"/>
    </row>
    <row r="66" ht="15" spans="1:47">
      <c r="A66" s="355">
        <v>59</v>
      </c>
      <c r="B66" s="436" t="s">
        <v>56</v>
      </c>
      <c r="C66" s="51" t="s">
        <v>1161</v>
      </c>
      <c r="D66" s="437" t="s">
        <v>1051</v>
      </c>
      <c r="E66" s="51" t="s">
        <v>1196</v>
      </c>
      <c r="F66" s="43" t="s">
        <v>1197</v>
      </c>
      <c r="G66" s="438" t="s">
        <v>106</v>
      </c>
      <c r="H66" s="138" t="s">
        <v>815</v>
      </c>
      <c r="I66" s="138" t="s">
        <v>595</v>
      </c>
      <c r="J66" s="437">
        <v>5.7</v>
      </c>
      <c r="K66" s="439">
        <v>56.4</v>
      </c>
      <c r="L66" s="440">
        <v>40.6</v>
      </c>
      <c r="M66" s="441"/>
      <c r="N66" s="441"/>
      <c r="O66" s="441"/>
      <c r="P66" s="441"/>
      <c r="Q66" s="441"/>
      <c r="R66" s="441"/>
      <c r="S66" s="441"/>
      <c r="T66" s="441"/>
      <c r="U66" s="441"/>
      <c r="V66" s="441"/>
      <c r="W66" s="441"/>
      <c r="X66" s="441"/>
      <c r="Y66" s="441"/>
      <c r="Z66" s="439">
        <v>56.3</v>
      </c>
      <c r="AA66" s="442">
        <f t="shared" si="8"/>
        <v>0.17730496453901</v>
      </c>
      <c r="AB66" s="439">
        <v>97</v>
      </c>
      <c r="AC66" s="443">
        <f>(AB66-Z66)*VLOOKUP(AE66,公斤水的体积!A:B,2,)</f>
        <v>40.763899</v>
      </c>
      <c r="AD66" s="444">
        <f t="shared" si="9"/>
        <v>0.403692118226603</v>
      </c>
      <c r="AE66" s="445">
        <v>19</v>
      </c>
      <c r="AF66" s="446"/>
      <c r="AG66" s="446"/>
      <c r="AH66" s="447">
        <v>1.6</v>
      </c>
      <c r="AI66" s="437">
        <v>132.4</v>
      </c>
      <c r="AJ66" s="448">
        <f t="shared" si="10"/>
        <v>1.20845921450151</v>
      </c>
      <c r="AK66" s="260" t="s">
        <v>63</v>
      </c>
      <c r="AL66" s="260" t="s">
        <v>63</v>
      </c>
      <c r="AM66" s="260" t="s">
        <v>63</v>
      </c>
      <c r="AN66" s="260" t="s">
        <v>63</v>
      </c>
      <c r="AO66" s="260" t="s">
        <v>63</v>
      </c>
      <c r="AP66" s="260" t="s">
        <v>63</v>
      </c>
      <c r="AQ66" s="449" t="str">
        <f t="shared" si="11"/>
        <v>合格</v>
      </c>
      <c r="AR66" s="42" t="s">
        <v>1054</v>
      </c>
      <c r="AS66" s="51" t="s">
        <v>1161</v>
      </c>
      <c r="AT66" s="450">
        <v>15</v>
      </c>
      <c r="AU66" s="256"/>
    </row>
    <row r="67" ht="15" spans="1:47">
      <c r="A67" s="355">
        <v>60</v>
      </c>
      <c r="B67" s="436" t="s">
        <v>56</v>
      </c>
      <c r="C67" s="51" t="s">
        <v>1161</v>
      </c>
      <c r="D67" s="437" t="s">
        <v>1051</v>
      </c>
      <c r="E67" s="51" t="s">
        <v>1198</v>
      </c>
      <c r="F67" s="43" t="s">
        <v>1199</v>
      </c>
      <c r="G67" s="438" t="s">
        <v>60</v>
      </c>
      <c r="H67" s="138" t="s">
        <v>466</v>
      </c>
      <c r="I67" s="138" t="s">
        <v>529</v>
      </c>
      <c r="J67" s="437">
        <v>5.7</v>
      </c>
      <c r="K67" s="439">
        <v>50.1</v>
      </c>
      <c r="L67" s="440">
        <v>40</v>
      </c>
      <c r="M67" s="441"/>
      <c r="N67" s="441"/>
      <c r="O67" s="441"/>
      <c r="P67" s="441"/>
      <c r="Q67" s="441"/>
      <c r="R67" s="441"/>
      <c r="S67" s="441"/>
      <c r="T67" s="441"/>
      <c r="U67" s="441"/>
      <c r="V67" s="441"/>
      <c r="W67" s="441"/>
      <c r="X67" s="441"/>
      <c r="Y67" s="441"/>
      <c r="Z67" s="439">
        <v>50.1</v>
      </c>
      <c r="AA67" s="442">
        <f t="shared" si="8"/>
        <v>0</v>
      </c>
      <c r="AB67" s="439">
        <v>90.2</v>
      </c>
      <c r="AC67" s="443">
        <f>(AB67-Z67)*VLOOKUP(AE67,公斤水的体积!A:B,2,)</f>
        <v>40.162957</v>
      </c>
      <c r="AD67" s="444">
        <f t="shared" si="9"/>
        <v>0.407392499999997</v>
      </c>
      <c r="AE67" s="445">
        <v>19</v>
      </c>
      <c r="AF67" s="446"/>
      <c r="AG67" s="446"/>
      <c r="AH67" s="447">
        <v>2.4</v>
      </c>
      <c r="AI67" s="437">
        <v>143.6</v>
      </c>
      <c r="AJ67" s="448">
        <f t="shared" si="10"/>
        <v>1.67130919220056</v>
      </c>
      <c r="AK67" s="260" t="s">
        <v>63</v>
      </c>
      <c r="AL67" s="260" t="s">
        <v>63</v>
      </c>
      <c r="AM67" s="260" t="s">
        <v>63</v>
      </c>
      <c r="AN67" s="260" t="s">
        <v>63</v>
      </c>
      <c r="AO67" s="260" t="s">
        <v>63</v>
      </c>
      <c r="AP67" s="260" t="s">
        <v>63</v>
      </c>
      <c r="AQ67" s="449" t="str">
        <f t="shared" si="11"/>
        <v>合格</v>
      </c>
      <c r="AR67" s="42" t="s">
        <v>1054</v>
      </c>
      <c r="AS67" s="51" t="s">
        <v>1161</v>
      </c>
      <c r="AT67" s="450">
        <v>15</v>
      </c>
      <c r="AU67" s="256"/>
    </row>
    <row r="68" ht="15" spans="1:47">
      <c r="A68" s="355">
        <v>61</v>
      </c>
      <c r="B68" s="436" t="s">
        <v>56</v>
      </c>
      <c r="C68" s="51" t="s">
        <v>1161</v>
      </c>
      <c r="D68" s="437" t="s">
        <v>1051</v>
      </c>
      <c r="E68" s="51" t="s">
        <v>1200</v>
      </c>
      <c r="F68" s="43" t="s">
        <v>1201</v>
      </c>
      <c r="G68" s="438" t="s">
        <v>60</v>
      </c>
      <c r="H68" s="138" t="s">
        <v>1202</v>
      </c>
      <c r="I68" s="138" t="s">
        <v>290</v>
      </c>
      <c r="J68" s="437">
        <v>5.7</v>
      </c>
      <c r="K68" s="439">
        <v>47.7</v>
      </c>
      <c r="L68" s="440">
        <v>40</v>
      </c>
      <c r="M68" s="441"/>
      <c r="N68" s="441"/>
      <c r="O68" s="441"/>
      <c r="P68" s="441"/>
      <c r="Q68" s="441"/>
      <c r="R68" s="441"/>
      <c r="S68" s="441"/>
      <c r="T68" s="441"/>
      <c r="U68" s="441"/>
      <c r="V68" s="441"/>
      <c r="W68" s="441"/>
      <c r="X68" s="441"/>
      <c r="Y68" s="441"/>
      <c r="Z68" s="439">
        <v>47.6</v>
      </c>
      <c r="AA68" s="442">
        <f t="shared" si="8"/>
        <v>0.209643605870024</v>
      </c>
      <c r="AB68" s="439">
        <v>87.7</v>
      </c>
      <c r="AC68" s="443">
        <f>(AB68-Z68)*VLOOKUP(AE68,公斤水的体积!A:B,2,)</f>
        <v>40.162957</v>
      </c>
      <c r="AD68" s="444">
        <f t="shared" si="9"/>
        <v>0.407392499999997</v>
      </c>
      <c r="AE68" s="445">
        <v>19</v>
      </c>
      <c r="AF68" s="446"/>
      <c r="AG68" s="446"/>
      <c r="AH68" s="447">
        <v>2.2</v>
      </c>
      <c r="AI68" s="437">
        <v>149</v>
      </c>
      <c r="AJ68" s="448">
        <f t="shared" si="10"/>
        <v>1.47651006711409</v>
      </c>
      <c r="AK68" s="260" t="s">
        <v>63</v>
      </c>
      <c r="AL68" s="260" t="s">
        <v>63</v>
      </c>
      <c r="AM68" s="260" t="s">
        <v>63</v>
      </c>
      <c r="AN68" s="260" t="s">
        <v>63</v>
      </c>
      <c r="AO68" s="260" t="s">
        <v>63</v>
      </c>
      <c r="AP68" s="260" t="s">
        <v>63</v>
      </c>
      <c r="AQ68" s="449" t="str">
        <f t="shared" si="11"/>
        <v>合格</v>
      </c>
      <c r="AR68" s="42" t="s">
        <v>1054</v>
      </c>
      <c r="AS68" s="51" t="s">
        <v>1161</v>
      </c>
      <c r="AT68" s="450">
        <v>15</v>
      </c>
      <c r="AU68" s="256"/>
    </row>
    <row r="69" ht="15" spans="1:47">
      <c r="A69" s="355">
        <v>62</v>
      </c>
      <c r="B69" s="436" t="s">
        <v>56</v>
      </c>
      <c r="C69" s="51" t="s">
        <v>1161</v>
      </c>
      <c r="D69" s="437" t="s">
        <v>1051</v>
      </c>
      <c r="E69" s="51" t="s">
        <v>1203</v>
      </c>
      <c r="F69" s="43" t="s">
        <v>1204</v>
      </c>
      <c r="G69" s="438" t="s">
        <v>133</v>
      </c>
      <c r="H69" s="138" t="s">
        <v>595</v>
      </c>
      <c r="I69" s="138"/>
      <c r="J69" s="437">
        <v>5.7</v>
      </c>
      <c r="K69" s="439">
        <v>49.1</v>
      </c>
      <c r="L69" s="440">
        <v>40</v>
      </c>
      <c r="M69" s="441"/>
      <c r="N69" s="441"/>
      <c r="O69" s="441"/>
      <c r="P69" s="441"/>
      <c r="Q69" s="441"/>
      <c r="R69" s="441"/>
      <c r="S69" s="441"/>
      <c r="T69" s="441"/>
      <c r="U69" s="441"/>
      <c r="V69" s="441"/>
      <c r="W69" s="441"/>
      <c r="X69" s="441"/>
      <c r="Y69" s="441"/>
      <c r="Z69" s="439">
        <v>49</v>
      </c>
      <c r="AA69" s="442">
        <f t="shared" si="8"/>
        <v>0.203665987780044</v>
      </c>
      <c r="AB69" s="439">
        <v>89.1</v>
      </c>
      <c r="AC69" s="443">
        <f>(AB69-Z69)*VLOOKUP(AE69,公斤水的体积!A:B,2,)</f>
        <v>40.162957</v>
      </c>
      <c r="AD69" s="444">
        <f t="shared" si="9"/>
        <v>0.407392499999997</v>
      </c>
      <c r="AE69" s="445">
        <v>19</v>
      </c>
      <c r="AF69" s="446"/>
      <c r="AG69" s="446"/>
      <c r="AH69" s="447">
        <v>2</v>
      </c>
      <c r="AI69" s="437">
        <v>146.3</v>
      </c>
      <c r="AJ69" s="448">
        <f t="shared" si="10"/>
        <v>1.36705399863295</v>
      </c>
      <c r="AK69" s="260" t="s">
        <v>63</v>
      </c>
      <c r="AL69" s="260" t="s">
        <v>63</v>
      </c>
      <c r="AM69" s="260" t="s">
        <v>63</v>
      </c>
      <c r="AN69" s="260" t="s">
        <v>63</v>
      </c>
      <c r="AO69" s="260" t="s">
        <v>63</v>
      </c>
      <c r="AP69" s="260" t="s">
        <v>63</v>
      </c>
      <c r="AQ69" s="449" t="str">
        <f t="shared" si="11"/>
        <v>合格</v>
      </c>
      <c r="AR69" s="42" t="s">
        <v>1054</v>
      </c>
      <c r="AS69" s="51" t="s">
        <v>1161</v>
      </c>
      <c r="AT69" s="450">
        <v>15</v>
      </c>
      <c r="AU69" s="256"/>
    </row>
    <row r="70" ht="15" spans="1:47">
      <c r="A70" s="355">
        <v>63</v>
      </c>
      <c r="B70" s="436" t="s">
        <v>56</v>
      </c>
      <c r="C70" s="51" t="s">
        <v>1161</v>
      </c>
      <c r="D70" s="437" t="s">
        <v>1051</v>
      </c>
      <c r="E70" s="51" t="s">
        <v>1205</v>
      </c>
      <c r="F70" s="43" t="s">
        <v>1206</v>
      </c>
      <c r="G70" s="438" t="s">
        <v>133</v>
      </c>
      <c r="H70" s="138" t="s">
        <v>299</v>
      </c>
      <c r="I70" s="138"/>
      <c r="J70" s="437">
        <v>5.7</v>
      </c>
      <c r="K70" s="439">
        <v>48.4</v>
      </c>
      <c r="L70" s="440">
        <v>40.2</v>
      </c>
      <c r="M70" s="441"/>
      <c r="N70" s="441"/>
      <c r="O70" s="441"/>
      <c r="P70" s="441"/>
      <c r="Q70" s="441"/>
      <c r="R70" s="441"/>
      <c r="S70" s="441"/>
      <c r="T70" s="441"/>
      <c r="U70" s="441"/>
      <c r="V70" s="441"/>
      <c r="W70" s="441"/>
      <c r="X70" s="441"/>
      <c r="Y70" s="441"/>
      <c r="Z70" s="439">
        <v>48.3</v>
      </c>
      <c r="AA70" s="442">
        <f t="shared" si="8"/>
        <v>0.206611570247937</v>
      </c>
      <c r="AB70" s="439">
        <v>88.6</v>
      </c>
      <c r="AC70" s="443">
        <f>(AB70-Z70)*VLOOKUP(AE70,公斤水的体积!A:B,2,)</f>
        <v>40.363271</v>
      </c>
      <c r="AD70" s="444">
        <f t="shared" si="9"/>
        <v>0.406146766169141</v>
      </c>
      <c r="AE70" s="445">
        <v>19</v>
      </c>
      <c r="AF70" s="446"/>
      <c r="AG70" s="446"/>
      <c r="AH70" s="447">
        <v>2.6</v>
      </c>
      <c r="AI70" s="437">
        <v>147.5</v>
      </c>
      <c r="AJ70" s="448">
        <f t="shared" si="10"/>
        <v>1.76271186440678</v>
      </c>
      <c r="AK70" s="260" t="s">
        <v>63</v>
      </c>
      <c r="AL70" s="260" t="s">
        <v>63</v>
      </c>
      <c r="AM70" s="260" t="s">
        <v>63</v>
      </c>
      <c r="AN70" s="260" t="s">
        <v>63</v>
      </c>
      <c r="AO70" s="260" t="s">
        <v>63</v>
      </c>
      <c r="AP70" s="260" t="s">
        <v>63</v>
      </c>
      <c r="AQ70" s="449" t="str">
        <f t="shared" si="11"/>
        <v>合格</v>
      </c>
      <c r="AR70" s="42" t="s">
        <v>1054</v>
      </c>
      <c r="AS70" s="51" t="s">
        <v>1161</v>
      </c>
      <c r="AT70" s="450">
        <v>15</v>
      </c>
      <c r="AU70" s="256"/>
    </row>
    <row r="71" ht="15" spans="1:47">
      <c r="A71" s="355">
        <v>64</v>
      </c>
      <c r="B71" s="436" t="s">
        <v>56</v>
      </c>
      <c r="C71" s="51" t="s">
        <v>1161</v>
      </c>
      <c r="D71" s="437" t="s">
        <v>1051</v>
      </c>
      <c r="E71" s="51" t="s">
        <v>1207</v>
      </c>
      <c r="F71" s="43" t="s">
        <v>1208</v>
      </c>
      <c r="G71" s="438" t="s">
        <v>133</v>
      </c>
      <c r="H71" s="138" t="s">
        <v>658</v>
      </c>
      <c r="I71" s="138"/>
      <c r="J71" s="437">
        <v>5.7</v>
      </c>
      <c r="K71" s="439">
        <v>49.6</v>
      </c>
      <c r="L71" s="440">
        <v>40</v>
      </c>
      <c r="M71" s="441"/>
      <c r="N71" s="441"/>
      <c r="O71" s="441"/>
      <c r="P71" s="441"/>
      <c r="Q71" s="441"/>
      <c r="R71" s="441"/>
      <c r="S71" s="441"/>
      <c r="T71" s="441"/>
      <c r="U71" s="441"/>
      <c r="V71" s="441"/>
      <c r="W71" s="441"/>
      <c r="X71" s="441"/>
      <c r="Y71" s="441"/>
      <c r="Z71" s="439">
        <v>49.5</v>
      </c>
      <c r="AA71" s="442">
        <f t="shared" si="8"/>
        <v>0.201612903225809</v>
      </c>
      <c r="AB71" s="439">
        <v>89.6</v>
      </c>
      <c r="AC71" s="443">
        <f>(AB71-Z71)*VLOOKUP(AE71,公斤水的体积!A:B,2,)</f>
        <v>40.162957</v>
      </c>
      <c r="AD71" s="444">
        <f t="shared" si="9"/>
        <v>0.407392499999997</v>
      </c>
      <c r="AE71" s="445">
        <v>19</v>
      </c>
      <c r="AF71" s="446"/>
      <c r="AG71" s="446"/>
      <c r="AH71" s="447">
        <v>2</v>
      </c>
      <c r="AI71" s="437">
        <v>141.3</v>
      </c>
      <c r="AJ71" s="448">
        <f t="shared" si="10"/>
        <v>1.41542816702052</v>
      </c>
      <c r="AK71" s="260" t="s">
        <v>63</v>
      </c>
      <c r="AL71" s="260" t="s">
        <v>63</v>
      </c>
      <c r="AM71" s="260" t="s">
        <v>63</v>
      </c>
      <c r="AN71" s="260" t="s">
        <v>63</v>
      </c>
      <c r="AO71" s="260" t="s">
        <v>63</v>
      </c>
      <c r="AP71" s="260" t="s">
        <v>63</v>
      </c>
      <c r="AQ71" s="449" t="str">
        <f t="shared" si="11"/>
        <v>合格</v>
      </c>
      <c r="AR71" s="42" t="s">
        <v>1054</v>
      </c>
      <c r="AS71" s="51" t="s">
        <v>1161</v>
      </c>
      <c r="AT71" s="450">
        <v>15</v>
      </c>
      <c r="AU71" s="256"/>
    </row>
    <row r="72" ht="15" spans="1:47">
      <c r="A72" s="355">
        <v>65</v>
      </c>
      <c r="B72" s="436" t="s">
        <v>56</v>
      </c>
      <c r="C72" s="51" t="s">
        <v>1161</v>
      </c>
      <c r="D72" s="437" t="s">
        <v>1051</v>
      </c>
      <c r="E72" s="51" t="s">
        <v>1209</v>
      </c>
      <c r="F72" s="43" t="s">
        <v>1210</v>
      </c>
      <c r="G72" s="438" t="s">
        <v>68</v>
      </c>
      <c r="H72" s="138" t="s">
        <v>319</v>
      </c>
      <c r="I72" s="138"/>
      <c r="J72" s="437">
        <v>5.7</v>
      </c>
      <c r="K72" s="439">
        <v>56.8</v>
      </c>
      <c r="L72" s="440">
        <v>41.1</v>
      </c>
      <c r="M72" s="441"/>
      <c r="N72" s="441"/>
      <c r="O72" s="441"/>
      <c r="P72" s="441"/>
      <c r="Q72" s="441"/>
      <c r="R72" s="441"/>
      <c r="S72" s="441"/>
      <c r="T72" s="441"/>
      <c r="U72" s="441"/>
      <c r="V72" s="441"/>
      <c r="W72" s="441"/>
      <c r="X72" s="441"/>
      <c r="Y72" s="441"/>
      <c r="Z72" s="439">
        <v>56.7</v>
      </c>
      <c r="AA72" s="442">
        <f t="shared" si="8"/>
        <v>0.176056338028159</v>
      </c>
      <c r="AB72" s="439">
        <v>97.9</v>
      </c>
      <c r="AC72" s="443">
        <f>(AB72-Z72)*VLOOKUP(AE72,公斤水的体积!A:B,2,)</f>
        <v>41.264684</v>
      </c>
      <c r="AD72" s="444">
        <f t="shared" si="9"/>
        <v>0.400690997566913</v>
      </c>
      <c r="AE72" s="445">
        <v>19</v>
      </c>
      <c r="AF72" s="446"/>
      <c r="AG72" s="446"/>
      <c r="AH72" s="447">
        <v>4.4</v>
      </c>
      <c r="AI72" s="437">
        <v>135.8</v>
      </c>
      <c r="AJ72" s="448">
        <f t="shared" si="10"/>
        <v>3.240058910162</v>
      </c>
      <c r="AK72" s="260" t="s">
        <v>63</v>
      </c>
      <c r="AL72" s="260" t="s">
        <v>63</v>
      </c>
      <c r="AM72" s="260" t="s">
        <v>63</v>
      </c>
      <c r="AN72" s="260" t="s">
        <v>63</v>
      </c>
      <c r="AO72" s="260" t="s">
        <v>63</v>
      </c>
      <c r="AP72" s="260" t="s">
        <v>63</v>
      </c>
      <c r="AQ72" s="449" t="str">
        <f t="shared" si="11"/>
        <v>合格</v>
      </c>
      <c r="AR72" s="42" t="s">
        <v>1054</v>
      </c>
      <c r="AS72" s="51" t="s">
        <v>1161</v>
      </c>
      <c r="AT72" s="450">
        <v>15</v>
      </c>
      <c r="AU72" s="256"/>
    </row>
    <row r="73" ht="15" spans="1:47">
      <c r="A73" s="355">
        <v>66</v>
      </c>
      <c r="B73" s="436" t="s">
        <v>56</v>
      </c>
      <c r="C73" s="51" t="s">
        <v>1161</v>
      </c>
      <c r="D73" s="437" t="s">
        <v>1051</v>
      </c>
      <c r="E73" s="51" t="s">
        <v>1211</v>
      </c>
      <c r="F73" s="43" t="s">
        <v>1212</v>
      </c>
      <c r="G73" s="438" t="s">
        <v>60</v>
      </c>
      <c r="H73" s="138" t="s">
        <v>997</v>
      </c>
      <c r="I73" s="138" t="s">
        <v>836</v>
      </c>
      <c r="J73" s="437">
        <v>5.7</v>
      </c>
      <c r="K73" s="439">
        <v>49.2</v>
      </c>
      <c r="L73" s="440">
        <v>40</v>
      </c>
      <c r="M73" s="441"/>
      <c r="N73" s="441"/>
      <c r="O73" s="441"/>
      <c r="P73" s="441"/>
      <c r="Q73" s="441"/>
      <c r="R73" s="441"/>
      <c r="S73" s="441"/>
      <c r="T73" s="441"/>
      <c r="U73" s="441"/>
      <c r="V73" s="441"/>
      <c r="W73" s="441"/>
      <c r="X73" s="441"/>
      <c r="Y73" s="441"/>
      <c r="Z73" s="439">
        <v>49.1</v>
      </c>
      <c r="AA73" s="442">
        <f t="shared" si="8"/>
        <v>0.203252032520328</v>
      </c>
      <c r="AB73" s="439">
        <v>89.2</v>
      </c>
      <c r="AC73" s="443">
        <f>(AB73-Z73)*VLOOKUP(AE73,公斤水的体积!A:B,2,)</f>
        <v>40.162957</v>
      </c>
      <c r="AD73" s="444">
        <f t="shared" si="9"/>
        <v>0.407392500000014</v>
      </c>
      <c r="AE73" s="445">
        <v>19</v>
      </c>
      <c r="AF73" s="446"/>
      <c r="AG73" s="446"/>
      <c r="AH73" s="447">
        <v>2.7</v>
      </c>
      <c r="AI73" s="437">
        <v>154.9</v>
      </c>
      <c r="AJ73" s="448">
        <f t="shared" si="10"/>
        <v>1.74306003873467</v>
      </c>
      <c r="AK73" s="260" t="s">
        <v>63</v>
      </c>
      <c r="AL73" s="260" t="s">
        <v>63</v>
      </c>
      <c r="AM73" s="260" t="s">
        <v>63</v>
      </c>
      <c r="AN73" s="260" t="s">
        <v>63</v>
      </c>
      <c r="AO73" s="260" t="s">
        <v>63</v>
      </c>
      <c r="AP73" s="260" t="s">
        <v>63</v>
      </c>
      <c r="AQ73" s="449" t="str">
        <f t="shared" si="11"/>
        <v>合格</v>
      </c>
      <c r="AR73" s="42" t="s">
        <v>1054</v>
      </c>
      <c r="AS73" s="51" t="s">
        <v>1161</v>
      </c>
      <c r="AT73" s="450">
        <v>15</v>
      </c>
      <c r="AU73" s="256"/>
    </row>
    <row r="74" ht="15" spans="1:47">
      <c r="A74" s="355">
        <v>67</v>
      </c>
      <c r="B74" s="436" t="s">
        <v>56</v>
      </c>
      <c r="C74" s="51" t="s">
        <v>1161</v>
      </c>
      <c r="D74" s="437" t="s">
        <v>1051</v>
      </c>
      <c r="E74" s="51" t="s">
        <v>1213</v>
      </c>
      <c r="F74" s="43" t="s">
        <v>1214</v>
      </c>
      <c r="G74" s="438" t="s">
        <v>60</v>
      </c>
      <c r="H74" s="138" t="s">
        <v>413</v>
      </c>
      <c r="I74" s="138"/>
      <c r="J74" s="439">
        <v>5</v>
      </c>
      <c r="K74" s="439">
        <v>43.2</v>
      </c>
      <c r="L74" s="440">
        <v>37</v>
      </c>
      <c r="M74" s="441"/>
      <c r="N74" s="441"/>
      <c r="O74" s="441"/>
      <c r="P74" s="441"/>
      <c r="Q74" s="441"/>
      <c r="R74" s="441"/>
      <c r="S74" s="441"/>
      <c r="T74" s="441"/>
      <c r="U74" s="441"/>
      <c r="V74" s="441"/>
      <c r="W74" s="441"/>
      <c r="X74" s="441"/>
      <c r="Y74" s="441"/>
      <c r="Z74" s="439">
        <v>43.1</v>
      </c>
      <c r="AA74" s="442">
        <f t="shared" si="8"/>
        <v>0.231481481481485</v>
      </c>
      <c r="AB74" s="439">
        <v>80.2</v>
      </c>
      <c r="AC74" s="443">
        <f>(AB74-Z74)*VLOOKUP(AE74,公斤水的体积!A:B,2,)</f>
        <v>37.158247</v>
      </c>
      <c r="AD74" s="444">
        <f t="shared" si="9"/>
        <v>0.427694594594602</v>
      </c>
      <c r="AE74" s="445">
        <v>19</v>
      </c>
      <c r="AF74" s="446"/>
      <c r="AG74" s="446"/>
      <c r="AH74" s="447">
        <v>1.9</v>
      </c>
      <c r="AI74" s="437">
        <v>148.4</v>
      </c>
      <c r="AJ74" s="448">
        <f t="shared" si="10"/>
        <v>1.28032345013477</v>
      </c>
      <c r="AK74" s="260" t="s">
        <v>63</v>
      </c>
      <c r="AL74" s="260" t="s">
        <v>63</v>
      </c>
      <c r="AM74" s="260" t="s">
        <v>63</v>
      </c>
      <c r="AN74" s="260" t="s">
        <v>63</v>
      </c>
      <c r="AO74" s="260" t="s">
        <v>63</v>
      </c>
      <c r="AP74" s="260" t="s">
        <v>63</v>
      </c>
      <c r="AQ74" s="449" t="str">
        <f t="shared" si="11"/>
        <v>合格</v>
      </c>
      <c r="AR74" s="42" t="s">
        <v>1054</v>
      </c>
      <c r="AS74" s="51" t="s">
        <v>1161</v>
      </c>
      <c r="AT74" s="450">
        <v>15</v>
      </c>
      <c r="AU74" s="256"/>
    </row>
    <row r="75" ht="15" spans="1:47">
      <c r="A75" s="355">
        <v>68</v>
      </c>
      <c r="B75" s="436" t="s">
        <v>56</v>
      </c>
      <c r="C75" s="51" t="s">
        <v>1161</v>
      </c>
      <c r="D75" s="437" t="s">
        <v>1051</v>
      </c>
      <c r="E75" s="51" t="s">
        <v>1215</v>
      </c>
      <c r="F75" s="43" t="s">
        <v>1216</v>
      </c>
      <c r="G75" s="438" t="s">
        <v>60</v>
      </c>
      <c r="H75" s="138" t="s">
        <v>148</v>
      </c>
      <c r="I75" s="138" t="s">
        <v>185</v>
      </c>
      <c r="J75" s="437">
        <v>5.7</v>
      </c>
      <c r="K75" s="439">
        <v>48.7</v>
      </c>
      <c r="L75" s="440">
        <v>40</v>
      </c>
      <c r="M75" s="441"/>
      <c r="N75" s="441"/>
      <c r="O75" s="441"/>
      <c r="P75" s="441"/>
      <c r="Q75" s="441"/>
      <c r="R75" s="441"/>
      <c r="S75" s="441"/>
      <c r="T75" s="441"/>
      <c r="U75" s="441"/>
      <c r="V75" s="441"/>
      <c r="W75" s="441"/>
      <c r="X75" s="441"/>
      <c r="Y75" s="441"/>
      <c r="Z75" s="439">
        <v>48</v>
      </c>
      <c r="AA75" s="442">
        <f t="shared" si="8"/>
        <v>1.43737166324436</v>
      </c>
      <c r="AB75" s="439">
        <v>88.7</v>
      </c>
      <c r="AC75" s="443">
        <f>(AB75-Z75)*VLOOKUP(AE75,公斤水的体积!A:B,2,)</f>
        <v>40.763899</v>
      </c>
      <c r="AD75" s="444">
        <f t="shared" si="9"/>
        <v>1.90974750000002</v>
      </c>
      <c r="AE75" s="445">
        <v>19</v>
      </c>
      <c r="AF75" s="446"/>
      <c r="AG75" s="446"/>
      <c r="AH75" s="447">
        <v>1.3</v>
      </c>
      <c r="AI75" s="437">
        <v>154.6</v>
      </c>
      <c r="AJ75" s="448">
        <f t="shared" si="10"/>
        <v>0.840879689521346</v>
      </c>
      <c r="AK75" s="260" t="s">
        <v>63</v>
      </c>
      <c r="AL75" s="260" t="s">
        <v>63</v>
      </c>
      <c r="AM75" s="260" t="s">
        <v>63</v>
      </c>
      <c r="AN75" s="260" t="s">
        <v>63</v>
      </c>
      <c r="AO75" s="260" t="s">
        <v>63</v>
      </c>
      <c r="AP75" s="260" t="s">
        <v>63</v>
      </c>
      <c r="AQ75" s="449" t="str">
        <f t="shared" si="11"/>
        <v>合格</v>
      </c>
      <c r="AR75" s="42" t="s">
        <v>1054</v>
      </c>
      <c r="AS75" s="51" t="s">
        <v>1161</v>
      </c>
      <c r="AT75" s="450">
        <v>15</v>
      </c>
      <c r="AU75" s="256"/>
    </row>
    <row r="76" ht="15" spans="1:47">
      <c r="A76" s="355">
        <v>69</v>
      </c>
      <c r="B76" s="436" t="s">
        <v>56</v>
      </c>
      <c r="C76" s="51" t="s">
        <v>1217</v>
      </c>
      <c r="D76" s="437" t="s">
        <v>1051</v>
      </c>
      <c r="E76" s="51" t="s">
        <v>1218</v>
      </c>
      <c r="F76" s="43" t="s">
        <v>1219</v>
      </c>
      <c r="G76" s="438" t="s">
        <v>68</v>
      </c>
      <c r="H76" s="138" t="s">
        <v>759</v>
      </c>
      <c r="I76" s="138" t="s">
        <v>529</v>
      </c>
      <c r="J76" s="437">
        <v>5.7</v>
      </c>
      <c r="K76" s="439">
        <v>53.6</v>
      </c>
      <c r="L76" s="440">
        <v>41.3</v>
      </c>
      <c r="M76" s="441"/>
      <c r="N76" s="441"/>
      <c r="O76" s="441"/>
      <c r="P76" s="441"/>
      <c r="Q76" s="441"/>
      <c r="R76" s="441"/>
      <c r="S76" s="441"/>
      <c r="T76" s="441"/>
      <c r="U76" s="441"/>
      <c r="V76" s="441"/>
      <c r="W76" s="441"/>
      <c r="X76" s="441"/>
      <c r="Y76" s="441"/>
      <c r="Z76" s="439">
        <v>53.5</v>
      </c>
      <c r="AA76" s="442">
        <f t="shared" si="8"/>
        <v>0.186567164179107</v>
      </c>
      <c r="AB76" s="439">
        <v>94.9</v>
      </c>
      <c r="AC76" s="443">
        <f>(AB76-Z76)*VLOOKUP(AE76,公斤水的体积!A:B,2,)</f>
        <v>41.436018</v>
      </c>
      <c r="AD76" s="444">
        <f t="shared" si="9"/>
        <v>0.329341404358371</v>
      </c>
      <c r="AE76" s="445">
        <v>15</v>
      </c>
      <c r="AF76" s="446"/>
      <c r="AG76" s="446"/>
      <c r="AH76" s="447">
        <v>1.2</v>
      </c>
      <c r="AI76" s="437">
        <v>135.3</v>
      </c>
      <c r="AJ76" s="448">
        <f t="shared" si="10"/>
        <v>0.886917960088692</v>
      </c>
      <c r="AK76" s="260" t="s">
        <v>63</v>
      </c>
      <c r="AL76" s="260" t="s">
        <v>63</v>
      </c>
      <c r="AM76" s="260" t="s">
        <v>63</v>
      </c>
      <c r="AN76" s="260" t="s">
        <v>63</v>
      </c>
      <c r="AO76" s="260" t="s">
        <v>63</v>
      </c>
      <c r="AP76" s="260" t="s">
        <v>63</v>
      </c>
      <c r="AQ76" s="449" t="str">
        <f t="shared" si="11"/>
        <v>合格</v>
      </c>
      <c r="AR76" s="42" t="s">
        <v>1054</v>
      </c>
      <c r="AS76" s="51" t="s">
        <v>1217</v>
      </c>
      <c r="AT76" s="450">
        <v>15</v>
      </c>
      <c r="AU76" s="256"/>
    </row>
    <row r="77" ht="15" spans="1:47">
      <c r="A77" s="355">
        <v>70</v>
      </c>
      <c r="B77" s="436" t="s">
        <v>56</v>
      </c>
      <c r="C77" s="51" t="s">
        <v>1217</v>
      </c>
      <c r="D77" s="437" t="s">
        <v>1051</v>
      </c>
      <c r="E77" s="51" t="s">
        <v>1220</v>
      </c>
      <c r="F77" s="43" t="s">
        <v>1221</v>
      </c>
      <c r="G77" s="438" t="s">
        <v>106</v>
      </c>
      <c r="H77" s="138" t="s">
        <v>1222</v>
      </c>
      <c r="I77" s="138" t="s">
        <v>595</v>
      </c>
      <c r="J77" s="437">
        <v>5.7</v>
      </c>
      <c r="K77" s="439">
        <v>53.2</v>
      </c>
      <c r="L77" s="440">
        <v>40.4</v>
      </c>
      <c r="M77" s="441"/>
      <c r="N77" s="441"/>
      <c r="O77" s="441"/>
      <c r="P77" s="441"/>
      <c r="Q77" s="441"/>
      <c r="R77" s="441"/>
      <c r="S77" s="441"/>
      <c r="T77" s="441"/>
      <c r="U77" s="441"/>
      <c r="V77" s="441"/>
      <c r="W77" s="441"/>
      <c r="X77" s="441"/>
      <c r="Y77" s="441"/>
      <c r="Z77" s="439">
        <v>53.1</v>
      </c>
      <c r="AA77" s="442">
        <f t="shared" si="8"/>
        <v>0.187969924812033</v>
      </c>
      <c r="AB77" s="439">
        <v>93.6</v>
      </c>
      <c r="AC77" s="443">
        <f>(AB77-Z77)*VLOOKUP(AE77,公斤水的体积!A:B,2,)</f>
        <v>40.535235</v>
      </c>
      <c r="AD77" s="444">
        <f t="shared" si="9"/>
        <v>0.334740099009887</v>
      </c>
      <c r="AE77" s="445">
        <v>15</v>
      </c>
      <c r="AF77" s="446"/>
      <c r="AG77" s="446"/>
      <c r="AH77" s="447">
        <v>2.1</v>
      </c>
      <c r="AI77" s="437">
        <v>134.7</v>
      </c>
      <c r="AJ77" s="448">
        <f t="shared" si="10"/>
        <v>1.55902004454343</v>
      </c>
      <c r="AK77" s="260" t="s">
        <v>63</v>
      </c>
      <c r="AL77" s="260" t="s">
        <v>63</v>
      </c>
      <c r="AM77" s="260" t="s">
        <v>63</v>
      </c>
      <c r="AN77" s="260" t="s">
        <v>63</v>
      </c>
      <c r="AO77" s="260" t="s">
        <v>63</v>
      </c>
      <c r="AP77" s="260" t="s">
        <v>63</v>
      </c>
      <c r="AQ77" s="449" t="str">
        <f t="shared" si="11"/>
        <v>合格</v>
      </c>
      <c r="AR77" s="42" t="s">
        <v>1054</v>
      </c>
      <c r="AS77" s="51" t="s">
        <v>1217</v>
      </c>
      <c r="AT77" s="450">
        <v>15</v>
      </c>
      <c r="AU77" s="256"/>
    </row>
    <row r="78" ht="15" spans="1:47">
      <c r="A78" s="355">
        <v>71</v>
      </c>
      <c r="B78" s="436" t="s">
        <v>56</v>
      </c>
      <c r="C78" s="51" t="s">
        <v>1217</v>
      </c>
      <c r="D78" s="437" t="s">
        <v>1051</v>
      </c>
      <c r="E78" s="51" t="s">
        <v>1223</v>
      </c>
      <c r="F78" s="43" t="s">
        <v>1224</v>
      </c>
      <c r="G78" s="438" t="s">
        <v>106</v>
      </c>
      <c r="H78" s="138" t="s">
        <v>427</v>
      </c>
      <c r="I78" s="138" t="s">
        <v>1225</v>
      </c>
      <c r="J78" s="437">
        <v>5.7</v>
      </c>
      <c r="K78" s="439">
        <v>56</v>
      </c>
      <c r="L78" s="440">
        <v>40.6</v>
      </c>
      <c r="M78" s="441"/>
      <c r="N78" s="441"/>
      <c r="O78" s="441"/>
      <c r="P78" s="441"/>
      <c r="Q78" s="441"/>
      <c r="R78" s="441"/>
      <c r="S78" s="441"/>
      <c r="T78" s="441"/>
      <c r="U78" s="441"/>
      <c r="V78" s="441"/>
      <c r="W78" s="441"/>
      <c r="X78" s="441"/>
      <c r="Y78" s="441"/>
      <c r="Z78" s="439">
        <v>55.9</v>
      </c>
      <c r="AA78" s="442">
        <f t="shared" si="8"/>
        <v>0.178571428571431</v>
      </c>
      <c r="AB78" s="439">
        <v>96.6</v>
      </c>
      <c r="AC78" s="443">
        <f>(AB78-Z78)*VLOOKUP(AE78,公斤水的体积!A:B,2,)</f>
        <v>40.735409</v>
      </c>
      <c r="AD78" s="444">
        <f t="shared" si="9"/>
        <v>0.333519704433469</v>
      </c>
      <c r="AE78" s="445">
        <v>15</v>
      </c>
      <c r="AF78" s="446"/>
      <c r="AG78" s="446"/>
      <c r="AH78" s="447">
        <v>2.5</v>
      </c>
      <c r="AI78" s="437">
        <v>129</v>
      </c>
      <c r="AJ78" s="448">
        <f t="shared" si="10"/>
        <v>1.93798449612403</v>
      </c>
      <c r="AK78" s="260" t="s">
        <v>63</v>
      </c>
      <c r="AL78" s="260" t="s">
        <v>63</v>
      </c>
      <c r="AM78" s="260" t="s">
        <v>63</v>
      </c>
      <c r="AN78" s="260" t="s">
        <v>63</v>
      </c>
      <c r="AO78" s="260" t="s">
        <v>63</v>
      </c>
      <c r="AP78" s="260" t="s">
        <v>63</v>
      </c>
      <c r="AQ78" s="449" t="str">
        <f t="shared" si="11"/>
        <v>合格</v>
      </c>
      <c r="AR78" s="42" t="s">
        <v>1054</v>
      </c>
      <c r="AS78" s="51" t="s">
        <v>1217</v>
      </c>
      <c r="AT78" s="450">
        <v>15</v>
      </c>
      <c r="AU78" s="256"/>
    </row>
    <row r="79" ht="15" spans="1:47">
      <c r="A79" s="355">
        <v>72</v>
      </c>
      <c r="B79" s="436" t="s">
        <v>56</v>
      </c>
      <c r="C79" s="51" t="s">
        <v>1217</v>
      </c>
      <c r="D79" s="437" t="s">
        <v>1051</v>
      </c>
      <c r="E79" s="51" t="s">
        <v>1226</v>
      </c>
      <c r="F79" s="43" t="s">
        <v>1227</v>
      </c>
      <c r="G79" s="438" t="s">
        <v>60</v>
      </c>
      <c r="H79" s="138" t="s">
        <v>1228</v>
      </c>
      <c r="I79" s="138" t="s">
        <v>1108</v>
      </c>
      <c r="J79" s="437">
        <v>5.7</v>
      </c>
      <c r="K79" s="439">
        <v>48</v>
      </c>
      <c r="L79" s="440">
        <v>40</v>
      </c>
      <c r="M79" s="441"/>
      <c r="N79" s="441"/>
      <c r="O79" s="441"/>
      <c r="P79" s="441"/>
      <c r="Q79" s="441"/>
      <c r="R79" s="441"/>
      <c r="S79" s="441"/>
      <c r="T79" s="441"/>
      <c r="U79" s="441"/>
      <c r="V79" s="441"/>
      <c r="W79" s="441"/>
      <c r="X79" s="441"/>
      <c r="Y79" s="441"/>
      <c r="Z79" s="439">
        <v>47.9</v>
      </c>
      <c r="AA79" s="442">
        <f t="shared" si="8"/>
        <v>0.208333333333336</v>
      </c>
      <c r="AB79" s="439">
        <v>88</v>
      </c>
      <c r="AC79" s="443">
        <f>(AB79-Z79)*VLOOKUP(AE79,公斤水的体积!A:B,2,)</f>
        <v>40.134887</v>
      </c>
      <c r="AD79" s="444">
        <f t="shared" si="9"/>
        <v>0.337217499999998</v>
      </c>
      <c r="AE79" s="445">
        <v>15</v>
      </c>
      <c r="AF79" s="446"/>
      <c r="AG79" s="446"/>
      <c r="AH79" s="447">
        <v>1.4</v>
      </c>
      <c r="AI79" s="437">
        <v>147.9</v>
      </c>
      <c r="AJ79" s="448">
        <f t="shared" si="10"/>
        <v>0.94658553076403</v>
      </c>
      <c r="AK79" s="260" t="s">
        <v>63</v>
      </c>
      <c r="AL79" s="260" t="s">
        <v>63</v>
      </c>
      <c r="AM79" s="260" t="s">
        <v>63</v>
      </c>
      <c r="AN79" s="260" t="s">
        <v>63</v>
      </c>
      <c r="AO79" s="260" t="s">
        <v>63</v>
      </c>
      <c r="AP79" s="260" t="s">
        <v>63</v>
      </c>
      <c r="AQ79" s="449" t="str">
        <f t="shared" si="11"/>
        <v>合格</v>
      </c>
      <c r="AR79" s="42" t="s">
        <v>1054</v>
      </c>
      <c r="AS79" s="51" t="s">
        <v>1217</v>
      </c>
      <c r="AT79" s="450">
        <v>15</v>
      </c>
      <c r="AU79" s="256"/>
    </row>
    <row r="80" ht="15" spans="1:47">
      <c r="A80" s="355">
        <v>73</v>
      </c>
      <c r="B80" s="436" t="s">
        <v>56</v>
      </c>
      <c r="C80" s="51" t="s">
        <v>1217</v>
      </c>
      <c r="D80" s="437" t="s">
        <v>1051</v>
      </c>
      <c r="E80" s="51" t="s">
        <v>1229</v>
      </c>
      <c r="F80" s="43" t="s">
        <v>1230</v>
      </c>
      <c r="G80" s="438" t="s">
        <v>60</v>
      </c>
      <c r="H80" s="138" t="s">
        <v>1231</v>
      </c>
      <c r="I80" s="138" t="s">
        <v>1088</v>
      </c>
      <c r="J80" s="437">
        <v>5.7</v>
      </c>
      <c r="K80" s="439">
        <v>46.7</v>
      </c>
      <c r="L80" s="440">
        <v>40.2</v>
      </c>
      <c r="M80" s="441"/>
      <c r="N80" s="441"/>
      <c r="O80" s="441"/>
      <c r="P80" s="441"/>
      <c r="Q80" s="441"/>
      <c r="R80" s="441"/>
      <c r="S80" s="441"/>
      <c r="T80" s="441"/>
      <c r="U80" s="441"/>
      <c r="V80" s="441"/>
      <c r="W80" s="441"/>
      <c r="X80" s="441"/>
      <c r="Y80" s="441"/>
      <c r="Z80" s="439">
        <v>46.6</v>
      </c>
      <c r="AA80" s="442">
        <f t="shared" si="8"/>
        <v>0.214132762312637</v>
      </c>
      <c r="AB80" s="439">
        <v>86.9</v>
      </c>
      <c r="AC80" s="443">
        <f>(AB80-Z80)*VLOOKUP(AE80,公斤水的体积!A:B,2,)</f>
        <v>40.335061</v>
      </c>
      <c r="AD80" s="444">
        <f t="shared" si="9"/>
        <v>0.335972636815921</v>
      </c>
      <c r="AE80" s="445">
        <v>15</v>
      </c>
      <c r="AF80" s="446"/>
      <c r="AG80" s="446"/>
      <c r="AH80" s="447">
        <v>2.2</v>
      </c>
      <c r="AI80" s="437">
        <v>147.1</v>
      </c>
      <c r="AJ80" s="448">
        <f t="shared" si="10"/>
        <v>1.49558123725357</v>
      </c>
      <c r="AK80" s="260" t="s">
        <v>63</v>
      </c>
      <c r="AL80" s="260" t="s">
        <v>63</v>
      </c>
      <c r="AM80" s="260" t="s">
        <v>63</v>
      </c>
      <c r="AN80" s="260" t="s">
        <v>63</v>
      </c>
      <c r="AO80" s="260" t="s">
        <v>63</v>
      </c>
      <c r="AP80" s="260" t="s">
        <v>63</v>
      </c>
      <c r="AQ80" s="449" t="str">
        <f t="shared" si="11"/>
        <v>合格</v>
      </c>
      <c r="AR80" s="42" t="s">
        <v>1054</v>
      </c>
      <c r="AS80" s="51" t="s">
        <v>1217</v>
      </c>
      <c r="AT80" s="450">
        <v>15</v>
      </c>
      <c r="AU80" s="256"/>
    </row>
    <row r="81" ht="15" spans="1:47">
      <c r="A81" s="355">
        <v>74</v>
      </c>
      <c r="B81" s="436" t="s">
        <v>56</v>
      </c>
      <c r="C81" s="51" t="s">
        <v>1217</v>
      </c>
      <c r="D81" s="437" t="s">
        <v>1051</v>
      </c>
      <c r="E81" s="51" t="s">
        <v>1232</v>
      </c>
      <c r="F81" s="43" t="s">
        <v>1233</v>
      </c>
      <c r="G81" s="438" t="s">
        <v>133</v>
      </c>
      <c r="H81" s="138" t="s">
        <v>185</v>
      </c>
      <c r="I81" s="138"/>
      <c r="J81" s="437">
        <v>5.7</v>
      </c>
      <c r="K81" s="439">
        <v>46</v>
      </c>
      <c r="L81" s="440">
        <v>40</v>
      </c>
      <c r="M81" s="441"/>
      <c r="N81" s="441"/>
      <c r="O81" s="441"/>
      <c r="P81" s="441"/>
      <c r="Q81" s="441"/>
      <c r="R81" s="441"/>
      <c r="S81" s="441"/>
      <c r="T81" s="441"/>
      <c r="U81" s="441"/>
      <c r="V81" s="441"/>
      <c r="W81" s="441"/>
      <c r="X81" s="441"/>
      <c r="Y81" s="441"/>
      <c r="Z81" s="439">
        <v>45.9</v>
      </c>
      <c r="AA81" s="442">
        <f t="shared" si="8"/>
        <v>0.217391304347829</v>
      </c>
      <c r="AB81" s="439">
        <v>86</v>
      </c>
      <c r="AC81" s="443">
        <f>(AB81-Z81)*VLOOKUP(AE81,公斤水的体积!A:B,2,)</f>
        <v>40.134887</v>
      </c>
      <c r="AD81" s="444">
        <f t="shared" si="9"/>
        <v>0.337217499999998</v>
      </c>
      <c r="AE81" s="445">
        <v>15</v>
      </c>
      <c r="AF81" s="446"/>
      <c r="AG81" s="446"/>
      <c r="AH81" s="447">
        <v>3.2</v>
      </c>
      <c r="AI81" s="437">
        <v>150.2</v>
      </c>
      <c r="AJ81" s="448">
        <f t="shared" si="10"/>
        <v>2.13049267643142</v>
      </c>
      <c r="AK81" s="260" t="s">
        <v>63</v>
      </c>
      <c r="AL81" s="260" t="s">
        <v>63</v>
      </c>
      <c r="AM81" s="260" t="s">
        <v>63</v>
      </c>
      <c r="AN81" s="260" t="s">
        <v>63</v>
      </c>
      <c r="AO81" s="260" t="s">
        <v>63</v>
      </c>
      <c r="AP81" s="260" t="s">
        <v>63</v>
      </c>
      <c r="AQ81" s="449" t="str">
        <f t="shared" si="11"/>
        <v>合格</v>
      </c>
      <c r="AR81" s="42" t="s">
        <v>1054</v>
      </c>
      <c r="AS81" s="51" t="s">
        <v>1217</v>
      </c>
      <c r="AT81" s="450">
        <v>15</v>
      </c>
      <c r="AU81" s="256"/>
    </row>
    <row r="82" ht="15" spans="1:47">
      <c r="A82" s="355">
        <v>75</v>
      </c>
      <c r="B82" s="436" t="s">
        <v>56</v>
      </c>
      <c r="C82" s="51" t="s">
        <v>1217</v>
      </c>
      <c r="D82" s="437" t="s">
        <v>1051</v>
      </c>
      <c r="E82" s="51" t="s">
        <v>1234</v>
      </c>
      <c r="F82" s="43" t="s">
        <v>1235</v>
      </c>
      <c r="G82" s="438" t="s">
        <v>133</v>
      </c>
      <c r="H82" s="138" t="s">
        <v>888</v>
      </c>
      <c r="I82" s="138"/>
      <c r="J82" s="439">
        <v>5</v>
      </c>
      <c r="K82" s="439">
        <v>43</v>
      </c>
      <c r="L82" s="440">
        <v>40</v>
      </c>
      <c r="M82" s="441"/>
      <c r="N82" s="441"/>
      <c r="O82" s="441"/>
      <c r="P82" s="441"/>
      <c r="Q82" s="441"/>
      <c r="R82" s="441"/>
      <c r="S82" s="441"/>
      <c r="T82" s="441"/>
      <c r="U82" s="441"/>
      <c r="V82" s="441"/>
      <c r="W82" s="441"/>
      <c r="X82" s="441"/>
      <c r="Y82" s="441"/>
      <c r="Z82" s="439">
        <v>42.9</v>
      </c>
      <c r="AA82" s="442">
        <f t="shared" si="8"/>
        <v>0.232558139534887</v>
      </c>
      <c r="AB82" s="439">
        <v>83</v>
      </c>
      <c r="AC82" s="443">
        <f>(AB82-Z82)*VLOOKUP(AE82,公斤水的体积!A:B,2,)</f>
        <v>40.134887</v>
      </c>
      <c r="AD82" s="444">
        <f t="shared" si="9"/>
        <v>0.337217499999998</v>
      </c>
      <c r="AE82" s="445">
        <v>15</v>
      </c>
      <c r="AF82" s="446"/>
      <c r="AG82" s="446"/>
      <c r="AH82" s="447">
        <v>2.8</v>
      </c>
      <c r="AI82" s="437">
        <v>160.2</v>
      </c>
      <c r="AJ82" s="448">
        <f t="shared" si="10"/>
        <v>1.7478152309613</v>
      </c>
      <c r="AK82" s="260" t="s">
        <v>63</v>
      </c>
      <c r="AL82" s="260" t="s">
        <v>63</v>
      </c>
      <c r="AM82" s="260" t="s">
        <v>63</v>
      </c>
      <c r="AN82" s="260" t="s">
        <v>63</v>
      </c>
      <c r="AO82" s="260" t="s">
        <v>63</v>
      </c>
      <c r="AP82" s="260" t="s">
        <v>63</v>
      </c>
      <c r="AQ82" s="449" t="str">
        <f t="shared" si="11"/>
        <v>合格</v>
      </c>
      <c r="AR82" s="42" t="s">
        <v>1054</v>
      </c>
      <c r="AS82" s="51" t="s">
        <v>1217</v>
      </c>
      <c r="AT82" s="450">
        <v>15</v>
      </c>
      <c r="AU82" s="256"/>
    </row>
    <row r="83" ht="15" spans="1:47">
      <c r="A83" s="355">
        <v>76</v>
      </c>
      <c r="B83" s="436" t="s">
        <v>56</v>
      </c>
      <c r="C83" s="51" t="s">
        <v>1217</v>
      </c>
      <c r="D83" s="437" t="s">
        <v>1051</v>
      </c>
      <c r="E83" s="51" t="s">
        <v>1236</v>
      </c>
      <c r="F83" s="43" t="s">
        <v>1237</v>
      </c>
      <c r="G83" s="438" t="s">
        <v>60</v>
      </c>
      <c r="H83" s="138" t="s">
        <v>645</v>
      </c>
      <c r="I83" s="138" t="s">
        <v>529</v>
      </c>
      <c r="J83" s="437">
        <v>5.7</v>
      </c>
      <c r="K83" s="439">
        <v>48.9</v>
      </c>
      <c r="L83" s="440">
        <v>38</v>
      </c>
      <c r="M83" s="441"/>
      <c r="N83" s="441"/>
      <c r="O83" s="441"/>
      <c r="P83" s="441"/>
      <c r="Q83" s="441"/>
      <c r="R83" s="441"/>
      <c r="S83" s="441"/>
      <c r="T83" s="441"/>
      <c r="U83" s="441"/>
      <c r="V83" s="441"/>
      <c r="W83" s="441"/>
      <c r="X83" s="441"/>
      <c r="Y83" s="441"/>
      <c r="Z83" s="439">
        <v>48.8</v>
      </c>
      <c r="AA83" s="442">
        <f t="shared" si="8"/>
        <v>0.204498977505115</v>
      </c>
      <c r="AB83" s="439">
        <v>86.9</v>
      </c>
      <c r="AC83" s="443">
        <f>(AB83-Z83)*VLOOKUP(AE83,公斤水的体积!A:B,2,)</f>
        <v>38.133147</v>
      </c>
      <c r="AD83" s="444">
        <f t="shared" si="9"/>
        <v>0.350386842105285</v>
      </c>
      <c r="AE83" s="445">
        <v>15</v>
      </c>
      <c r="AF83" s="446"/>
      <c r="AG83" s="446"/>
      <c r="AH83" s="447">
        <v>2.5</v>
      </c>
      <c r="AI83" s="437">
        <v>133.1</v>
      </c>
      <c r="AJ83" s="448">
        <f t="shared" si="10"/>
        <v>1.87828700225394</v>
      </c>
      <c r="AK83" s="260" t="s">
        <v>63</v>
      </c>
      <c r="AL83" s="260" t="s">
        <v>63</v>
      </c>
      <c r="AM83" s="260" t="s">
        <v>63</v>
      </c>
      <c r="AN83" s="260" t="s">
        <v>63</v>
      </c>
      <c r="AO83" s="260" t="s">
        <v>63</v>
      </c>
      <c r="AP83" s="260" t="s">
        <v>63</v>
      </c>
      <c r="AQ83" s="449" t="str">
        <f t="shared" si="11"/>
        <v>合格</v>
      </c>
      <c r="AR83" s="42" t="s">
        <v>1054</v>
      </c>
      <c r="AS83" s="51" t="s">
        <v>1217</v>
      </c>
      <c r="AT83" s="450">
        <v>15</v>
      </c>
      <c r="AU83" s="256"/>
    </row>
    <row r="84" ht="15" spans="1:47">
      <c r="A84" s="355">
        <v>77</v>
      </c>
      <c r="B84" s="436" t="s">
        <v>56</v>
      </c>
      <c r="C84" s="51" t="s">
        <v>1217</v>
      </c>
      <c r="D84" s="437" t="s">
        <v>1051</v>
      </c>
      <c r="E84" s="51" t="s">
        <v>1238</v>
      </c>
      <c r="F84" s="43" t="s">
        <v>1239</v>
      </c>
      <c r="G84" s="438" t="s">
        <v>60</v>
      </c>
      <c r="H84" s="138" t="s">
        <v>1240</v>
      </c>
      <c r="I84" s="138" t="s">
        <v>1093</v>
      </c>
      <c r="J84" s="437">
        <v>5.7</v>
      </c>
      <c r="K84" s="439">
        <v>49.5</v>
      </c>
      <c r="L84" s="440">
        <v>40.1</v>
      </c>
      <c r="M84" s="441"/>
      <c r="N84" s="441"/>
      <c r="O84" s="441"/>
      <c r="P84" s="441"/>
      <c r="Q84" s="441"/>
      <c r="R84" s="441"/>
      <c r="S84" s="441"/>
      <c r="T84" s="441"/>
      <c r="U84" s="441"/>
      <c r="V84" s="441"/>
      <c r="W84" s="441"/>
      <c r="X84" s="441"/>
      <c r="Y84" s="441"/>
      <c r="Z84" s="439">
        <v>49.4</v>
      </c>
      <c r="AA84" s="442">
        <f t="shared" si="8"/>
        <v>0.202020202020205</v>
      </c>
      <c r="AB84" s="439">
        <v>89.6</v>
      </c>
      <c r="AC84" s="443">
        <f>(AB84-Z84)*VLOOKUP(AE84,公斤水的体积!A:B,2,)</f>
        <v>40.234974</v>
      </c>
      <c r="AD84" s="444">
        <f t="shared" si="9"/>
        <v>0.336593516209458</v>
      </c>
      <c r="AE84" s="445">
        <v>15</v>
      </c>
      <c r="AF84" s="446"/>
      <c r="AG84" s="446"/>
      <c r="AH84" s="447">
        <v>5.5</v>
      </c>
      <c r="AI84" s="437">
        <v>149.5</v>
      </c>
      <c r="AJ84" s="448">
        <f t="shared" si="10"/>
        <v>3.67892976588629</v>
      </c>
      <c r="AK84" s="260" t="s">
        <v>63</v>
      </c>
      <c r="AL84" s="260" t="s">
        <v>63</v>
      </c>
      <c r="AM84" s="260" t="s">
        <v>63</v>
      </c>
      <c r="AN84" s="260" t="s">
        <v>63</v>
      </c>
      <c r="AO84" s="260" t="s">
        <v>63</v>
      </c>
      <c r="AP84" s="260" t="s">
        <v>63</v>
      </c>
      <c r="AQ84" s="449" t="str">
        <f t="shared" si="11"/>
        <v>合格</v>
      </c>
      <c r="AR84" s="42" t="s">
        <v>1054</v>
      </c>
      <c r="AS84" s="51" t="s">
        <v>1217</v>
      </c>
      <c r="AT84" s="450">
        <v>15</v>
      </c>
      <c r="AU84" s="256"/>
    </row>
    <row r="85" ht="15" spans="1:47">
      <c r="A85" s="355">
        <v>78</v>
      </c>
      <c r="B85" s="436" t="s">
        <v>56</v>
      </c>
      <c r="C85" s="51" t="s">
        <v>1217</v>
      </c>
      <c r="D85" s="437" t="s">
        <v>1051</v>
      </c>
      <c r="E85" s="51" t="s">
        <v>1241</v>
      </c>
      <c r="F85" s="43" t="s">
        <v>1242</v>
      </c>
      <c r="G85" s="438" t="s">
        <v>236</v>
      </c>
      <c r="H85" s="138" t="s">
        <v>595</v>
      </c>
      <c r="I85" s="138"/>
      <c r="J85" s="437">
        <v>5.7</v>
      </c>
      <c r="K85" s="439">
        <v>46</v>
      </c>
      <c r="L85" s="440">
        <v>40</v>
      </c>
      <c r="M85" s="441"/>
      <c r="N85" s="441"/>
      <c r="O85" s="441"/>
      <c r="P85" s="441"/>
      <c r="Q85" s="441"/>
      <c r="R85" s="441"/>
      <c r="S85" s="441"/>
      <c r="T85" s="441"/>
      <c r="U85" s="441"/>
      <c r="V85" s="441"/>
      <c r="W85" s="441"/>
      <c r="X85" s="441"/>
      <c r="Y85" s="441"/>
      <c r="Z85" s="439">
        <v>45.9</v>
      </c>
      <c r="AA85" s="442">
        <f t="shared" si="8"/>
        <v>0.217391304347829</v>
      </c>
      <c r="AB85" s="439">
        <v>86</v>
      </c>
      <c r="AC85" s="443">
        <f>(AB85-Z85)*VLOOKUP(AE85,公斤水的体积!A:B,2,)</f>
        <v>40.134887</v>
      </c>
      <c r="AD85" s="444">
        <f t="shared" si="9"/>
        <v>0.337217499999998</v>
      </c>
      <c r="AE85" s="445">
        <v>15</v>
      </c>
      <c r="AF85" s="446"/>
      <c r="AG85" s="446"/>
      <c r="AH85" s="447">
        <v>2.3</v>
      </c>
      <c r="AI85" s="437">
        <v>149.9</v>
      </c>
      <c r="AJ85" s="448">
        <f t="shared" si="10"/>
        <v>1.53435623749166</v>
      </c>
      <c r="AK85" s="260" t="s">
        <v>63</v>
      </c>
      <c r="AL85" s="260" t="s">
        <v>63</v>
      </c>
      <c r="AM85" s="260" t="s">
        <v>63</v>
      </c>
      <c r="AN85" s="260" t="s">
        <v>63</v>
      </c>
      <c r="AO85" s="260" t="s">
        <v>63</v>
      </c>
      <c r="AP85" s="260" t="s">
        <v>63</v>
      </c>
      <c r="AQ85" s="449" t="str">
        <f t="shared" si="11"/>
        <v>合格</v>
      </c>
      <c r="AR85" s="42" t="s">
        <v>1054</v>
      </c>
      <c r="AS85" s="51" t="s">
        <v>1217</v>
      </c>
      <c r="AT85" s="450">
        <v>15</v>
      </c>
      <c r="AU85" s="256"/>
    </row>
    <row r="86" ht="15" spans="1:47">
      <c r="A86" s="355">
        <v>79</v>
      </c>
      <c r="B86" s="436" t="s">
        <v>56</v>
      </c>
      <c r="C86" s="51" t="s">
        <v>1243</v>
      </c>
      <c r="D86" s="437" t="s">
        <v>1051</v>
      </c>
      <c r="E86" s="51" t="s">
        <v>1244</v>
      </c>
      <c r="F86" s="43" t="s">
        <v>1245</v>
      </c>
      <c r="G86" s="438" t="s">
        <v>106</v>
      </c>
      <c r="H86" s="138" t="s">
        <v>269</v>
      </c>
      <c r="I86" s="138" t="s">
        <v>1093</v>
      </c>
      <c r="J86" s="437">
        <v>5.7</v>
      </c>
      <c r="K86" s="439">
        <v>57.2</v>
      </c>
      <c r="L86" s="440">
        <v>40</v>
      </c>
      <c r="M86" s="441"/>
      <c r="N86" s="441"/>
      <c r="O86" s="441"/>
      <c r="P86" s="441"/>
      <c r="Q86" s="441"/>
      <c r="R86" s="441"/>
      <c r="S86" s="441"/>
      <c r="T86" s="441"/>
      <c r="U86" s="441"/>
      <c r="V86" s="441"/>
      <c r="W86" s="441"/>
      <c r="X86" s="441"/>
      <c r="Y86" s="441"/>
      <c r="Z86" s="439">
        <v>57.1</v>
      </c>
      <c r="AA86" s="442">
        <f t="shared" si="8"/>
        <v>0.174825174825177</v>
      </c>
      <c r="AB86" s="439">
        <v>97.2</v>
      </c>
      <c r="AC86" s="443">
        <f>(AB86-Z86)*VLOOKUP(AE86,公斤水的体积!A:B,2,)</f>
        <v>40.162957</v>
      </c>
      <c r="AD86" s="444">
        <f t="shared" si="9"/>
        <v>0.407392500000014</v>
      </c>
      <c r="AE86" s="445">
        <v>19</v>
      </c>
      <c r="AF86" s="446"/>
      <c r="AG86" s="446"/>
      <c r="AH86" s="447">
        <v>2.3</v>
      </c>
      <c r="AI86" s="437">
        <v>120.5</v>
      </c>
      <c r="AJ86" s="448">
        <f t="shared" si="10"/>
        <v>1.90871369294606</v>
      </c>
      <c r="AK86" s="260" t="s">
        <v>63</v>
      </c>
      <c r="AL86" s="260" t="s">
        <v>63</v>
      </c>
      <c r="AM86" s="260" t="s">
        <v>63</v>
      </c>
      <c r="AN86" s="260" t="s">
        <v>63</v>
      </c>
      <c r="AO86" s="260" t="s">
        <v>63</v>
      </c>
      <c r="AP86" s="260" t="s">
        <v>63</v>
      </c>
      <c r="AQ86" s="449" t="str">
        <f t="shared" si="11"/>
        <v>合格</v>
      </c>
      <c r="AR86" s="42" t="s">
        <v>1054</v>
      </c>
      <c r="AS86" s="51" t="s">
        <v>1243</v>
      </c>
      <c r="AT86" s="450">
        <v>15</v>
      </c>
      <c r="AU86" s="256"/>
    </row>
    <row r="87" ht="15" spans="1:47">
      <c r="A87" s="355">
        <v>80</v>
      </c>
      <c r="B87" s="436" t="s">
        <v>56</v>
      </c>
      <c r="C87" s="51" t="s">
        <v>1243</v>
      </c>
      <c r="D87" s="437" t="s">
        <v>1051</v>
      </c>
      <c r="E87" s="51" t="s">
        <v>1246</v>
      </c>
      <c r="F87" s="43" t="s">
        <v>1247</v>
      </c>
      <c r="G87" s="438" t="s">
        <v>106</v>
      </c>
      <c r="H87" s="138" t="s">
        <v>539</v>
      </c>
      <c r="I87" s="138" t="s">
        <v>347</v>
      </c>
      <c r="J87" s="437">
        <v>5.7</v>
      </c>
      <c r="K87" s="439">
        <v>55.2</v>
      </c>
      <c r="L87" s="440">
        <v>40.4</v>
      </c>
      <c r="M87" s="441"/>
      <c r="N87" s="441"/>
      <c r="O87" s="441"/>
      <c r="P87" s="441"/>
      <c r="Q87" s="441"/>
      <c r="R87" s="441"/>
      <c r="S87" s="441"/>
      <c r="T87" s="441"/>
      <c r="U87" s="441"/>
      <c r="V87" s="441"/>
      <c r="W87" s="441"/>
      <c r="X87" s="441"/>
      <c r="Y87" s="441"/>
      <c r="Z87" s="439">
        <v>55.1</v>
      </c>
      <c r="AA87" s="442">
        <f t="shared" si="8"/>
        <v>0.181159420289858</v>
      </c>
      <c r="AB87" s="439">
        <v>95.6</v>
      </c>
      <c r="AC87" s="443">
        <f>(AB87-Z87)*VLOOKUP(AE87,公斤水的体积!A:B,2,)</f>
        <v>40.563585</v>
      </c>
      <c r="AD87" s="444">
        <f t="shared" si="9"/>
        <v>0.404913366336628</v>
      </c>
      <c r="AE87" s="445">
        <v>19</v>
      </c>
      <c r="AF87" s="446"/>
      <c r="AG87" s="446"/>
      <c r="AH87" s="447">
        <v>2.6</v>
      </c>
      <c r="AI87" s="437">
        <v>124.9</v>
      </c>
      <c r="AJ87" s="448">
        <f t="shared" si="10"/>
        <v>2.08166533226581</v>
      </c>
      <c r="AK87" s="260" t="s">
        <v>63</v>
      </c>
      <c r="AL87" s="260" t="s">
        <v>63</v>
      </c>
      <c r="AM87" s="260" t="s">
        <v>63</v>
      </c>
      <c r="AN87" s="260" t="s">
        <v>63</v>
      </c>
      <c r="AO87" s="260" t="s">
        <v>63</v>
      </c>
      <c r="AP87" s="260" t="s">
        <v>63</v>
      </c>
      <c r="AQ87" s="449" t="str">
        <f t="shared" si="11"/>
        <v>合格</v>
      </c>
      <c r="AR87" s="42" t="s">
        <v>1054</v>
      </c>
      <c r="AS87" s="51" t="s">
        <v>1243</v>
      </c>
      <c r="AT87" s="450">
        <v>15</v>
      </c>
      <c r="AU87" s="256"/>
    </row>
    <row r="88" ht="15" spans="1:47">
      <c r="A88" s="355">
        <v>81</v>
      </c>
      <c r="B88" s="436" t="s">
        <v>56</v>
      </c>
      <c r="C88" s="51" t="s">
        <v>1243</v>
      </c>
      <c r="D88" s="437" t="s">
        <v>1051</v>
      </c>
      <c r="E88" s="51" t="s">
        <v>1248</v>
      </c>
      <c r="F88" s="43" t="s">
        <v>1249</v>
      </c>
      <c r="G88" s="438" t="s">
        <v>236</v>
      </c>
      <c r="H88" s="138" t="s">
        <v>334</v>
      </c>
      <c r="I88" s="138"/>
      <c r="J88" s="439">
        <v>5</v>
      </c>
      <c r="K88" s="439">
        <v>45.5</v>
      </c>
      <c r="L88" s="440">
        <v>40</v>
      </c>
      <c r="M88" s="441"/>
      <c r="N88" s="441"/>
      <c r="O88" s="441"/>
      <c r="P88" s="441"/>
      <c r="Q88" s="441"/>
      <c r="R88" s="441"/>
      <c r="S88" s="441"/>
      <c r="T88" s="441"/>
      <c r="U88" s="441"/>
      <c r="V88" s="441"/>
      <c r="W88" s="441"/>
      <c r="X88" s="441"/>
      <c r="Y88" s="441"/>
      <c r="Z88" s="439">
        <v>45.4</v>
      </c>
      <c r="AA88" s="442">
        <f t="shared" si="8"/>
        <v>0.219780219780223</v>
      </c>
      <c r="AB88" s="439">
        <v>85.5</v>
      </c>
      <c r="AC88" s="443">
        <f>(AB88-Z88)*VLOOKUP(AE88,公斤水的体积!A:B,2,)</f>
        <v>40.162957</v>
      </c>
      <c r="AD88" s="444">
        <f t="shared" si="9"/>
        <v>0.407392500000014</v>
      </c>
      <c r="AE88" s="445">
        <v>19</v>
      </c>
      <c r="AF88" s="446"/>
      <c r="AG88" s="446"/>
      <c r="AH88" s="447">
        <v>2.3</v>
      </c>
      <c r="AI88" s="437">
        <v>150</v>
      </c>
      <c r="AJ88" s="448">
        <f t="shared" si="10"/>
        <v>1.53333333333333</v>
      </c>
      <c r="AK88" s="260" t="s">
        <v>63</v>
      </c>
      <c r="AL88" s="260" t="s">
        <v>63</v>
      </c>
      <c r="AM88" s="260" t="s">
        <v>63</v>
      </c>
      <c r="AN88" s="260" t="s">
        <v>63</v>
      </c>
      <c r="AO88" s="260" t="s">
        <v>63</v>
      </c>
      <c r="AP88" s="260" t="s">
        <v>63</v>
      </c>
      <c r="AQ88" s="449" t="str">
        <f t="shared" si="11"/>
        <v>合格</v>
      </c>
      <c r="AR88" s="42" t="s">
        <v>1054</v>
      </c>
      <c r="AS88" s="51" t="s">
        <v>1243</v>
      </c>
      <c r="AT88" s="450">
        <v>15</v>
      </c>
      <c r="AU88" s="256"/>
    </row>
    <row r="89" ht="15" spans="1:47">
      <c r="A89" s="355">
        <v>82</v>
      </c>
      <c r="B89" s="436" t="s">
        <v>56</v>
      </c>
      <c r="C89" s="51" t="s">
        <v>1243</v>
      </c>
      <c r="D89" s="437" t="s">
        <v>1051</v>
      </c>
      <c r="E89" s="51" t="s">
        <v>1250</v>
      </c>
      <c r="F89" s="43" t="s">
        <v>1251</v>
      </c>
      <c r="G89" s="438" t="s">
        <v>60</v>
      </c>
      <c r="H89" s="138" t="s">
        <v>878</v>
      </c>
      <c r="I89" s="138" t="s">
        <v>1093</v>
      </c>
      <c r="J89" s="437">
        <v>5.7</v>
      </c>
      <c r="K89" s="439">
        <v>50.3</v>
      </c>
      <c r="L89" s="440">
        <v>40</v>
      </c>
      <c r="M89" s="441"/>
      <c r="N89" s="441"/>
      <c r="O89" s="441"/>
      <c r="P89" s="441"/>
      <c r="Q89" s="441"/>
      <c r="R89" s="441"/>
      <c r="S89" s="441"/>
      <c r="T89" s="441"/>
      <c r="U89" s="441"/>
      <c r="V89" s="441"/>
      <c r="W89" s="441"/>
      <c r="X89" s="441"/>
      <c r="Y89" s="441"/>
      <c r="Z89" s="439">
        <v>50.2</v>
      </c>
      <c r="AA89" s="442">
        <f t="shared" si="8"/>
        <v>0.198807157057643</v>
      </c>
      <c r="AB89" s="439">
        <v>90.3</v>
      </c>
      <c r="AC89" s="443">
        <f>(AB89-Z89)*VLOOKUP(AE89,公斤水的体积!A:B,2,)</f>
        <v>40.162957</v>
      </c>
      <c r="AD89" s="444">
        <f t="shared" si="9"/>
        <v>0.407392499999997</v>
      </c>
      <c r="AE89" s="445">
        <v>19</v>
      </c>
      <c r="AF89" s="446"/>
      <c r="AG89" s="446"/>
      <c r="AH89" s="447">
        <v>2.4</v>
      </c>
      <c r="AI89" s="437">
        <v>141.1</v>
      </c>
      <c r="AJ89" s="448">
        <f t="shared" si="10"/>
        <v>1.70092133238838</v>
      </c>
      <c r="AK89" s="260" t="s">
        <v>63</v>
      </c>
      <c r="AL89" s="260" t="s">
        <v>63</v>
      </c>
      <c r="AM89" s="260" t="s">
        <v>63</v>
      </c>
      <c r="AN89" s="260" t="s">
        <v>63</v>
      </c>
      <c r="AO89" s="260" t="s">
        <v>63</v>
      </c>
      <c r="AP89" s="260" t="s">
        <v>63</v>
      </c>
      <c r="AQ89" s="449" t="str">
        <f t="shared" si="11"/>
        <v>合格</v>
      </c>
      <c r="AR89" s="42" t="s">
        <v>1054</v>
      </c>
      <c r="AS89" s="51" t="s">
        <v>1243</v>
      </c>
      <c r="AT89" s="450">
        <v>15</v>
      </c>
      <c r="AU89" s="256"/>
    </row>
    <row r="90" ht="15" spans="1:47">
      <c r="A90" s="355">
        <v>83</v>
      </c>
      <c r="B90" s="436" t="s">
        <v>56</v>
      </c>
      <c r="C90" s="51" t="s">
        <v>1243</v>
      </c>
      <c r="D90" s="437" t="s">
        <v>1051</v>
      </c>
      <c r="E90" s="51" t="s">
        <v>1252</v>
      </c>
      <c r="F90" s="43" t="s">
        <v>1253</v>
      </c>
      <c r="G90" s="438" t="s">
        <v>133</v>
      </c>
      <c r="H90" s="138" t="s">
        <v>595</v>
      </c>
      <c r="I90" s="138"/>
      <c r="J90" s="437">
        <v>5.7</v>
      </c>
      <c r="K90" s="439">
        <v>48.6</v>
      </c>
      <c r="L90" s="440">
        <v>40</v>
      </c>
      <c r="M90" s="441"/>
      <c r="N90" s="441"/>
      <c r="O90" s="441"/>
      <c r="P90" s="441"/>
      <c r="Q90" s="441"/>
      <c r="R90" s="441"/>
      <c r="S90" s="441"/>
      <c r="T90" s="441"/>
      <c r="U90" s="441"/>
      <c r="V90" s="441"/>
      <c r="W90" s="441"/>
      <c r="X90" s="441"/>
      <c r="Y90" s="441"/>
      <c r="Z90" s="439">
        <v>48.5</v>
      </c>
      <c r="AA90" s="442">
        <f t="shared" si="8"/>
        <v>0.205761316872431</v>
      </c>
      <c r="AB90" s="439">
        <v>88.6</v>
      </c>
      <c r="AC90" s="443">
        <f>(AB90-Z90)*VLOOKUP(AE90,公斤水的体积!A:B,2,)</f>
        <v>40.162957</v>
      </c>
      <c r="AD90" s="444">
        <f t="shared" si="9"/>
        <v>0.407392499999997</v>
      </c>
      <c r="AE90" s="445">
        <v>19</v>
      </c>
      <c r="AF90" s="446"/>
      <c r="AG90" s="446"/>
      <c r="AH90" s="447">
        <v>3</v>
      </c>
      <c r="AI90" s="437">
        <v>139.2</v>
      </c>
      <c r="AJ90" s="448">
        <f t="shared" si="10"/>
        <v>2.1551724137931</v>
      </c>
      <c r="AK90" s="260" t="s">
        <v>63</v>
      </c>
      <c r="AL90" s="260" t="s">
        <v>63</v>
      </c>
      <c r="AM90" s="260" t="s">
        <v>63</v>
      </c>
      <c r="AN90" s="260" t="s">
        <v>63</v>
      </c>
      <c r="AO90" s="260" t="s">
        <v>63</v>
      </c>
      <c r="AP90" s="260" t="s">
        <v>63</v>
      </c>
      <c r="AQ90" s="449" t="str">
        <f t="shared" si="11"/>
        <v>合格</v>
      </c>
      <c r="AR90" s="42" t="s">
        <v>1054</v>
      </c>
      <c r="AS90" s="51" t="s">
        <v>1243</v>
      </c>
      <c r="AT90" s="450">
        <v>15</v>
      </c>
      <c r="AU90" s="256"/>
    </row>
    <row r="91" ht="15" spans="1:47">
      <c r="A91" s="355">
        <v>84</v>
      </c>
      <c r="B91" s="436" t="s">
        <v>56</v>
      </c>
      <c r="C91" s="51" t="s">
        <v>1243</v>
      </c>
      <c r="D91" s="437" t="s">
        <v>1051</v>
      </c>
      <c r="E91" s="51" t="s">
        <v>1254</v>
      </c>
      <c r="F91" s="43" t="s">
        <v>1255</v>
      </c>
      <c r="G91" s="438" t="s">
        <v>60</v>
      </c>
      <c r="H91" s="138" t="s">
        <v>141</v>
      </c>
      <c r="I91" s="138" t="s">
        <v>1088</v>
      </c>
      <c r="J91" s="437">
        <v>5.7</v>
      </c>
      <c r="K91" s="439">
        <v>49.8</v>
      </c>
      <c r="L91" s="440">
        <v>40</v>
      </c>
      <c r="M91" s="441"/>
      <c r="N91" s="441"/>
      <c r="O91" s="441"/>
      <c r="P91" s="441"/>
      <c r="Q91" s="441"/>
      <c r="R91" s="441"/>
      <c r="S91" s="441"/>
      <c r="T91" s="441"/>
      <c r="U91" s="441"/>
      <c r="V91" s="441"/>
      <c r="W91" s="441"/>
      <c r="X91" s="441"/>
      <c r="Y91" s="441"/>
      <c r="Z91" s="439">
        <v>49.7</v>
      </c>
      <c r="AA91" s="442">
        <f t="shared" si="8"/>
        <v>0.200803212851394</v>
      </c>
      <c r="AB91" s="439">
        <v>89.8</v>
      </c>
      <c r="AC91" s="443">
        <f>(AB91-Z91)*VLOOKUP(AE91,公斤水的体积!A:B,2,)</f>
        <v>40.162957</v>
      </c>
      <c r="AD91" s="444">
        <f t="shared" si="9"/>
        <v>0.407392499999997</v>
      </c>
      <c r="AE91" s="445">
        <v>19</v>
      </c>
      <c r="AF91" s="446"/>
      <c r="AG91" s="446"/>
      <c r="AH91" s="447">
        <v>1.8</v>
      </c>
      <c r="AI91" s="437">
        <v>143.7</v>
      </c>
      <c r="AJ91" s="448">
        <f t="shared" si="10"/>
        <v>1.25260960334029</v>
      </c>
      <c r="AK91" s="260" t="s">
        <v>63</v>
      </c>
      <c r="AL91" s="260" t="s">
        <v>63</v>
      </c>
      <c r="AM91" s="260" t="s">
        <v>63</v>
      </c>
      <c r="AN91" s="260" t="s">
        <v>63</v>
      </c>
      <c r="AO91" s="260" t="s">
        <v>63</v>
      </c>
      <c r="AP91" s="260" t="s">
        <v>63</v>
      </c>
      <c r="AQ91" s="449" t="str">
        <f t="shared" si="11"/>
        <v>合格</v>
      </c>
      <c r="AR91" s="42" t="s">
        <v>1054</v>
      </c>
      <c r="AS91" s="51" t="s">
        <v>1243</v>
      </c>
      <c r="AT91" s="450">
        <v>15</v>
      </c>
      <c r="AU91" s="256"/>
    </row>
    <row r="92" ht="15" spans="1:47">
      <c r="A92" s="355">
        <v>85</v>
      </c>
      <c r="B92" s="436" t="s">
        <v>56</v>
      </c>
      <c r="C92" s="51" t="s">
        <v>1243</v>
      </c>
      <c r="D92" s="437" t="s">
        <v>1051</v>
      </c>
      <c r="E92" s="51" t="s">
        <v>1256</v>
      </c>
      <c r="F92" s="43" t="s">
        <v>1257</v>
      </c>
      <c r="G92" s="438" t="s">
        <v>133</v>
      </c>
      <c r="H92" s="138" t="s">
        <v>595</v>
      </c>
      <c r="I92" s="138"/>
      <c r="J92" s="437">
        <v>5.7</v>
      </c>
      <c r="K92" s="439">
        <v>48</v>
      </c>
      <c r="L92" s="440">
        <v>40</v>
      </c>
      <c r="M92" s="441"/>
      <c r="N92" s="441"/>
      <c r="O92" s="441"/>
      <c r="P92" s="441"/>
      <c r="Q92" s="441"/>
      <c r="R92" s="441"/>
      <c r="S92" s="441"/>
      <c r="T92" s="441"/>
      <c r="U92" s="441"/>
      <c r="V92" s="441"/>
      <c r="W92" s="441"/>
      <c r="X92" s="441"/>
      <c r="Y92" s="441"/>
      <c r="Z92" s="439">
        <v>47.9</v>
      </c>
      <c r="AA92" s="442">
        <f t="shared" si="8"/>
        <v>0.208333333333336</v>
      </c>
      <c r="AB92" s="439">
        <v>88</v>
      </c>
      <c r="AC92" s="443">
        <f>(AB92-Z92)*VLOOKUP(AE92,公斤水的体积!A:B,2,)</f>
        <v>40.162957</v>
      </c>
      <c r="AD92" s="444">
        <f t="shared" si="9"/>
        <v>0.407392500000014</v>
      </c>
      <c r="AE92" s="445">
        <v>19</v>
      </c>
      <c r="AF92" s="446"/>
      <c r="AG92" s="446"/>
      <c r="AH92" s="447">
        <v>2.8</v>
      </c>
      <c r="AI92" s="437">
        <v>143.8</v>
      </c>
      <c r="AJ92" s="448">
        <f t="shared" si="10"/>
        <v>1.9471488178025</v>
      </c>
      <c r="AK92" s="260" t="s">
        <v>63</v>
      </c>
      <c r="AL92" s="260" t="s">
        <v>63</v>
      </c>
      <c r="AM92" s="260" t="s">
        <v>63</v>
      </c>
      <c r="AN92" s="260" t="s">
        <v>63</v>
      </c>
      <c r="AO92" s="260" t="s">
        <v>63</v>
      </c>
      <c r="AP92" s="260" t="s">
        <v>63</v>
      </c>
      <c r="AQ92" s="449" t="str">
        <f t="shared" si="11"/>
        <v>合格</v>
      </c>
      <c r="AR92" s="42" t="s">
        <v>1054</v>
      </c>
      <c r="AS92" s="51" t="s">
        <v>1243</v>
      </c>
      <c r="AT92" s="450">
        <v>15</v>
      </c>
      <c r="AU92" s="256"/>
    </row>
    <row r="93" ht="15" spans="1:47">
      <c r="A93" s="355">
        <v>86</v>
      </c>
      <c r="B93" s="436" t="s">
        <v>56</v>
      </c>
      <c r="C93" s="51" t="s">
        <v>1243</v>
      </c>
      <c r="D93" s="437" t="s">
        <v>1051</v>
      </c>
      <c r="E93" s="51" t="s">
        <v>1258</v>
      </c>
      <c r="F93" s="43" t="s">
        <v>1259</v>
      </c>
      <c r="G93" s="438" t="s">
        <v>133</v>
      </c>
      <c r="H93" s="138" t="s">
        <v>70</v>
      </c>
      <c r="I93" s="138"/>
      <c r="J93" s="437">
        <v>5.7</v>
      </c>
      <c r="K93" s="439">
        <v>49.7</v>
      </c>
      <c r="L93" s="440">
        <v>40</v>
      </c>
      <c r="M93" s="441"/>
      <c r="N93" s="441"/>
      <c r="O93" s="441"/>
      <c r="P93" s="441"/>
      <c r="Q93" s="441"/>
      <c r="R93" s="441"/>
      <c r="S93" s="441"/>
      <c r="T93" s="441"/>
      <c r="U93" s="441"/>
      <c r="V93" s="441"/>
      <c r="W93" s="441"/>
      <c r="X93" s="441"/>
      <c r="Y93" s="441"/>
      <c r="Z93" s="439">
        <v>48.2</v>
      </c>
      <c r="AA93" s="442">
        <f t="shared" si="8"/>
        <v>3.01810865191147</v>
      </c>
      <c r="AB93" s="439">
        <v>88.3</v>
      </c>
      <c r="AC93" s="443">
        <f>(AB93-Z93)*VLOOKUP(AE93,公斤水的体积!A:B,2,)</f>
        <v>40.162957</v>
      </c>
      <c r="AD93" s="444">
        <f t="shared" si="9"/>
        <v>0.407392499999997</v>
      </c>
      <c r="AE93" s="445">
        <v>19</v>
      </c>
      <c r="AF93" s="446"/>
      <c r="AG93" s="446"/>
      <c r="AH93" s="447">
        <v>3.2</v>
      </c>
      <c r="AI93" s="437">
        <v>142.1</v>
      </c>
      <c r="AJ93" s="448">
        <f t="shared" si="10"/>
        <v>2.25193525686137</v>
      </c>
      <c r="AK93" s="260" t="s">
        <v>63</v>
      </c>
      <c r="AL93" s="260" t="s">
        <v>63</v>
      </c>
      <c r="AM93" s="260" t="s">
        <v>63</v>
      </c>
      <c r="AN93" s="260" t="s">
        <v>63</v>
      </c>
      <c r="AO93" s="260" t="s">
        <v>63</v>
      </c>
      <c r="AP93" s="260" t="s">
        <v>63</v>
      </c>
      <c r="AQ93" s="449" t="str">
        <f t="shared" si="11"/>
        <v>合格</v>
      </c>
      <c r="AR93" s="42" t="s">
        <v>1054</v>
      </c>
      <c r="AS93" s="51" t="s">
        <v>1243</v>
      </c>
      <c r="AT93" s="450">
        <v>15</v>
      </c>
      <c r="AU93" s="256"/>
    </row>
    <row r="94" ht="15" spans="1:47">
      <c r="A94" s="355">
        <v>87</v>
      </c>
      <c r="B94" s="436" t="s">
        <v>56</v>
      </c>
      <c r="C94" s="51" t="s">
        <v>1243</v>
      </c>
      <c r="D94" s="437" t="s">
        <v>1051</v>
      </c>
      <c r="E94" s="51" t="s">
        <v>1260</v>
      </c>
      <c r="F94" s="43" t="s">
        <v>1261</v>
      </c>
      <c r="G94" s="438" t="s">
        <v>96</v>
      </c>
      <c r="H94" s="138" t="s">
        <v>73</v>
      </c>
      <c r="I94" s="138" t="s">
        <v>1093</v>
      </c>
      <c r="J94" s="437">
        <v>5.7</v>
      </c>
      <c r="K94" s="439">
        <v>55.3</v>
      </c>
      <c r="L94" s="440">
        <v>38.6</v>
      </c>
      <c r="M94" s="441"/>
      <c r="N94" s="441"/>
      <c r="O94" s="441"/>
      <c r="P94" s="441"/>
      <c r="Q94" s="441"/>
      <c r="R94" s="441"/>
      <c r="S94" s="441"/>
      <c r="T94" s="441"/>
      <c r="U94" s="441"/>
      <c r="V94" s="441"/>
      <c r="W94" s="441"/>
      <c r="X94" s="441"/>
      <c r="Y94" s="441"/>
      <c r="Z94" s="439">
        <v>55.2</v>
      </c>
      <c r="AA94" s="442">
        <f t="shared" si="8"/>
        <v>0.180831826401436</v>
      </c>
      <c r="AB94" s="439">
        <v>93.9</v>
      </c>
      <c r="AC94" s="443">
        <f>(AB94-Z94)*VLOOKUP(AE94,公斤水的体积!A:B,2,)</f>
        <v>38.760759</v>
      </c>
      <c r="AD94" s="444">
        <f t="shared" si="9"/>
        <v>0.416474093264264</v>
      </c>
      <c r="AE94" s="445">
        <v>19</v>
      </c>
      <c r="AF94" s="446"/>
      <c r="AG94" s="446"/>
      <c r="AH94" s="447">
        <v>2.2</v>
      </c>
      <c r="AI94" s="437">
        <v>118.6</v>
      </c>
      <c r="AJ94" s="448">
        <f t="shared" si="10"/>
        <v>1.85497470489039</v>
      </c>
      <c r="AK94" s="260" t="s">
        <v>63</v>
      </c>
      <c r="AL94" s="260" t="s">
        <v>63</v>
      </c>
      <c r="AM94" s="260" t="s">
        <v>63</v>
      </c>
      <c r="AN94" s="260" t="s">
        <v>63</v>
      </c>
      <c r="AO94" s="260" t="s">
        <v>63</v>
      </c>
      <c r="AP94" s="260" t="s">
        <v>63</v>
      </c>
      <c r="AQ94" s="449" t="str">
        <f t="shared" si="11"/>
        <v>合格</v>
      </c>
      <c r="AR94" s="42" t="s">
        <v>1054</v>
      </c>
      <c r="AS94" s="51" t="s">
        <v>1243</v>
      </c>
      <c r="AT94" s="450">
        <v>15</v>
      </c>
      <c r="AU94" s="256"/>
    </row>
    <row r="95" ht="15" spans="1:47">
      <c r="A95" s="355">
        <v>88</v>
      </c>
      <c r="B95" s="436" t="s">
        <v>56</v>
      </c>
      <c r="C95" s="51" t="s">
        <v>1243</v>
      </c>
      <c r="D95" s="437" t="s">
        <v>1051</v>
      </c>
      <c r="E95" s="51" t="s">
        <v>1262</v>
      </c>
      <c r="F95" s="43" t="s">
        <v>1263</v>
      </c>
      <c r="G95" s="438" t="s">
        <v>106</v>
      </c>
      <c r="H95" s="138" t="s">
        <v>405</v>
      </c>
      <c r="I95" s="138" t="s">
        <v>475</v>
      </c>
      <c r="J95" s="437">
        <v>5.7</v>
      </c>
      <c r="K95" s="439">
        <v>47</v>
      </c>
      <c r="L95" s="440">
        <v>40.8</v>
      </c>
      <c r="M95" s="441"/>
      <c r="N95" s="441"/>
      <c r="O95" s="441"/>
      <c r="P95" s="441"/>
      <c r="Q95" s="441"/>
      <c r="R95" s="441"/>
      <c r="S95" s="441"/>
      <c r="T95" s="441"/>
      <c r="U95" s="441"/>
      <c r="V95" s="441"/>
      <c r="W95" s="441"/>
      <c r="X95" s="441"/>
      <c r="Y95" s="441"/>
      <c r="Z95" s="439">
        <v>46.9</v>
      </c>
      <c r="AA95" s="442">
        <f t="shared" si="8"/>
        <v>0.212765957446812</v>
      </c>
      <c r="AB95" s="439">
        <v>87.8</v>
      </c>
      <c r="AC95" s="443">
        <f>(AB95-Z95)*VLOOKUP(AE95,公斤水的体积!A:B,2,)</f>
        <v>40.964213</v>
      </c>
      <c r="AD95" s="444">
        <f t="shared" si="9"/>
        <v>0.402482843137264</v>
      </c>
      <c r="AE95" s="445">
        <v>19</v>
      </c>
      <c r="AF95" s="446"/>
      <c r="AG95" s="446"/>
      <c r="AH95" s="447">
        <v>1.9</v>
      </c>
      <c r="AI95" s="437">
        <v>163.5</v>
      </c>
      <c r="AJ95" s="448">
        <f t="shared" si="10"/>
        <v>1.16207951070336</v>
      </c>
      <c r="AK95" s="260" t="s">
        <v>63</v>
      </c>
      <c r="AL95" s="260" t="s">
        <v>63</v>
      </c>
      <c r="AM95" s="260" t="s">
        <v>63</v>
      </c>
      <c r="AN95" s="260" t="s">
        <v>63</v>
      </c>
      <c r="AO95" s="260" t="s">
        <v>63</v>
      </c>
      <c r="AP95" s="260" t="s">
        <v>63</v>
      </c>
      <c r="AQ95" s="449" t="str">
        <f t="shared" si="11"/>
        <v>合格</v>
      </c>
      <c r="AR95" s="42" t="s">
        <v>1054</v>
      </c>
      <c r="AS95" s="51" t="s">
        <v>1243</v>
      </c>
      <c r="AT95" s="450">
        <v>15</v>
      </c>
      <c r="AU95" s="256"/>
    </row>
    <row r="96" ht="15" spans="1:47">
      <c r="A96" s="355">
        <v>89</v>
      </c>
      <c r="B96" s="436" t="s">
        <v>56</v>
      </c>
      <c r="C96" s="51" t="s">
        <v>1243</v>
      </c>
      <c r="D96" s="437" t="s">
        <v>1051</v>
      </c>
      <c r="E96" s="51" t="s">
        <v>1264</v>
      </c>
      <c r="F96" s="43" t="s">
        <v>1265</v>
      </c>
      <c r="G96" s="438" t="s">
        <v>133</v>
      </c>
      <c r="H96" s="138" t="s">
        <v>1266</v>
      </c>
      <c r="I96" s="138" t="s">
        <v>775</v>
      </c>
      <c r="J96" s="437">
        <v>5.7</v>
      </c>
      <c r="K96" s="439">
        <v>48.2</v>
      </c>
      <c r="L96" s="440">
        <v>40.1</v>
      </c>
      <c r="M96" s="441"/>
      <c r="N96" s="441"/>
      <c r="O96" s="441"/>
      <c r="P96" s="441"/>
      <c r="Q96" s="441"/>
      <c r="R96" s="441"/>
      <c r="S96" s="441"/>
      <c r="T96" s="441"/>
      <c r="U96" s="441"/>
      <c r="V96" s="441"/>
      <c r="W96" s="441"/>
      <c r="X96" s="441"/>
      <c r="Y96" s="441"/>
      <c r="Z96" s="439">
        <v>48.1</v>
      </c>
      <c r="AA96" s="442">
        <f t="shared" si="8"/>
        <v>0.207468879668053</v>
      </c>
      <c r="AB96" s="439">
        <v>88.3</v>
      </c>
      <c r="AC96" s="443">
        <f>(AB96-Z96)*VLOOKUP(AE96,公斤水的体积!A:B,2,)</f>
        <v>40.263114</v>
      </c>
      <c r="AD96" s="444">
        <f t="shared" si="9"/>
        <v>0.406768079800499</v>
      </c>
      <c r="AE96" s="445">
        <v>19</v>
      </c>
      <c r="AF96" s="446"/>
      <c r="AG96" s="446"/>
      <c r="AH96" s="447">
        <v>2.4</v>
      </c>
      <c r="AI96" s="437">
        <v>143.2</v>
      </c>
      <c r="AJ96" s="448">
        <f t="shared" si="10"/>
        <v>1.67597765363128</v>
      </c>
      <c r="AK96" s="260" t="s">
        <v>63</v>
      </c>
      <c r="AL96" s="260" t="s">
        <v>63</v>
      </c>
      <c r="AM96" s="260" t="s">
        <v>63</v>
      </c>
      <c r="AN96" s="260" t="s">
        <v>63</v>
      </c>
      <c r="AO96" s="260" t="s">
        <v>63</v>
      </c>
      <c r="AP96" s="260" t="s">
        <v>63</v>
      </c>
      <c r="AQ96" s="449" t="str">
        <f t="shared" si="11"/>
        <v>合格</v>
      </c>
      <c r="AR96" s="42" t="s">
        <v>1054</v>
      </c>
      <c r="AS96" s="51" t="s">
        <v>1243</v>
      </c>
      <c r="AT96" s="450">
        <v>15</v>
      </c>
      <c r="AU96" s="256"/>
    </row>
    <row r="97" ht="15" spans="1:47">
      <c r="A97" s="355">
        <v>90</v>
      </c>
      <c r="B97" s="436" t="s">
        <v>56</v>
      </c>
      <c r="C97" s="51" t="s">
        <v>1243</v>
      </c>
      <c r="D97" s="437" t="s">
        <v>1051</v>
      </c>
      <c r="E97" s="51" t="s">
        <v>1267</v>
      </c>
      <c r="F97" s="43" t="s">
        <v>1268</v>
      </c>
      <c r="G97" s="438" t="s">
        <v>133</v>
      </c>
      <c r="H97" s="138" t="s">
        <v>1269</v>
      </c>
      <c r="I97" s="138" t="s">
        <v>290</v>
      </c>
      <c r="J97" s="437">
        <v>5.7</v>
      </c>
      <c r="K97" s="439">
        <v>48.8</v>
      </c>
      <c r="L97" s="440">
        <v>40</v>
      </c>
      <c r="M97" s="441"/>
      <c r="N97" s="441"/>
      <c r="O97" s="441"/>
      <c r="P97" s="441"/>
      <c r="Q97" s="441"/>
      <c r="R97" s="441"/>
      <c r="S97" s="441"/>
      <c r="T97" s="441"/>
      <c r="U97" s="441"/>
      <c r="V97" s="441"/>
      <c r="W97" s="441"/>
      <c r="X97" s="441"/>
      <c r="Y97" s="441"/>
      <c r="Z97" s="439">
        <v>48.7</v>
      </c>
      <c r="AA97" s="442">
        <f t="shared" si="8"/>
        <v>0.204918032786874</v>
      </c>
      <c r="AB97" s="439">
        <v>88.8</v>
      </c>
      <c r="AC97" s="443">
        <f>(AB97-Z97)*VLOOKUP(AE97,公斤水的体积!A:B,2,)</f>
        <v>40.162957</v>
      </c>
      <c r="AD97" s="444">
        <f t="shared" si="9"/>
        <v>0.407392499999997</v>
      </c>
      <c r="AE97" s="445">
        <v>19</v>
      </c>
      <c r="AF97" s="446"/>
      <c r="AG97" s="446"/>
      <c r="AH97" s="447">
        <v>2.3</v>
      </c>
      <c r="AI97" s="437">
        <v>145.2</v>
      </c>
      <c r="AJ97" s="448">
        <f t="shared" si="10"/>
        <v>1.58402203856749</v>
      </c>
      <c r="AK97" s="260" t="s">
        <v>63</v>
      </c>
      <c r="AL97" s="260" t="s">
        <v>63</v>
      </c>
      <c r="AM97" s="260" t="s">
        <v>63</v>
      </c>
      <c r="AN97" s="260" t="s">
        <v>63</v>
      </c>
      <c r="AO97" s="260" t="s">
        <v>63</v>
      </c>
      <c r="AP97" s="260" t="s">
        <v>63</v>
      </c>
      <c r="AQ97" s="449" t="str">
        <f t="shared" si="11"/>
        <v>合格</v>
      </c>
      <c r="AR97" s="42" t="s">
        <v>1054</v>
      </c>
      <c r="AS97" s="51" t="s">
        <v>1243</v>
      </c>
      <c r="AT97" s="450">
        <v>15</v>
      </c>
      <c r="AU97" s="256"/>
    </row>
    <row r="98" ht="15" spans="1:47">
      <c r="A98" s="355">
        <v>91</v>
      </c>
      <c r="B98" s="436" t="s">
        <v>56</v>
      </c>
      <c r="C98" s="51" t="s">
        <v>1243</v>
      </c>
      <c r="D98" s="437" t="s">
        <v>1051</v>
      </c>
      <c r="E98" s="51" t="s">
        <v>1270</v>
      </c>
      <c r="F98" s="43" t="s">
        <v>1271</v>
      </c>
      <c r="G98" s="438" t="s">
        <v>68</v>
      </c>
      <c r="H98" s="138" t="s">
        <v>1074</v>
      </c>
      <c r="I98" s="138" t="s">
        <v>70</v>
      </c>
      <c r="J98" s="437">
        <v>5.7</v>
      </c>
      <c r="K98" s="439">
        <v>57.7</v>
      </c>
      <c r="L98" s="440">
        <v>40.4</v>
      </c>
      <c r="M98" s="441"/>
      <c r="N98" s="441"/>
      <c r="O98" s="441"/>
      <c r="P98" s="441"/>
      <c r="Q98" s="441"/>
      <c r="R98" s="441"/>
      <c r="S98" s="441"/>
      <c r="T98" s="441"/>
      <c r="U98" s="441"/>
      <c r="V98" s="441"/>
      <c r="W98" s="441"/>
      <c r="X98" s="441"/>
      <c r="Y98" s="441"/>
      <c r="Z98" s="439">
        <v>57.6</v>
      </c>
      <c r="AA98" s="442">
        <f t="shared" si="8"/>
        <v>0.173310225303295</v>
      </c>
      <c r="AB98" s="439">
        <v>98.1</v>
      </c>
      <c r="AC98" s="443">
        <f>(AB98-Z98)*VLOOKUP(AE98,公斤水的体积!A:B,2,)</f>
        <v>40.563585</v>
      </c>
      <c r="AD98" s="444">
        <f t="shared" si="9"/>
        <v>0.404913366336628</v>
      </c>
      <c r="AE98" s="445">
        <v>19</v>
      </c>
      <c r="AF98" s="446"/>
      <c r="AG98" s="446"/>
      <c r="AH98" s="447">
        <v>1.8</v>
      </c>
      <c r="AI98" s="437">
        <v>125.9</v>
      </c>
      <c r="AJ98" s="448">
        <f t="shared" si="10"/>
        <v>1.42970611596505</v>
      </c>
      <c r="AK98" s="260" t="s">
        <v>63</v>
      </c>
      <c r="AL98" s="260" t="s">
        <v>63</v>
      </c>
      <c r="AM98" s="260" t="s">
        <v>63</v>
      </c>
      <c r="AN98" s="260" t="s">
        <v>63</v>
      </c>
      <c r="AO98" s="260" t="s">
        <v>63</v>
      </c>
      <c r="AP98" s="260" t="s">
        <v>63</v>
      </c>
      <c r="AQ98" s="449" t="str">
        <f t="shared" si="11"/>
        <v>合格</v>
      </c>
      <c r="AR98" s="42" t="s">
        <v>1054</v>
      </c>
      <c r="AS98" s="51" t="s">
        <v>1243</v>
      </c>
      <c r="AT98" s="450">
        <v>15</v>
      </c>
      <c r="AU98" s="256"/>
    </row>
    <row r="99" ht="15" spans="1:47">
      <c r="A99" s="355">
        <v>92</v>
      </c>
      <c r="B99" s="436" t="s">
        <v>56</v>
      </c>
      <c r="C99" s="51" t="s">
        <v>1243</v>
      </c>
      <c r="D99" s="437" t="s">
        <v>1051</v>
      </c>
      <c r="E99" s="51" t="s">
        <v>1272</v>
      </c>
      <c r="F99" s="43" t="s">
        <v>1273</v>
      </c>
      <c r="G99" s="438" t="s">
        <v>60</v>
      </c>
      <c r="H99" s="138" t="s">
        <v>1274</v>
      </c>
      <c r="I99" s="138" t="s">
        <v>775</v>
      </c>
      <c r="J99" s="437">
        <v>5.7</v>
      </c>
      <c r="K99" s="439">
        <v>49.9</v>
      </c>
      <c r="L99" s="440">
        <v>40</v>
      </c>
      <c r="M99" s="441"/>
      <c r="N99" s="441"/>
      <c r="O99" s="441"/>
      <c r="P99" s="441"/>
      <c r="Q99" s="441"/>
      <c r="R99" s="441"/>
      <c r="S99" s="441"/>
      <c r="T99" s="441"/>
      <c r="U99" s="441"/>
      <c r="V99" s="441"/>
      <c r="W99" s="441"/>
      <c r="X99" s="441"/>
      <c r="Y99" s="441"/>
      <c r="Z99" s="439">
        <v>49.8</v>
      </c>
      <c r="AA99" s="442">
        <f t="shared" si="8"/>
        <v>0.200400801603209</v>
      </c>
      <c r="AB99" s="439">
        <v>89.9</v>
      </c>
      <c r="AC99" s="443">
        <f>(AB99-Z99)*VLOOKUP(AE99,公斤水的体积!A:B,2,)</f>
        <v>40.162957</v>
      </c>
      <c r="AD99" s="444">
        <f t="shared" si="9"/>
        <v>0.407392500000032</v>
      </c>
      <c r="AE99" s="445">
        <v>19</v>
      </c>
      <c r="AF99" s="446"/>
      <c r="AG99" s="446"/>
      <c r="AH99" s="447">
        <v>2.8</v>
      </c>
      <c r="AI99" s="437">
        <v>146.4</v>
      </c>
      <c r="AJ99" s="448">
        <f t="shared" si="10"/>
        <v>1.91256830601093</v>
      </c>
      <c r="AK99" s="260" t="s">
        <v>63</v>
      </c>
      <c r="AL99" s="260" t="s">
        <v>63</v>
      </c>
      <c r="AM99" s="260" t="s">
        <v>63</v>
      </c>
      <c r="AN99" s="260" t="s">
        <v>63</v>
      </c>
      <c r="AO99" s="260" t="s">
        <v>63</v>
      </c>
      <c r="AP99" s="260" t="s">
        <v>63</v>
      </c>
      <c r="AQ99" s="449" t="str">
        <f t="shared" si="11"/>
        <v>合格</v>
      </c>
      <c r="AR99" s="42" t="s">
        <v>1054</v>
      </c>
      <c r="AS99" s="51" t="s">
        <v>1243</v>
      </c>
      <c r="AT99" s="450">
        <v>15</v>
      </c>
      <c r="AU99" s="256"/>
    </row>
    <row r="100" ht="15" spans="1:47">
      <c r="A100" s="355">
        <v>93</v>
      </c>
      <c r="B100" s="436" t="s">
        <v>56</v>
      </c>
      <c r="C100" s="51" t="s">
        <v>1243</v>
      </c>
      <c r="D100" s="437" t="s">
        <v>1051</v>
      </c>
      <c r="E100" s="51" t="s">
        <v>1275</v>
      </c>
      <c r="F100" s="43" t="s">
        <v>1276</v>
      </c>
      <c r="G100" s="438" t="s">
        <v>133</v>
      </c>
      <c r="H100" s="138" t="s">
        <v>900</v>
      </c>
      <c r="I100" s="138" t="s">
        <v>836</v>
      </c>
      <c r="J100" s="437">
        <v>5.7</v>
      </c>
      <c r="K100" s="439">
        <v>48</v>
      </c>
      <c r="L100" s="440">
        <v>40</v>
      </c>
      <c r="M100" s="441"/>
      <c r="N100" s="441"/>
      <c r="O100" s="441"/>
      <c r="P100" s="441"/>
      <c r="Q100" s="441"/>
      <c r="R100" s="441"/>
      <c r="S100" s="441"/>
      <c r="T100" s="441"/>
      <c r="U100" s="441"/>
      <c r="V100" s="441"/>
      <c r="W100" s="441"/>
      <c r="X100" s="441"/>
      <c r="Y100" s="441"/>
      <c r="Z100" s="439">
        <v>47.9</v>
      </c>
      <c r="AA100" s="442">
        <f t="shared" si="8"/>
        <v>0.208333333333336</v>
      </c>
      <c r="AB100" s="439">
        <v>88</v>
      </c>
      <c r="AC100" s="443">
        <f>(AB100-Z100)*VLOOKUP(AE100,公斤水的体积!A:B,2,)</f>
        <v>40.162957</v>
      </c>
      <c r="AD100" s="444">
        <f t="shared" si="9"/>
        <v>0.407392500000014</v>
      </c>
      <c r="AE100" s="445">
        <v>19</v>
      </c>
      <c r="AF100" s="446"/>
      <c r="AG100" s="446"/>
      <c r="AH100" s="447">
        <v>2.5</v>
      </c>
      <c r="AI100" s="437">
        <v>141.8</v>
      </c>
      <c r="AJ100" s="448">
        <f t="shared" si="10"/>
        <v>1.76304654442877</v>
      </c>
      <c r="AK100" s="260" t="s">
        <v>63</v>
      </c>
      <c r="AL100" s="260" t="s">
        <v>63</v>
      </c>
      <c r="AM100" s="260" t="s">
        <v>63</v>
      </c>
      <c r="AN100" s="260" t="s">
        <v>63</v>
      </c>
      <c r="AO100" s="260" t="s">
        <v>63</v>
      </c>
      <c r="AP100" s="260" t="s">
        <v>63</v>
      </c>
      <c r="AQ100" s="449" t="str">
        <f t="shared" si="11"/>
        <v>合格</v>
      </c>
      <c r="AR100" s="42" t="s">
        <v>1054</v>
      </c>
      <c r="AS100" s="51" t="s">
        <v>1243</v>
      </c>
      <c r="AT100" s="450">
        <v>15</v>
      </c>
      <c r="AU100" s="256"/>
    </row>
    <row r="101" ht="15" spans="1:47">
      <c r="A101" s="355">
        <v>94</v>
      </c>
      <c r="B101" s="436" t="s">
        <v>56</v>
      </c>
      <c r="C101" s="51" t="s">
        <v>1243</v>
      </c>
      <c r="D101" s="437" t="s">
        <v>1051</v>
      </c>
      <c r="E101" s="51" t="s">
        <v>1277</v>
      </c>
      <c r="F101" s="43" t="s">
        <v>1278</v>
      </c>
      <c r="G101" s="438" t="s">
        <v>106</v>
      </c>
      <c r="H101" s="138" t="s">
        <v>276</v>
      </c>
      <c r="I101" s="138" t="s">
        <v>775</v>
      </c>
      <c r="J101" s="437">
        <v>5.7</v>
      </c>
      <c r="K101" s="439">
        <v>50.2</v>
      </c>
      <c r="L101" s="440">
        <v>40</v>
      </c>
      <c r="M101" s="441"/>
      <c r="N101" s="441"/>
      <c r="O101" s="441"/>
      <c r="P101" s="441"/>
      <c r="Q101" s="441"/>
      <c r="R101" s="441"/>
      <c r="S101" s="441"/>
      <c r="T101" s="441"/>
      <c r="U101" s="441"/>
      <c r="V101" s="441"/>
      <c r="W101" s="441"/>
      <c r="X101" s="441"/>
      <c r="Y101" s="441"/>
      <c r="Z101" s="439">
        <v>50.1</v>
      </c>
      <c r="AA101" s="442">
        <f t="shared" si="8"/>
        <v>0.199203187250999</v>
      </c>
      <c r="AB101" s="439">
        <v>90.2</v>
      </c>
      <c r="AC101" s="443">
        <f>(AB101-Z101)*VLOOKUP(AE101,公斤水的体积!A:B,2,)</f>
        <v>40.162957</v>
      </c>
      <c r="AD101" s="444">
        <f t="shared" si="9"/>
        <v>0.407392500000014</v>
      </c>
      <c r="AE101" s="445">
        <v>19</v>
      </c>
      <c r="AF101" s="446"/>
      <c r="AG101" s="446"/>
      <c r="AH101" s="447">
        <v>1.7</v>
      </c>
      <c r="AI101" s="437">
        <v>142.4</v>
      </c>
      <c r="AJ101" s="448">
        <f t="shared" si="10"/>
        <v>1.1938202247191</v>
      </c>
      <c r="AK101" s="260" t="s">
        <v>63</v>
      </c>
      <c r="AL101" s="260" t="s">
        <v>63</v>
      </c>
      <c r="AM101" s="260" t="s">
        <v>63</v>
      </c>
      <c r="AN101" s="260" t="s">
        <v>63</v>
      </c>
      <c r="AO101" s="260" t="s">
        <v>63</v>
      </c>
      <c r="AP101" s="260" t="s">
        <v>63</v>
      </c>
      <c r="AQ101" s="449" t="str">
        <f t="shared" si="11"/>
        <v>合格</v>
      </c>
      <c r="AR101" s="42" t="s">
        <v>1054</v>
      </c>
      <c r="AS101" s="51" t="s">
        <v>1243</v>
      </c>
      <c r="AT101" s="450">
        <v>15</v>
      </c>
      <c r="AU101" s="256"/>
    </row>
    <row r="102" ht="15" spans="1:47">
      <c r="A102" s="355">
        <v>95</v>
      </c>
      <c r="B102" s="436" t="s">
        <v>56</v>
      </c>
      <c r="C102" s="51" t="s">
        <v>1243</v>
      </c>
      <c r="D102" s="437" t="s">
        <v>1051</v>
      </c>
      <c r="E102" s="51" t="s">
        <v>1279</v>
      </c>
      <c r="F102" s="43" t="s">
        <v>1280</v>
      </c>
      <c r="G102" s="438" t="s">
        <v>60</v>
      </c>
      <c r="H102" s="138" t="s">
        <v>427</v>
      </c>
      <c r="I102" s="138" t="s">
        <v>1108</v>
      </c>
      <c r="J102" s="437">
        <v>5.7</v>
      </c>
      <c r="K102" s="439">
        <v>49.6</v>
      </c>
      <c r="L102" s="440">
        <v>40</v>
      </c>
      <c r="M102" s="441"/>
      <c r="N102" s="441"/>
      <c r="O102" s="441"/>
      <c r="P102" s="441"/>
      <c r="Q102" s="441"/>
      <c r="R102" s="441"/>
      <c r="S102" s="441"/>
      <c r="T102" s="441"/>
      <c r="U102" s="441"/>
      <c r="V102" s="441"/>
      <c r="W102" s="441"/>
      <c r="X102" s="441"/>
      <c r="Y102" s="441"/>
      <c r="Z102" s="439">
        <v>49.5</v>
      </c>
      <c r="AA102" s="442">
        <f t="shared" si="8"/>
        <v>0.201612903225809</v>
      </c>
      <c r="AB102" s="439">
        <v>89.6</v>
      </c>
      <c r="AC102" s="443">
        <f>(AB102-Z102)*VLOOKUP(AE102,公斤水的体积!A:B,2,)</f>
        <v>40.162957</v>
      </c>
      <c r="AD102" s="444">
        <f t="shared" si="9"/>
        <v>0.407392499999997</v>
      </c>
      <c r="AE102" s="445">
        <v>19</v>
      </c>
      <c r="AF102" s="446"/>
      <c r="AG102" s="446"/>
      <c r="AH102" s="447">
        <v>1.9</v>
      </c>
      <c r="AI102" s="437">
        <v>145.7</v>
      </c>
      <c r="AJ102" s="448">
        <f t="shared" si="10"/>
        <v>1.30404941660947</v>
      </c>
      <c r="AK102" s="260" t="s">
        <v>63</v>
      </c>
      <c r="AL102" s="260" t="s">
        <v>63</v>
      </c>
      <c r="AM102" s="260" t="s">
        <v>63</v>
      </c>
      <c r="AN102" s="260" t="s">
        <v>63</v>
      </c>
      <c r="AO102" s="260" t="s">
        <v>63</v>
      </c>
      <c r="AP102" s="260" t="s">
        <v>63</v>
      </c>
      <c r="AQ102" s="449" t="str">
        <f t="shared" si="11"/>
        <v>合格</v>
      </c>
      <c r="AR102" s="42" t="s">
        <v>1054</v>
      </c>
      <c r="AS102" s="51" t="s">
        <v>1243</v>
      </c>
      <c r="AT102" s="450">
        <v>15</v>
      </c>
      <c r="AU102" s="256"/>
    </row>
    <row r="103" ht="15" spans="1:47">
      <c r="A103" s="355">
        <v>96</v>
      </c>
      <c r="B103" s="436" t="s">
        <v>56</v>
      </c>
      <c r="C103" s="51" t="s">
        <v>1243</v>
      </c>
      <c r="D103" s="437" t="s">
        <v>1051</v>
      </c>
      <c r="E103" s="51" t="s">
        <v>1281</v>
      </c>
      <c r="F103" s="43" t="s">
        <v>1282</v>
      </c>
      <c r="G103" s="438" t="s">
        <v>60</v>
      </c>
      <c r="H103" s="138" t="s">
        <v>391</v>
      </c>
      <c r="I103" s="138" t="s">
        <v>768</v>
      </c>
      <c r="J103" s="437">
        <v>5.7</v>
      </c>
      <c r="K103" s="439">
        <v>47.4</v>
      </c>
      <c r="L103" s="440">
        <v>40</v>
      </c>
      <c r="M103" s="441"/>
      <c r="N103" s="441"/>
      <c r="O103" s="441"/>
      <c r="P103" s="441"/>
      <c r="Q103" s="441"/>
      <c r="R103" s="441"/>
      <c r="S103" s="441"/>
      <c r="T103" s="441"/>
      <c r="U103" s="441"/>
      <c r="V103" s="441"/>
      <c r="W103" s="441"/>
      <c r="X103" s="441"/>
      <c r="Y103" s="441"/>
      <c r="Z103" s="439">
        <v>47.3</v>
      </c>
      <c r="AA103" s="442">
        <f t="shared" si="8"/>
        <v>0.210970464135024</v>
      </c>
      <c r="AB103" s="439">
        <v>87.4</v>
      </c>
      <c r="AC103" s="443">
        <f>(AB103-Z103)*VLOOKUP(AE103,公斤水的体积!A:B,2,)</f>
        <v>40.162957</v>
      </c>
      <c r="AD103" s="444">
        <f t="shared" si="9"/>
        <v>0.407392500000032</v>
      </c>
      <c r="AE103" s="445">
        <v>19</v>
      </c>
      <c r="AF103" s="446"/>
      <c r="AG103" s="446"/>
      <c r="AH103" s="447">
        <v>2.8</v>
      </c>
      <c r="AI103" s="437">
        <v>146.6</v>
      </c>
      <c r="AJ103" s="448">
        <f t="shared" si="10"/>
        <v>1.90995907230559</v>
      </c>
      <c r="AK103" s="260" t="s">
        <v>63</v>
      </c>
      <c r="AL103" s="260" t="s">
        <v>63</v>
      </c>
      <c r="AM103" s="260" t="s">
        <v>63</v>
      </c>
      <c r="AN103" s="260" t="s">
        <v>63</v>
      </c>
      <c r="AO103" s="260" t="s">
        <v>63</v>
      </c>
      <c r="AP103" s="260" t="s">
        <v>63</v>
      </c>
      <c r="AQ103" s="449" t="str">
        <f t="shared" si="11"/>
        <v>合格</v>
      </c>
      <c r="AR103" s="42" t="s">
        <v>1054</v>
      </c>
      <c r="AS103" s="51" t="s">
        <v>1243</v>
      </c>
      <c r="AT103" s="450">
        <v>15</v>
      </c>
      <c r="AU103" s="256"/>
    </row>
    <row r="104" ht="15" spans="1:47">
      <c r="A104" s="355">
        <v>97</v>
      </c>
      <c r="B104" s="436" t="s">
        <v>56</v>
      </c>
      <c r="C104" s="51" t="s">
        <v>1243</v>
      </c>
      <c r="D104" s="437" t="s">
        <v>1051</v>
      </c>
      <c r="E104" s="51" t="s">
        <v>1283</v>
      </c>
      <c r="F104" s="43" t="s">
        <v>1284</v>
      </c>
      <c r="G104" s="438" t="s">
        <v>86</v>
      </c>
      <c r="H104" s="138" t="s">
        <v>658</v>
      </c>
      <c r="I104" s="138"/>
      <c r="J104" s="437">
        <v>5.7</v>
      </c>
      <c r="K104" s="439">
        <v>48</v>
      </c>
      <c r="L104" s="440">
        <v>40</v>
      </c>
      <c r="M104" s="441"/>
      <c r="N104" s="441"/>
      <c r="O104" s="441"/>
      <c r="P104" s="441"/>
      <c r="Q104" s="441"/>
      <c r="R104" s="441"/>
      <c r="S104" s="441"/>
      <c r="T104" s="441"/>
      <c r="U104" s="441"/>
      <c r="V104" s="441"/>
      <c r="W104" s="441"/>
      <c r="X104" s="441"/>
      <c r="Y104" s="441"/>
      <c r="Z104" s="439">
        <v>47.9</v>
      </c>
      <c r="AA104" s="442">
        <f t="shared" si="8"/>
        <v>0.208333333333336</v>
      </c>
      <c r="AB104" s="439">
        <v>88.2</v>
      </c>
      <c r="AC104" s="443">
        <f>(AB104-Z104)*VLOOKUP(AE104,公斤水的体积!A:B,2,)</f>
        <v>40.363271</v>
      </c>
      <c r="AD104" s="444">
        <f t="shared" si="9"/>
        <v>0.908177500000012</v>
      </c>
      <c r="AE104" s="445">
        <v>19</v>
      </c>
      <c r="AF104" s="446"/>
      <c r="AG104" s="446"/>
      <c r="AH104" s="447">
        <v>1.6</v>
      </c>
      <c r="AI104" s="437">
        <v>139.4</v>
      </c>
      <c r="AJ104" s="448">
        <f t="shared" si="10"/>
        <v>1.14777618364419</v>
      </c>
      <c r="AK104" s="260" t="s">
        <v>63</v>
      </c>
      <c r="AL104" s="260" t="s">
        <v>63</v>
      </c>
      <c r="AM104" s="260" t="s">
        <v>63</v>
      </c>
      <c r="AN104" s="260" t="s">
        <v>63</v>
      </c>
      <c r="AO104" s="260" t="s">
        <v>63</v>
      </c>
      <c r="AP104" s="260" t="s">
        <v>63</v>
      </c>
      <c r="AQ104" s="449" t="str">
        <f t="shared" si="11"/>
        <v>合格</v>
      </c>
      <c r="AR104" s="42" t="s">
        <v>1054</v>
      </c>
      <c r="AS104" s="51" t="s">
        <v>1243</v>
      </c>
      <c r="AT104" s="450">
        <v>15</v>
      </c>
      <c r="AU104" s="256"/>
    </row>
    <row r="105" ht="15" spans="1:47">
      <c r="A105" s="355">
        <v>98</v>
      </c>
      <c r="B105" s="436" t="s">
        <v>56</v>
      </c>
      <c r="C105" s="51" t="s">
        <v>1243</v>
      </c>
      <c r="D105" s="437" t="s">
        <v>1051</v>
      </c>
      <c r="E105" s="51" t="s">
        <v>1285</v>
      </c>
      <c r="F105" s="43" t="s">
        <v>1286</v>
      </c>
      <c r="G105" s="438" t="s">
        <v>60</v>
      </c>
      <c r="H105" s="138" t="s">
        <v>391</v>
      </c>
      <c r="I105" s="138" t="s">
        <v>768</v>
      </c>
      <c r="J105" s="437">
        <v>5.7</v>
      </c>
      <c r="K105" s="439">
        <v>48</v>
      </c>
      <c r="L105" s="440">
        <v>40</v>
      </c>
      <c r="M105" s="441"/>
      <c r="N105" s="441"/>
      <c r="O105" s="441"/>
      <c r="P105" s="441"/>
      <c r="Q105" s="441"/>
      <c r="R105" s="441"/>
      <c r="S105" s="441"/>
      <c r="T105" s="441"/>
      <c r="U105" s="441"/>
      <c r="V105" s="441"/>
      <c r="W105" s="441"/>
      <c r="X105" s="441"/>
      <c r="Y105" s="441"/>
      <c r="Z105" s="439">
        <v>47.9</v>
      </c>
      <c r="AA105" s="442">
        <f t="shared" si="8"/>
        <v>0.208333333333336</v>
      </c>
      <c r="AB105" s="439">
        <v>88</v>
      </c>
      <c r="AC105" s="443">
        <f>(AB105-Z105)*VLOOKUP(AE105,公斤水的体积!A:B,2,)</f>
        <v>40.162957</v>
      </c>
      <c r="AD105" s="444">
        <f t="shared" si="9"/>
        <v>0.407392500000014</v>
      </c>
      <c r="AE105" s="445">
        <v>19</v>
      </c>
      <c r="AF105" s="446"/>
      <c r="AG105" s="446"/>
      <c r="AH105" s="447">
        <v>1.4</v>
      </c>
      <c r="AI105" s="437">
        <v>141.6</v>
      </c>
      <c r="AJ105" s="448">
        <f t="shared" si="10"/>
        <v>0.988700564971751</v>
      </c>
      <c r="AK105" s="260" t="s">
        <v>63</v>
      </c>
      <c r="AL105" s="260" t="s">
        <v>63</v>
      </c>
      <c r="AM105" s="260" t="s">
        <v>63</v>
      </c>
      <c r="AN105" s="260" t="s">
        <v>63</v>
      </c>
      <c r="AO105" s="260" t="s">
        <v>63</v>
      </c>
      <c r="AP105" s="260" t="s">
        <v>63</v>
      </c>
      <c r="AQ105" s="449" t="str">
        <f t="shared" si="11"/>
        <v>合格</v>
      </c>
      <c r="AR105" s="42" t="s">
        <v>1054</v>
      </c>
      <c r="AS105" s="51" t="s">
        <v>1243</v>
      </c>
      <c r="AT105" s="450">
        <v>15</v>
      </c>
      <c r="AU105" s="256"/>
    </row>
    <row r="106" ht="15" spans="1:47">
      <c r="A106" s="355">
        <v>99</v>
      </c>
      <c r="B106" s="436" t="s">
        <v>56</v>
      </c>
      <c r="C106" s="51" t="s">
        <v>1243</v>
      </c>
      <c r="D106" s="437" t="s">
        <v>1051</v>
      </c>
      <c r="E106" s="51" t="s">
        <v>1287</v>
      </c>
      <c r="F106" s="43" t="s">
        <v>1288</v>
      </c>
      <c r="G106" s="438" t="s">
        <v>60</v>
      </c>
      <c r="H106" s="138" t="s">
        <v>157</v>
      </c>
      <c r="I106" s="138" t="s">
        <v>524</v>
      </c>
      <c r="J106" s="437">
        <v>5.7</v>
      </c>
      <c r="K106" s="439">
        <v>49.8</v>
      </c>
      <c r="L106" s="440">
        <v>40.5</v>
      </c>
      <c r="M106" s="441"/>
      <c r="N106" s="441"/>
      <c r="O106" s="441"/>
      <c r="P106" s="441"/>
      <c r="Q106" s="441"/>
      <c r="R106" s="441"/>
      <c r="S106" s="441"/>
      <c r="T106" s="441"/>
      <c r="U106" s="441"/>
      <c r="V106" s="441"/>
      <c r="W106" s="441"/>
      <c r="X106" s="441"/>
      <c r="Y106" s="441"/>
      <c r="Z106" s="439">
        <v>49.7</v>
      </c>
      <c r="AA106" s="442">
        <f t="shared" si="8"/>
        <v>0.200803212851394</v>
      </c>
      <c r="AB106" s="439">
        <v>90.3</v>
      </c>
      <c r="AC106" s="443">
        <f>(AB106-Z106)*VLOOKUP(AE106,公斤水的体积!A:B,2,)</f>
        <v>40.663742</v>
      </c>
      <c r="AD106" s="444">
        <f t="shared" si="9"/>
        <v>0.404301234567899</v>
      </c>
      <c r="AE106" s="445">
        <v>19</v>
      </c>
      <c r="AF106" s="446"/>
      <c r="AG106" s="446"/>
      <c r="AH106" s="447">
        <v>0.5</v>
      </c>
      <c r="AI106" s="437">
        <v>146.8</v>
      </c>
      <c r="AJ106" s="448">
        <f t="shared" si="10"/>
        <v>0.340599455040872</v>
      </c>
      <c r="AK106" s="260" t="s">
        <v>63</v>
      </c>
      <c r="AL106" s="260" t="s">
        <v>63</v>
      </c>
      <c r="AM106" s="260" t="s">
        <v>63</v>
      </c>
      <c r="AN106" s="260" t="s">
        <v>63</v>
      </c>
      <c r="AO106" s="260" t="s">
        <v>63</v>
      </c>
      <c r="AP106" s="260" t="s">
        <v>63</v>
      </c>
      <c r="AQ106" s="449" t="str">
        <f t="shared" si="11"/>
        <v>合格</v>
      </c>
      <c r="AR106" s="42" t="s">
        <v>1054</v>
      </c>
      <c r="AS106" s="51" t="s">
        <v>1243</v>
      </c>
      <c r="AT106" s="450">
        <v>15</v>
      </c>
      <c r="AU106" s="256"/>
    </row>
    <row r="107" ht="15" spans="1:47">
      <c r="A107" s="355">
        <v>100</v>
      </c>
      <c r="B107" s="436" t="s">
        <v>56</v>
      </c>
      <c r="C107" s="51" t="s">
        <v>1243</v>
      </c>
      <c r="D107" s="437" t="s">
        <v>1051</v>
      </c>
      <c r="E107" s="51" t="s">
        <v>1289</v>
      </c>
      <c r="F107" s="43" t="s">
        <v>1290</v>
      </c>
      <c r="G107" s="438" t="s">
        <v>60</v>
      </c>
      <c r="H107" s="138" t="s">
        <v>1231</v>
      </c>
      <c r="I107" s="138" t="s">
        <v>888</v>
      </c>
      <c r="J107" s="437">
        <v>5.7</v>
      </c>
      <c r="K107" s="439">
        <v>48.7</v>
      </c>
      <c r="L107" s="440">
        <v>40.1</v>
      </c>
      <c r="M107" s="441"/>
      <c r="N107" s="441"/>
      <c r="O107" s="441"/>
      <c r="P107" s="441"/>
      <c r="Q107" s="441"/>
      <c r="R107" s="441"/>
      <c r="S107" s="441"/>
      <c r="T107" s="441"/>
      <c r="U107" s="441"/>
      <c r="V107" s="441"/>
      <c r="W107" s="441"/>
      <c r="X107" s="441"/>
      <c r="Y107" s="441"/>
      <c r="Z107" s="439">
        <v>48.6</v>
      </c>
      <c r="AA107" s="442">
        <f t="shared" si="8"/>
        <v>0.205338809034911</v>
      </c>
      <c r="AB107" s="439">
        <v>88.8</v>
      </c>
      <c r="AC107" s="443">
        <f>(AB107-Z107)*VLOOKUP(AE107,公斤水的体积!A:B,2,)</f>
        <v>40.263114</v>
      </c>
      <c r="AD107" s="444">
        <f t="shared" si="9"/>
        <v>0.406768079800499</v>
      </c>
      <c r="AE107" s="445">
        <v>19</v>
      </c>
      <c r="AF107" s="446"/>
      <c r="AG107" s="446"/>
      <c r="AH107" s="447">
        <v>2.6</v>
      </c>
      <c r="AI107" s="437">
        <v>140.8</v>
      </c>
      <c r="AJ107" s="448">
        <f t="shared" si="10"/>
        <v>1.84659090909091</v>
      </c>
      <c r="AK107" s="260" t="s">
        <v>63</v>
      </c>
      <c r="AL107" s="260" t="s">
        <v>63</v>
      </c>
      <c r="AM107" s="260" t="s">
        <v>63</v>
      </c>
      <c r="AN107" s="260" t="s">
        <v>63</v>
      </c>
      <c r="AO107" s="260" t="s">
        <v>63</v>
      </c>
      <c r="AP107" s="260" t="s">
        <v>63</v>
      </c>
      <c r="AQ107" s="449" t="str">
        <f t="shared" si="11"/>
        <v>合格</v>
      </c>
      <c r="AR107" s="42" t="s">
        <v>1054</v>
      </c>
      <c r="AS107" s="51" t="s">
        <v>1243</v>
      </c>
      <c r="AT107" s="450">
        <v>15</v>
      </c>
      <c r="AU107" s="256"/>
    </row>
    <row r="108" ht="15" spans="1:47">
      <c r="A108" s="355">
        <v>101</v>
      </c>
      <c r="B108" s="436" t="s">
        <v>56</v>
      </c>
      <c r="C108" s="51" t="s">
        <v>1243</v>
      </c>
      <c r="D108" s="437" t="s">
        <v>1051</v>
      </c>
      <c r="E108" s="51" t="s">
        <v>1291</v>
      </c>
      <c r="F108" s="43" t="s">
        <v>1292</v>
      </c>
      <c r="G108" s="438" t="s">
        <v>86</v>
      </c>
      <c r="H108" s="138" t="s">
        <v>632</v>
      </c>
      <c r="I108" s="138" t="s">
        <v>595</v>
      </c>
      <c r="J108" s="437">
        <v>5.7</v>
      </c>
      <c r="K108" s="439">
        <v>48.4</v>
      </c>
      <c r="L108" s="440">
        <v>40.2</v>
      </c>
      <c r="M108" s="441"/>
      <c r="N108" s="441"/>
      <c r="O108" s="441"/>
      <c r="P108" s="441"/>
      <c r="Q108" s="441"/>
      <c r="R108" s="441"/>
      <c r="S108" s="441"/>
      <c r="T108" s="441"/>
      <c r="U108" s="441"/>
      <c r="V108" s="441"/>
      <c r="W108" s="441"/>
      <c r="X108" s="441"/>
      <c r="Y108" s="441"/>
      <c r="Z108" s="439">
        <v>48.2</v>
      </c>
      <c r="AA108" s="442">
        <f t="shared" si="8"/>
        <v>0.413223140495859</v>
      </c>
      <c r="AB108" s="439">
        <v>88.6</v>
      </c>
      <c r="AC108" s="443">
        <f>(AB108-Z108)*VLOOKUP(AE108,公斤水的体积!A:B,2,)</f>
        <v>40.463428</v>
      </c>
      <c r="AD108" s="444">
        <f t="shared" si="9"/>
        <v>0.655293532338285</v>
      </c>
      <c r="AE108" s="445">
        <v>19</v>
      </c>
      <c r="AF108" s="446"/>
      <c r="AG108" s="446"/>
      <c r="AH108" s="447">
        <v>2.8</v>
      </c>
      <c r="AI108" s="437">
        <v>159.9</v>
      </c>
      <c r="AJ108" s="448">
        <f t="shared" si="10"/>
        <v>1.75109443402126</v>
      </c>
      <c r="AK108" s="260" t="s">
        <v>63</v>
      </c>
      <c r="AL108" s="260" t="s">
        <v>63</v>
      </c>
      <c r="AM108" s="260" t="s">
        <v>63</v>
      </c>
      <c r="AN108" s="260" t="s">
        <v>63</v>
      </c>
      <c r="AO108" s="260" t="s">
        <v>63</v>
      </c>
      <c r="AP108" s="260" t="s">
        <v>63</v>
      </c>
      <c r="AQ108" s="449" t="str">
        <f t="shared" si="11"/>
        <v>合格</v>
      </c>
      <c r="AR108" s="42" t="s">
        <v>1054</v>
      </c>
      <c r="AS108" s="51" t="s">
        <v>1243</v>
      </c>
      <c r="AT108" s="450">
        <v>15</v>
      </c>
      <c r="AU108" s="256"/>
    </row>
    <row r="109" ht="15" spans="1:47">
      <c r="A109" s="355">
        <v>102</v>
      </c>
      <c r="B109" s="436" t="s">
        <v>56</v>
      </c>
      <c r="C109" s="51" t="s">
        <v>511</v>
      </c>
      <c r="D109" s="437" t="s">
        <v>1051</v>
      </c>
      <c r="E109" s="51" t="s">
        <v>1293</v>
      </c>
      <c r="F109" s="43" t="s">
        <v>1294</v>
      </c>
      <c r="G109" s="438" t="s">
        <v>106</v>
      </c>
      <c r="H109" s="138" t="s">
        <v>1222</v>
      </c>
      <c r="I109" s="138" t="s">
        <v>185</v>
      </c>
      <c r="J109" s="437">
        <v>5.7</v>
      </c>
      <c r="K109" s="439">
        <v>55</v>
      </c>
      <c r="L109" s="440">
        <v>40.6</v>
      </c>
      <c r="M109" s="441"/>
      <c r="N109" s="441"/>
      <c r="O109" s="441"/>
      <c r="P109" s="441"/>
      <c r="Q109" s="441"/>
      <c r="R109" s="441"/>
      <c r="S109" s="441"/>
      <c r="T109" s="441"/>
      <c r="U109" s="441"/>
      <c r="V109" s="441"/>
      <c r="W109" s="441"/>
      <c r="X109" s="441"/>
      <c r="Y109" s="441"/>
      <c r="Z109" s="439">
        <v>54.9</v>
      </c>
      <c r="AA109" s="442">
        <f t="shared" si="8"/>
        <v>0.181818181818184</v>
      </c>
      <c r="AB109" s="439">
        <v>95.6</v>
      </c>
      <c r="AC109" s="443">
        <f>(AB109-Z109)*VLOOKUP(AE109,公斤水的体积!A:B,2,)</f>
        <v>40.772039</v>
      </c>
      <c r="AD109" s="444">
        <f t="shared" si="9"/>
        <v>0.42374137931034</v>
      </c>
      <c r="AE109" s="445">
        <v>20</v>
      </c>
      <c r="AF109" s="446"/>
      <c r="AG109" s="446"/>
      <c r="AH109" s="447">
        <v>3</v>
      </c>
      <c r="AI109" s="437">
        <v>130.7</v>
      </c>
      <c r="AJ109" s="448">
        <f t="shared" si="10"/>
        <v>2.29533282325937</v>
      </c>
      <c r="AK109" s="260" t="s">
        <v>63</v>
      </c>
      <c r="AL109" s="260" t="s">
        <v>63</v>
      </c>
      <c r="AM109" s="260" t="s">
        <v>63</v>
      </c>
      <c r="AN109" s="260" t="s">
        <v>63</v>
      </c>
      <c r="AO109" s="260" t="s">
        <v>63</v>
      </c>
      <c r="AP109" s="260" t="s">
        <v>63</v>
      </c>
      <c r="AQ109" s="449" t="str">
        <f t="shared" si="11"/>
        <v>合格</v>
      </c>
      <c r="AR109" s="42" t="s">
        <v>1054</v>
      </c>
      <c r="AS109" s="51" t="s">
        <v>511</v>
      </c>
      <c r="AT109" s="450">
        <v>15</v>
      </c>
      <c r="AU109" s="256"/>
    </row>
    <row r="110" ht="15" spans="1:47">
      <c r="A110" s="355">
        <v>103</v>
      </c>
      <c r="B110" s="436" t="s">
        <v>56</v>
      </c>
      <c r="C110" s="51" t="s">
        <v>1295</v>
      </c>
      <c r="D110" s="437" t="s">
        <v>1051</v>
      </c>
      <c r="E110" s="51" t="s">
        <v>1296</v>
      </c>
      <c r="F110" s="43" t="s">
        <v>1297</v>
      </c>
      <c r="G110" s="438" t="s">
        <v>133</v>
      </c>
      <c r="H110" s="138" t="s">
        <v>595</v>
      </c>
      <c r="I110" s="138"/>
      <c r="J110" s="437">
        <v>5.7</v>
      </c>
      <c r="K110" s="439">
        <v>49.1</v>
      </c>
      <c r="L110" s="440">
        <v>40</v>
      </c>
      <c r="M110" s="441"/>
      <c r="N110" s="441"/>
      <c r="O110" s="441"/>
      <c r="P110" s="441"/>
      <c r="Q110" s="441"/>
      <c r="R110" s="441"/>
      <c r="S110" s="441"/>
      <c r="T110" s="441"/>
      <c r="U110" s="441"/>
      <c r="V110" s="441"/>
      <c r="W110" s="441"/>
      <c r="X110" s="441"/>
      <c r="Y110" s="441"/>
      <c r="Z110" s="439">
        <v>49</v>
      </c>
      <c r="AA110" s="442">
        <f t="shared" si="8"/>
        <v>0.203665987780044</v>
      </c>
      <c r="AB110" s="439">
        <v>89.1</v>
      </c>
      <c r="AC110" s="443">
        <f>(AB110-Z110)*VLOOKUP(AE110,公斤水的体积!A:B,2,)</f>
        <v>40.155338</v>
      </c>
      <c r="AD110" s="444">
        <f t="shared" si="9"/>
        <v>0.388344999999983</v>
      </c>
      <c r="AE110" s="445">
        <v>18</v>
      </c>
      <c r="AF110" s="446"/>
      <c r="AG110" s="446"/>
      <c r="AH110" s="447">
        <v>1.4</v>
      </c>
      <c r="AI110" s="437">
        <v>139.2</v>
      </c>
      <c r="AJ110" s="448">
        <f t="shared" si="10"/>
        <v>1.00574712643678</v>
      </c>
      <c r="AK110" s="260" t="s">
        <v>63</v>
      </c>
      <c r="AL110" s="260" t="s">
        <v>63</v>
      </c>
      <c r="AM110" s="260" t="s">
        <v>63</v>
      </c>
      <c r="AN110" s="260" t="s">
        <v>63</v>
      </c>
      <c r="AO110" s="260" t="s">
        <v>63</v>
      </c>
      <c r="AP110" s="260" t="s">
        <v>63</v>
      </c>
      <c r="AQ110" s="449" t="str">
        <f t="shared" si="11"/>
        <v>合格</v>
      </c>
      <c r="AR110" s="42" t="s">
        <v>1054</v>
      </c>
      <c r="AS110" s="51" t="s">
        <v>1295</v>
      </c>
      <c r="AT110" s="450">
        <v>15</v>
      </c>
      <c r="AU110" s="256"/>
    </row>
    <row r="111" ht="15" spans="1:47">
      <c r="A111" s="355">
        <v>104</v>
      </c>
      <c r="B111" s="436" t="s">
        <v>56</v>
      </c>
      <c r="C111" s="51" t="s">
        <v>1295</v>
      </c>
      <c r="D111" s="437" t="s">
        <v>1051</v>
      </c>
      <c r="E111" s="51" t="s">
        <v>1298</v>
      </c>
      <c r="F111" s="43" t="s">
        <v>1299</v>
      </c>
      <c r="G111" s="438" t="s">
        <v>133</v>
      </c>
      <c r="H111" s="138" t="s">
        <v>70</v>
      </c>
      <c r="I111" s="138"/>
      <c r="J111" s="437">
        <v>5.7</v>
      </c>
      <c r="K111" s="439">
        <v>48.5</v>
      </c>
      <c r="L111" s="440">
        <v>40</v>
      </c>
      <c r="M111" s="441"/>
      <c r="N111" s="441"/>
      <c r="O111" s="441"/>
      <c r="P111" s="441"/>
      <c r="Q111" s="441"/>
      <c r="R111" s="441"/>
      <c r="S111" s="441"/>
      <c r="T111" s="441"/>
      <c r="U111" s="441"/>
      <c r="V111" s="441"/>
      <c r="W111" s="441"/>
      <c r="X111" s="441"/>
      <c r="Y111" s="441"/>
      <c r="Z111" s="439">
        <v>48.4</v>
      </c>
      <c r="AA111" s="442">
        <f t="shared" si="8"/>
        <v>0.206185567010312</v>
      </c>
      <c r="AB111" s="439">
        <v>88.5</v>
      </c>
      <c r="AC111" s="443">
        <f>(AB111-Z111)*VLOOKUP(AE111,公斤水的体积!A:B,2,)</f>
        <v>40.155338</v>
      </c>
      <c r="AD111" s="444">
        <f t="shared" si="9"/>
        <v>0.388345000000001</v>
      </c>
      <c r="AE111" s="445">
        <v>18</v>
      </c>
      <c r="AF111" s="446"/>
      <c r="AG111" s="446"/>
      <c r="AH111" s="447">
        <v>2.3</v>
      </c>
      <c r="AI111" s="437">
        <v>139.4</v>
      </c>
      <c r="AJ111" s="448">
        <f t="shared" si="10"/>
        <v>1.64992826398852</v>
      </c>
      <c r="AK111" s="260" t="s">
        <v>63</v>
      </c>
      <c r="AL111" s="260" t="s">
        <v>63</v>
      </c>
      <c r="AM111" s="260" t="s">
        <v>63</v>
      </c>
      <c r="AN111" s="260" t="s">
        <v>63</v>
      </c>
      <c r="AO111" s="260" t="s">
        <v>63</v>
      </c>
      <c r="AP111" s="260" t="s">
        <v>63</v>
      </c>
      <c r="AQ111" s="449" t="str">
        <f t="shared" si="11"/>
        <v>合格</v>
      </c>
      <c r="AR111" s="42" t="s">
        <v>1054</v>
      </c>
      <c r="AS111" s="51" t="s">
        <v>1295</v>
      </c>
      <c r="AT111" s="450">
        <v>15</v>
      </c>
      <c r="AU111" s="256"/>
    </row>
    <row r="112" ht="15" spans="1:47">
      <c r="A112" s="355">
        <v>105</v>
      </c>
      <c r="B112" s="436" t="s">
        <v>56</v>
      </c>
      <c r="C112" s="51" t="s">
        <v>1295</v>
      </c>
      <c r="D112" s="437" t="s">
        <v>1051</v>
      </c>
      <c r="E112" s="51" t="s">
        <v>1300</v>
      </c>
      <c r="F112" s="43" t="s">
        <v>1301</v>
      </c>
      <c r="G112" s="438" t="s">
        <v>60</v>
      </c>
      <c r="H112" s="138" t="s">
        <v>1302</v>
      </c>
      <c r="I112" s="138" t="s">
        <v>830</v>
      </c>
      <c r="J112" s="437">
        <v>5.7</v>
      </c>
      <c r="K112" s="439">
        <v>57.8</v>
      </c>
      <c r="L112" s="440">
        <v>40.4</v>
      </c>
      <c r="M112" s="441"/>
      <c r="N112" s="441"/>
      <c r="O112" s="441"/>
      <c r="P112" s="441"/>
      <c r="Q112" s="441"/>
      <c r="R112" s="441"/>
      <c r="S112" s="441"/>
      <c r="T112" s="441"/>
      <c r="U112" s="441"/>
      <c r="V112" s="441"/>
      <c r="W112" s="441"/>
      <c r="X112" s="441"/>
      <c r="Y112" s="441"/>
      <c r="Z112" s="439">
        <v>57.7</v>
      </c>
      <c r="AA112" s="442">
        <f t="shared" si="8"/>
        <v>0.173010380622828</v>
      </c>
      <c r="AB112" s="439">
        <v>98.2</v>
      </c>
      <c r="AC112" s="443">
        <f>(AB112-Z112)*VLOOKUP(AE112,公斤水的体积!A:B,2,)</f>
        <v>40.55589</v>
      </c>
      <c r="AD112" s="444">
        <f t="shared" si="9"/>
        <v>0.385866336633662</v>
      </c>
      <c r="AE112" s="445">
        <v>18</v>
      </c>
      <c r="AF112" s="446"/>
      <c r="AG112" s="446"/>
      <c r="AH112" s="447">
        <v>2.1</v>
      </c>
      <c r="AI112" s="437">
        <v>117.4</v>
      </c>
      <c r="AJ112" s="448">
        <f t="shared" si="10"/>
        <v>1.78875638841567</v>
      </c>
      <c r="AK112" s="260" t="s">
        <v>63</v>
      </c>
      <c r="AL112" s="260" t="s">
        <v>63</v>
      </c>
      <c r="AM112" s="260" t="s">
        <v>63</v>
      </c>
      <c r="AN112" s="260" t="s">
        <v>63</v>
      </c>
      <c r="AO112" s="260" t="s">
        <v>63</v>
      </c>
      <c r="AP112" s="260" t="s">
        <v>63</v>
      </c>
      <c r="AQ112" s="449" t="str">
        <f t="shared" si="11"/>
        <v>合格</v>
      </c>
      <c r="AR112" s="42" t="s">
        <v>1054</v>
      </c>
      <c r="AS112" s="51" t="s">
        <v>1295</v>
      </c>
      <c r="AT112" s="450">
        <v>15</v>
      </c>
      <c r="AU112" s="256"/>
    </row>
    <row r="113" ht="15" spans="1:251">
      <c r="A113" s="355">
        <v>106</v>
      </c>
      <c r="B113" s="436" t="s">
        <v>56</v>
      </c>
      <c r="C113" s="51" t="s">
        <v>1295</v>
      </c>
      <c r="D113" s="437" t="s">
        <v>1051</v>
      </c>
      <c r="E113" s="51" t="s">
        <v>1303</v>
      </c>
      <c r="F113" s="43" t="s">
        <v>1304</v>
      </c>
      <c r="G113" s="438" t="s">
        <v>133</v>
      </c>
      <c r="H113" s="138" t="s">
        <v>70</v>
      </c>
      <c r="I113" s="138"/>
      <c r="J113" s="437">
        <v>5.7</v>
      </c>
      <c r="K113" s="439">
        <v>48</v>
      </c>
      <c r="L113" s="440">
        <v>40</v>
      </c>
      <c r="M113" s="441"/>
      <c r="N113" s="441"/>
      <c r="O113" s="441"/>
      <c r="P113" s="441"/>
      <c r="Q113" s="441"/>
      <c r="R113" s="441"/>
      <c r="S113" s="441"/>
      <c r="T113" s="441"/>
      <c r="U113" s="441"/>
      <c r="V113" s="441"/>
      <c r="W113" s="441"/>
      <c r="X113" s="441"/>
      <c r="Y113" s="441"/>
      <c r="Z113" s="439">
        <v>47.9</v>
      </c>
      <c r="AA113" s="442">
        <f t="shared" si="8"/>
        <v>0.208333333333336</v>
      </c>
      <c r="AB113" s="439">
        <v>88</v>
      </c>
      <c r="AC113" s="443">
        <f>(AB113-Z113)*VLOOKUP(AE113,公斤水的体积!A:B,2,)</f>
        <v>40.155338</v>
      </c>
      <c r="AD113" s="444">
        <f t="shared" si="9"/>
        <v>0.388345000000001</v>
      </c>
      <c r="AE113" s="445">
        <v>18</v>
      </c>
      <c r="AF113" s="446"/>
      <c r="AG113" s="446"/>
      <c r="AH113" s="447">
        <v>3</v>
      </c>
      <c r="AI113" s="437">
        <v>142.1</v>
      </c>
      <c r="AJ113" s="448">
        <f t="shared" si="10"/>
        <v>2.11118930330753</v>
      </c>
      <c r="AK113" s="260" t="s">
        <v>63</v>
      </c>
      <c r="AL113" s="260" t="s">
        <v>63</v>
      </c>
      <c r="AM113" s="260" t="s">
        <v>63</v>
      </c>
      <c r="AN113" s="260" t="s">
        <v>63</v>
      </c>
      <c r="AO113" s="260" t="s">
        <v>63</v>
      </c>
      <c r="AP113" s="260" t="s">
        <v>63</v>
      </c>
      <c r="AQ113" s="449" t="str">
        <f t="shared" si="11"/>
        <v>合格</v>
      </c>
      <c r="AR113" s="42" t="s">
        <v>1054</v>
      </c>
      <c r="AS113" s="51" t="s">
        <v>1295</v>
      </c>
      <c r="AT113" s="450">
        <v>15</v>
      </c>
      <c r="AU113" s="256"/>
    </row>
    <row r="114" ht="15" spans="1:251">
      <c r="A114" s="355">
        <v>107</v>
      </c>
      <c r="B114" s="436" t="s">
        <v>56</v>
      </c>
      <c r="C114" s="51" t="s">
        <v>1295</v>
      </c>
      <c r="D114" s="437" t="s">
        <v>1051</v>
      </c>
      <c r="E114" s="51" t="s">
        <v>1305</v>
      </c>
      <c r="F114" s="43" t="s">
        <v>1306</v>
      </c>
      <c r="G114" s="438" t="s">
        <v>133</v>
      </c>
      <c r="H114" s="138" t="s">
        <v>595</v>
      </c>
      <c r="I114" s="138"/>
      <c r="J114" s="437">
        <v>5.7</v>
      </c>
      <c r="K114" s="439">
        <v>48.7</v>
      </c>
      <c r="L114" s="440">
        <v>40</v>
      </c>
      <c r="M114" s="441"/>
      <c r="N114" s="441"/>
      <c r="O114" s="441"/>
      <c r="P114" s="441"/>
      <c r="Q114" s="441"/>
      <c r="R114" s="441"/>
      <c r="S114" s="441"/>
      <c r="T114" s="441"/>
      <c r="U114" s="441"/>
      <c r="V114" s="441"/>
      <c r="W114" s="441"/>
      <c r="X114" s="441"/>
      <c r="Y114" s="441"/>
      <c r="Z114" s="439">
        <v>48.6</v>
      </c>
      <c r="AA114" s="442">
        <f t="shared" si="8"/>
        <v>0.205338809034911</v>
      </c>
      <c r="AB114" s="439">
        <v>88.7</v>
      </c>
      <c r="AC114" s="443">
        <f>(AB114-Z114)*VLOOKUP(AE114,公斤水的体积!A:B,2,)</f>
        <v>40.155338</v>
      </c>
      <c r="AD114" s="444">
        <f t="shared" si="9"/>
        <v>0.388345000000001</v>
      </c>
      <c r="AE114" s="445">
        <v>18</v>
      </c>
      <c r="AF114" s="446"/>
      <c r="AG114" s="446"/>
      <c r="AH114" s="447">
        <v>3.2</v>
      </c>
      <c r="AI114" s="437">
        <v>157.5</v>
      </c>
      <c r="AJ114" s="448">
        <f t="shared" si="10"/>
        <v>2.03174603174603</v>
      </c>
      <c r="AK114" s="260" t="s">
        <v>63</v>
      </c>
      <c r="AL114" s="260" t="s">
        <v>63</v>
      </c>
      <c r="AM114" s="260" t="s">
        <v>63</v>
      </c>
      <c r="AN114" s="260" t="s">
        <v>63</v>
      </c>
      <c r="AO114" s="260" t="s">
        <v>63</v>
      </c>
      <c r="AP114" s="260" t="s">
        <v>63</v>
      </c>
      <c r="AQ114" s="449" t="str">
        <f t="shared" si="11"/>
        <v>合格</v>
      </c>
      <c r="AR114" s="42" t="s">
        <v>1054</v>
      </c>
      <c r="AS114" s="51" t="s">
        <v>1295</v>
      </c>
      <c r="AT114" s="450">
        <v>15</v>
      </c>
      <c r="AU114" s="256"/>
    </row>
    <row r="115" ht="15" spans="1:251">
      <c r="A115" s="355">
        <v>108</v>
      </c>
      <c r="B115" s="436" t="s">
        <v>56</v>
      </c>
      <c r="C115" s="51" t="s">
        <v>1295</v>
      </c>
      <c r="D115" s="437" t="s">
        <v>1051</v>
      </c>
      <c r="E115" s="51" t="s">
        <v>1307</v>
      </c>
      <c r="F115" s="43" t="s">
        <v>1308</v>
      </c>
      <c r="G115" s="438" t="s">
        <v>133</v>
      </c>
      <c r="H115" s="138" t="s">
        <v>1093</v>
      </c>
      <c r="I115" s="138"/>
      <c r="J115" s="439">
        <v>5</v>
      </c>
      <c r="K115" s="439">
        <v>43.7</v>
      </c>
      <c r="L115" s="440">
        <v>40</v>
      </c>
      <c r="M115" s="441"/>
      <c r="N115" s="441"/>
      <c r="O115" s="441"/>
      <c r="P115" s="441"/>
      <c r="Q115" s="441"/>
      <c r="R115" s="441"/>
      <c r="S115" s="441"/>
      <c r="T115" s="441"/>
      <c r="U115" s="441"/>
      <c r="V115" s="441"/>
      <c r="W115" s="441"/>
      <c r="X115" s="441"/>
      <c r="Y115" s="441"/>
      <c r="Z115" s="439">
        <v>43.6</v>
      </c>
      <c r="AA115" s="442">
        <f t="shared" si="8"/>
        <v>0.228832951945083</v>
      </c>
      <c r="AB115" s="439">
        <v>83.7</v>
      </c>
      <c r="AC115" s="443">
        <f>(AB115-Z115)*VLOOKUP(AE115,公斤水的体积!A:B,2,)</f>
        <v>40.155338</v>
      </c>
      <c r="AD115" s="444">
        <f t="shared" si="9"/>
        <v>0.388345000000001</v>
      </c>
      <c r="AE115" s="445">
        <v>18</v>
      </c>
      <c r="AF115" s="446"/>
      <c r="AG115" s="446"/>
      <c r="AH115" s="447">
        <v>0.5</v>
      </c>
      <c r="AI115" s="437">
        <v>152.1</v>
      </c>
      <c r="AJ115" s="448">
        <f t="shared" si="10"/>
        <v>0.328731097961867</v>
      </c>
      <c r="AK115" s="260" t="s">
        <v>63</v>
      </c>
      <c r="AL115" s="260" t="s">
        <v>63</v>
      </c>
      <c r="AM115" s="260" t="s">
        <v>63</v>
      </c>
      <c r="AN115" s="260" t="s">
        <v>63</v>
      </c>
      <c r="AO115" s="260" t="s">
        <v>63</v>
      </c>
      <c r="AP115" s="260" t="s">
        <v>63</v>
      </c>
      <c r="AQ115" s="449" t="str">
        <f t="shared" si="11"/>
        <v>合格</v>
      </c>
      <c r="AR115" s="42" t="s">
        <v>1054</v>
      </c>
      <c r="AS115" s="51" t="s">
        <v>1295</v>
      </c>
      <c r="AT115" s="450">
        <v>15</v>
      </c>
      <c r="AU115" s="256"/>
    </row>
    <row r="116" ht="15" spans="1:251">
      <c r="A116" s="355">
        <v>109</v>
      </c>
      <c r="B116" s="436" t="s">
        <v>56</v>
      </c>
      <c r="C116" s="51" t="s">
        <v>1295</v>
      </c>
      <c r="D116" s="437" t="s">
        <v>1051</v>
      </c>
      <c r="E116" s="51" t="s">
        <v>1309</v>
      </c>
      <c r="F116" s="43" t="s">
        <v>1310</v>
      </c>
      <c r="G116" s="438" t="s">
        <v>236</v>
      </c>
      <c r="H116" s="138" t="s">
        <v>1093</v>
      </c>
      <c r="I116" s="138"/>
      <c r="J116" s="439">
        <v>5</v>
      </c>
      <c r="K116" s="439">
        <v>44.8</v>
      </c>
      <c r="L116" s="440">
        <v>40</v>
      </c>
      <c r="M116" s="441"/>
      <c r="N116" s="441"/>
      <c r="O116" s="441"/>
      <c r="P116" s="441"/>
      <c r="Q116" s="441"/>
      <c r="R116" s="441"/>
      <c r="S116" s="441"/>
      <c r="T116" s="441"/>
      <c r="U116" s="441"/>
      <c r="V116" s="441"/>
      <c r="W116" s="441"/>
      <c r="X116" s="441"/>
      <c r="Y116" s="441"/>
      <c r="Z116" s="439">
        <v>44.7</v>
      </c>
      <c r="AA116" s="442">
        <f t="shared" si="8"/>
        <v>0.223214285714273</v>
      </c>
      <c r="AB116" s="439">
        <v>84.8</v>
      </c>
      <c r="AC116" s="443">
        <f>(AB116-Z116)*VLOOKUP(AE116,公斤水的体积!A:B,2,)</f>
        <v>40.155338</v>
      </c>
      <c r="AD116" s="444">
        <f t="shared" si="9"/>
        <v>0.388344999999983</v>
      </c>
      <c r="AE116" s="445">
        <v>18</v>
      </c>
      <c r="AF116" s="446"/>
      <c r="AG116" s="446"/>
      <c r="AH116" s="447">
        <v>5.9</v>
      </c>
      <c r="AI116" s="437">
        <v>157.7</v>
      </c>
      <c r="AJ116" s="448">
        <f t="shared" si="10"/>
        <v>3.74128091312619</v>
      </c>
      <c r="AK116" s="260" t="s">
        <v>63</v>
      </c>
      <c r="AL116" s="260" t="s">
        <v>63</v>
      </c>
      <c r="AM116" s="260" t="s">
        <v>63</v>
      </c>
      <c r="AN116" s="260" t="s">
        <v>63</v>
      </c>
      <c r="AO116" s="260" t="s">
        <v>63</v>
      </c>
      <c r="AP116" s="260" t="s">
        <v>63</v>
      </c>
      <c r="AQ116" s="449" t="str">
        <f t="shared" si="11"/>
        <v>合格</v>
      </c>
      <c r="AR116" s="42" t="s">
        <v>1054</v>
      </c>
      <c r="AS116" s="51" t="s">
        <v>1295</v>
      </c>
      <c r="AT116" s="450">
        <v>15</v>
      </c>
      <c r="AU116" s="256"/>
    </row>
    <row r="117" ht="15" spans="1:251">
      <c r="A117" s="355">
        <v>110</v>
      </c>
      <c r="B117" s="436" t="s">
        <v>56</v>
      </c>
      <c r="C117" s="51" t="s">
        <v>1295</v>
      </c>
      <c r="D117" s="437" t="s">
        <v>1051</v>
      </c>
      <c r="E117" s="51" t="s">
        <v>1311</v>
      </c>
      <c r="F117" s="43" t="s">
        <v>1312</v>
      </c>
      <c r="G117" s="438" t="s">
        <v>86</v>
      </c>
      <c r="H117" s="138" t="s">
        <v>396</v>
      </c>
      <c r="I117" s="138" t="s">
        <v>524</v>
      </c>
      <c r="J117" s="437">
        <v>5.7</v>
      </c>
      <c r="K117" s="439">
        <v>47.4</v>
      </c>
      <c r="L117" s="440">
        <v>40.2</v>
      </c>
      <c r="M117" s="441"/>
      <c r="N117" s="441"/>
      <c r="O117" s="441"/>
      <c r="P117" s="441"/>
      <c r="Q117" s="441"/>
      <c r="R117" s="441"/>
      <c r="S117" s="441"/>
      <c r="T117" s="441"/>
      <c r="U117" s="441"/>
      <c r="V117" s="441"/>
      <c r="W117" s="441"/>
      <c r="X117" s="441"/>
      <c r="Y117" s="441"/>
      <c r="Z117" s="439">
        <v>47.3</v>
      </c>
      <c r="AA117" s="442">
        <f t="shared" si="8"/>
        <v>0.210970464135024</v>
      </c>
      <c r="AB117" s="439">
        <v>87.6</v>
      </c>
      <c r="AC117" s="443">
        <f>(AB117-Z117)*VLOOKUP(AE117,公斤水的体积!A:B,2,)</f>
        <v>40.355614</v>
      </c>
      <c r="AD117" s="444">
        <f t="shared" si="9"/>
        <v>0.387099502487544</v>
      </c>
      <c r="AE117" s="445">
        <v>18</v>
      </c>
      <c r="AF117" s="446"/>
      <c r="AG117" s="446"/>
      <c r="AH117" s="447">
        <v>1.2</v>
      </c>
      <c r="AI117" s="437">
        <v>144.5</v>
      </c>
      <c r="AJ117" s="448">
        <f t="shared" si="10"/>
        <v>0.830449826989619</v>
      </c>
      <c r="AK117" s="260" t="s">
        <v>63</v>
      </c>
      <c r="AL117" s="260" t="s">
        <v>63</v>
      </c>
      <c r="AM117" s="260" t="s">
        <v>63</v>
      </c>
      <c r="AN117" s="260" t="s">
        <v>63</v>
      </c>
      <c r="AO117" s="260" t="s">
        <v>63</v>
      </c>
      <c r="AP117" s="260" t="s">
        <v>63</v>
      </c>
      <c r="AQ117" s="449" t="str">
        <f t="shared" si="11"/>
        <v>合格</v>
      </c>
      <c r="AR117" s="42" t="s">
        <v>1054</v>
      </c>
      <c r="AS117" s="51" t="s">
        <v>1295</v>
      </c>
      <c r="AT117" s="450">
        <v>15</v>
      </c>
      <c r="AU117" s="256"/>
    </row>
    <row r="118" ht="15" spans="1:251">
      <c r="A118" s="355">
        <v>111</v>
      </c>
      <c r="B118" s="436" t="s">
        <v>56</v>
      </c>
      <c r="C118" s="51" t="s">
        <v>1295</v>
      </c>
      <c r="D118" s="437" t="s">
        <v>1051</v>
      </c>
      <c r="E118" s="51" t="s">
        <v>1313</v>
      </c>
      <c r="F118" s="43" t="s">
        <v>1314</v>
      </c>
      <c r="G118" s="438" t="s">
        <v>60</v>
      </c>
      <c r="H118" s="138" t="s">
        <v>722</v>
      </c>
      <c r="I118" s="138" t="s">
        <v>1315</v>
      </c>
      <c r="J118" s="437">
        <v>5.7</v>
      </c>
      <c r="K118" s="439">
        <v>48.8</v>
      </c>
      <c r="L118" s="440">
        <v>40</v>
      </c>
      <c r="M118" s="441"/>
      <c r="N118" s="441"/>
      <c r="O118" s="441"/>
      <c r="P118" s="441"/>
      <c r="Q118" s="441"/>
      <c r="R118" s="441"/>
      <c r="S118" s="441"/>
      <c r="T118" s="441"/>
      <c r="U118" s="441"/>
      <c r="V118" s="441"/>
      <c r="W118" s="441"/>
      <c r="X118" s="441"/>
      <c r="Y118" s="441"/>
      <c r="Z118" s="439">
        <v>48.7</v>
      </c>
      <c r="AA118" s="442">
        <f t="shared" si="8"/>
        <v>0.204918032786874</v>
      </c>
      <c r="AB118" s="439">
        <v>88.8</v>
      </c>
      <c r="AC118" s="443">
        <f>(AB118-Z118)*VLOOKUP(AE118,公斤水的体积!A:B,2,)</f>
        <v>40.155338</v>
      </c>
      <c r="AD118" s="444">
        <f t="shared" si="9"/>
        <v>0.388344999999983</v>
      </c>
      <c r="AE118" s="445">
        <v>18</v>
      </c>
      <c r="AF118" s="446"/>
      <c r="AG118" s="446"/>
      <c r="AH118" s="447">
        <v>1.3</v>
      </c>
      <c r="AI118" s="437">
        <v>143.3</v>
      </c>
      <c r="AJ118" s="448">
        <f t="shared" si="10"/>
        <v>0.907187718073971</v>
      </c>
      <c r="AK118" s="260" t="s">
        <v>63</v>
      </c>
      <c r="AL118" s="260" t="s">
        <v>63</v>
      </c>
      <c r="AM118" s="260" t="s">
        <v>63</v>
      </c>
      <c r="AN118" s="260" t="s">
        <v>63</v>
      </c>
      <c r="AO118" s="260" t="s">
        <v>63</v>
      </c>
      <c r="AP118" s="260" t="s">
        <v>63</v>
      </c>
      <c r="AQ118" s="449" t="str">
        <f t="shared" si="11"/>
        <v>合格</v>
      </c>
      <c r="AR118" s="42" t="s">
        <v>1054</v>
      </c>
      <c r="AS118" s="51" t="s">
        <v>1295</v>
      </c>
      <c r="AT118" s="450">
        <v>15</v>
      </c>
      <c r="AU118" s="256"/>
    </row>
    <row r="119" ht="15" spans="1:251">
      <c r="A119" s="355">
        <v>112</v>
      </c>
      <c r="B119" s="436" t="s">
        <v>56</v>
      </c>
      <c r="C119" s="51" t="s">
        <v>1295</v>
      </c>
      <c r="D119" s="437" t="s">
        <v>1051</v>
      </c>
      <c r="E119" s="51" t="s">
        <v>1316</v>
      </c>
      <c r="F119" s="43" t="s">
        <v>1317</v>
      </c>
      <c r="G119" s="438" t="s">
        <v>60</v>
      </c>
      <c r="H119" s="138" t="s">
        <v>1318</v>
      </c>
      <c r="I119" s="138" t="s">
        <v>836</v>
      </c>
      <c r="J119" s="437">
        <v>5.7</v>
      </c>
      <c r="K119" s="439">
        <v>50.5</v>
      </c>
      <c r="L119" s="440">
        <v>40</v>
      </c>
      <c r="M119" s="441"/>
      <c r="N119" s="441"/>
      <c r="O119" s="441"/>
      <c r="P119" s="441"/>
      <c r="Q119" s="441"/>
      <c r="R119" s="441"/>
      <c r="S119" s="441"/>
      <c r="T119" s="441"/>
      <c r="U119" s="441"/>
      <c r="V119" s="441"/>
      <c r="W119" s="441"/>
      <c r="X119" s="441"/>
      <c r="Y119" s="441"/>
      <c r="Z119" s="439">
        <v>50.4</v>
      </c>
      <c r="AA119" s="442">
        <f t="shared" si="8"/>
        <v>0.198019801980201</v>
      </c>
      <c r="AB119" s="439">
        <v>90.5</v>
      </c>
      <c r="AC119" s="443">
        <f>(AB119-Z119)*VLOOKUP(AE119,公斤水的体积!A:B,2,)</f>
        <v>40.155338</v>
      </c>
      <c r="AD119" s="444">
        <f t="shared" si="9"/>
        <v>0.388345000000001</v>
      </c>
      <c r="AE119" s="445">
        <v>18</v>
      </c>
      <c r="AF119" s="446"/>
      <c r="AG119" s="446"/>
      <c r="AH119" s="447">
        <v>1.5</v>
      </c>
      <c r="AI119" s="437">
        <v>142.3</v>
      </c>
      <c r="AJ119" s="448">
        <f t="shared" si="10"/>
        <v>1.05411103302881</v>
      </c>
      <c r="AK119" s="260" t="s">
        <v>63</v>
      </c>
      <c r="AL119" s="260" t="s">
        <v>63</v>
      </c>
      <c r="AM119" s="260" t="s">
        <v>63</v>
      </c>
      <c r="AN119" s="260" t="s">
        <v>63</v>
      </c>
      <c r="AO119" s="260" t="s">
        <v>63</v>
      </c>
      <c r="AP119" s="260" t="s">
        <v>63</v>
      </c>
      <c r="AQ119" s="449" t="str">
        <f t="shared" si="11"/>
        <v>合格</v>
      </c>
      <c r="AR119" s="42" t="s">
        <v>1054</v>
      </c>
      <c r="AS119" s="51" t="s">
        <v>1295</v>
      </c>
      <c r="AT119" s="450">
        <v>15</v>
      </c>
      <c r="AU119" s="256"/>
    </row>
    <row r="120" ht="15" spans="1:251">
      <c r="A120" s="355">
        <v>113</v>
      </c>
      <c r="B120" s="436" t="s">
        <v>56</v>
      </c>
      <c r="C120" s="51" t="s">
        <v>1295</v>
      </c>
      <c r="D120" s="437" t="s">
        <v>1051</v>
      </c>
      <c r="E120" s="51" t="s">
        <v>1319</v>
      </c>
      <c r="F120" s="43" t="s">
        <v>1320</v>
      </c>
      <c r="G120" s="438" t="s">
        <v>60</v>
      </c>
      <c r="H120" s="138" t="s">
        <v>427</v>
      </c>
      <c r="I120" s="138" t="s">
        <v>290</v>
      </c>
      <c r="J120" s="437">
        <v>5.7</v>
      </c>
      <c r="K120" s="439">
        <v>50</v>
      </c>
      <c r="L120" s="440">
        <v>40</v>
      </c>
      <c r="M120" s="441"/>
      <c r="N120" s="441"/>
      <c r="O120" s="441"/>
      <c r="P120" s="441"/>
      <c r="Q120" s="441"/>
      <c r="R120" s="441"/>
      <c r="S120" s="441"/>
      <c r="T120" s="441"/>
      <c r="U120" s="441"/>
      <c r="V120" s="441"/>
      <c r="W120" s="441"/>
      <c r="X120" s="441"/>
      <c r="Y120" s="441"/>
      <c r="Z120" s="439">
        <v>49.9</v>
      </c>
      <c r="AA120" s="442">
        <f t="shared" si="8"/>
        <v>0.200000000000003</v>
      </c>
      <c r="AB120" s="439">
        <v>90</v>
      </c>
      <c r="AC120" s="443">
        <f>(AB120-Z120)*VLOOKUP(AE120,公斤水的体积!A:B,2,)</f>
        <v>40.155338</v>
      </c>
      <c r="AD120" s="444">
        <f t="shared" si="9"/>
        <v>0.388345000000001</v>
      </c>
      <c r="AE120" s="445">
        <v>18</v>
      </c>
      <c r="AF120" s="446"/>
      <c r="AG120" s="446"/>
      <c r="AH120" s="447">
        <v>0.8</v>
      </c>
      <c r="AI120" s="437">
        <v>127.3</v>
      </c>
      <c r="AJ120" s="448">
        <f t="shared" si="10"/>
        <v>0.628436763550668</v>
      </c>
      <c r="AK120" s="260" t="s">
        <v>63</v>
      </c>
      <c r="AL120" s="260" t="s">
        <v>63</v>
      </c>
      <c r="AM120" s="260" t="s">
        <v>63</v>
      </c>
      <c r="AN120" s="260" t="s">
        <v>63</v>
      </c>
      <c r="AO120" s="260" t="s">
        <v>63</v>
      </c>
      <c r="AP120" s="260" t="s">
        <v>63</v>
      </c>
      <c r="AQ120" s="449" t="str">
        <f t="shared" si="11"/>
        <v>合格</v>
      </c>
      <c r="AR120" s="42" t="s">
        <v>1054</v>
      </c>
      <c r="AS120" s="51" t="s">
        <v>1295</v>
      </c>
      <c r="AT120" s="450">
        <v>15</v>
      </c>
      <c r="AU120" s="256"/>
    </row>
    <row r="121" ht="15" spans="1:251">
      <c r="A121" s="355">
        <v>114</v>
      </c>
      <c r="B121" s="436" t="s">
        <v>56</v>
      </c>
      <c r="C121" s="51" t="s">
        <v>1295</v>
      </c>
      <c r="D121" s="437" t="s">
        <v>1051</v>
      </c>
      <c r="E121" s="51" t="s">
        <v>1321</v>
      </c>
      <c r="F121" s="43" t="s">
        <v>1322</v>
      </c>
      <c r="G121" s="438" t="s">
        <v>1323</v>
      </c>
      <c r="H121" s="138" t="s">
        <v>1318</v>
      </c>
      <c r="I121" s="138" t="s">
        <v>1093</v>
      </c>
      <c r="J121" s="437">
        <v>5.8</v>
      </c>
      <c r="K121" s="439">
        <v>53.9</v>
      </c>
      <c r="L121" s="440">
        <v>40.7</v>
      </c>
      <c r="M121" s="441"/>
      <c r="N121" s="441"/>
      <c r="O121" s="441"/>
      <c r="P121" s="441"/>
      <c r="Q121" s="441"/>
      <c r="R121" s="441"/>
      <c r="S121" s="441"/>
      <c r="T121" s="441"/>
      <c r="U121" s="441"/>
      <c r="V121" s="441"/>
      <c r="W121" s="441"/>
      <c r="X121" s="441"/>
      <c r="Y121" s="441"/>
      <c r="Z121" s="439">
        <v>53.8</v>
      </c>
      <c r="AA121" s="442">
        <f t="shared" si="8"/>
        <v>0.185528756957331</v>
      </c>
      <c r="AB121" s="439">
        <v>94.6</v>
      </c>
      <c r="AC121" s="443">
        <f>(AB121-Z121)*VLOOKUP(AE121,公斤水的体积!A:B,2,)</f>
        <v>40.856304</v>
      </c>
      <c r="AD121" s="444">
        <f t="shared" si="9"/>
        <v>0.384039312039291</v>
      </c>
      <c r="AE121" s="445">
        <v>18</v>
      </c>
      <c r="AF121" s="446"/>
      <c r="AG121" s="446"/>
      <c r="AH121" s="447">
        <v>3.1</v>
      </c>
      <c r="AI121" s="437">
        <v>147.6</v>
      </c>
      <c r="AJ121" s="448">
        <f t="shared" si="10"/>
        <v>2.10027100271003</v>
      </c>
      <c r="AK121" s="260" t="s">
        <v>63</v>
      </c>
      <c r="AL121" s="260" t="s">
        <v>63</v>
      </c>
      <c r="AM121" s="260" t="s">
        <v>63</v>
      </c>
      <c r="AN121" s="260" t="s">
        <v>63</v>
      </c>
      <c r="AO121" s="260" t="s">
        <v>63</v>
      </c>
      <c r="AP121" s="260" t="s">
        <v>63</v>
      </c>
      <c r="AQ121" s="449" t="str">
        <f t="shared" si="11"/>
        <v>合格</v>
      </c>
      <c r="AR121" s="42" t="s">
        <v>1054</v>
      </c>
      <c r="AS121" s="51" t="s">
        <v>1295</v>
      </c>
      <c r="AT121" s="450">
        <v>15</v>
      </c>
      <c r="AU121" s="256"/>
    </row>
    <row r="122" ht="15" spans="1:251">
      <c r="A122" s="355">
        <v>115</v>
      </c>
      <c r="B122" s="436" t="s">
        <v>56</v>
      </c>
      <c r="C122" s="51" t="s">
        <v>1295</v>
      </c>
      <c r="D122" s="437" t="s">
        <v>1051</v>
      </c>
      <c r="E122" s="51" t="s">
        <v>1324</v>
      </c>
      <c r="F122" s="43" t="s">
        <v>1325</v>
      </c>
      <c r="G122" s="438" t="s">
        <v>133</v>
      </c>
      <c r="H122" s="138" t="s">
        <v>1326</v>
      </c>
      <c r="I122" s="138" t="s">
        <v>1066</v>
      </c>
      <c r="J122" s="437">
        <v>5.7</v>
      </c>
      <c r="K122" s="439">
        <v>46.9</v>
      </c>
      <c r="L122" s="440">
        <v>40.3</v>
      </c>
      <c r="M122" s="441"/>
      <c r="N122" s="441"/>
      <c r="O122" s="441"/>
      <c r="P122" s="441"/>
      <c r="Q122" s="441"/>
      <c r="R122" s="441"/>
      <c r="S122" s="441"/>
      <c r="T122" s="441"/>
      <c r="U122" s="441"/>
      <c r="V122" s="441"/>
      <c r="W122" s="441"/>
      <c r="X122" s="441"/>
      <c r="Y122" s="441"/>
      <c r="Z122" s="439">
        <v>46.8</v>
      </c>
      <c r="AA122" s="442">
        <f t="shared" si="8"/>
        <v>0.213219616204694</v>
      </c>
      <c r="AB122" s="439">
        <v>87.2</v>
      </c>
      <c r="AC122" s="443">
        <f>(AB122-Z122)*VLOOKUP(AE122,公斤水的体积!A:B,2,)</f>
        <v>40.455752</v>
      </c>
      <c r="AD122" s="444">
        <f t="shared" si="9"/>
        <v>0.386481389578181</v>
      </c>
      <c r="AE122" s="445">
        <v>18</v>
      </c>
      <c r="AF122" s="446"/>
      <c r="AG122" s="446"/>
      <c r="AH122" s="447">
        <v>0.6</v>
      </c>
      <c r="AI122" s="437">
        <v>148.5</v>
      </c>
      <c r="AJ122" s="448">
        <f t="shared" si="10"/>
        <v>0.404040404040404</v>
      </c>
      <c r="AK122" s="260" t="s">
        <v>63</v>
      </c>
      <c r="AL122" s="260" t="s">
        <v>63</v>
      </c>
      <c r="AM122" s="260" t="s">
        <v>63</v>
      </c>
      <c r="AN122" s="260" t="s">
        <v>63</v>
      </c>
      <c r="AO122" s="260" t="s">
        <v>63</v>
      </c>
      <c r="AP122" s="260" t="s">
        <v>63</v>
      </c>
      <c r="AQ122" s="449" t="str">
        <f t="shared" si="11"/>
        <v>合格</v>
      </c>
      <c r="AR122" s="42" t="s">
        <v>1054</v>
      </c>
      <c r="AS122" s="51" t="s">
        <v>1295</v>
      </c>
      <c r="AT122" s="450">
        <v>15</v>
      </c>
      <c r="AU122" s="256"/>
    </row>
    <row r="123" ht="15" spans="1:251">
      <c r="A123" s="355">
        <v>116</v>
      </c>
      <c r="B123" s="436" t="s">
        <v>56</v>
      </c>
      <c r="C123" s="51" t="s">
        <v>1295</v>
      </c>
      <c r="D123" s="437" t="s">
        <v>1051</v>
      </c>
      <c r="E123" s="51" t="s">
        <v>1327</v>
      </c>
      <c r="F123" s="43" t="s">
        <v>1328</v>
      </c>
      <c r="G123" s="438" t="s">
        <v>86</v>
      </c>
      <c r="H123" s="138" t="s">
        <v>251</v>
      </c>
      <c r="I123" s="138" t="s">
        <v>595</v>
      </c>
      <c r="J123" s="437">
        <v>5.7</v>
      </c>
      <c r="K123" s="439">
        <v>46.8</v>
      </c>
      <c r="L123" s="440">
        <v>40.1</v>
      </c>
      <c r="M123" s="441"/>
      <c r="N123" s="441"/>
      <c r="O123" s="441"/>
      <c r="P123" s="441"/>
      <c r="Q123" s="441"/>
      <c r="R123" s="441"/>
      <c r="S123" s="441"/>
      <c r="T123" s="441"/>
      <c r="U123" s="441"/>
      <c r="V123" s="441"/>
      <c r="W123" s="441"/>
      <c r="X123" s="441"/>
      <c r="Y123" s="441"/>
      <c r="Z123" s="439">
        <v>46.7</v>
      </c>
      <c r="AA123" s="442">
        <f t="shared" ref="AA123:AA186" si="12">(K123-Z123)/K123*100</f>
        <v>0.213675213675202</v>
      </c>
      <c r="AB123" s="439">
        <v>86.9</v>
      </c>
      <c r="AC123" s="443">
        <f>(AB123-Z123)*VLOOKUP(AE123,公斤水的体积!A:B,2,)</f>
        <v>40.255476</v>
      </c>
      <c r="AD123" s="444">
        <f t="shared" ref="AD123:AD186" si="13">(AC123-L123)/L123*100</f>
        <v>0.387720698254365</v>
      </c>
      <c r="AE123" s="445">
        <v>18</v>
      </c>
      <c r="AF123" s="446"/>
      <c r="AG123" s="446"/>
      <c r="AH123" s="447">
        <v>1.1</v>
      </c>
      <c r="AI123" s="437">
        <v>160.8</v>
      </c>
      <c r="AJ123" s="448">
        <f t="shared" ref="AJ123:AJ186" si="14">AH123/AI123*100</f>
        <v>0.68407960199005</v>
      </c>
      <c r="AK123" s="260" t="s">
        <v>63</v>
      </c>
      <c r="AL123" s="260" t="s">
        <v>63</v>
      </c>
      <c r="AM123" s="260" t="s">
        <v>63</v>
      </c>
      <c r="AN123" s="260" t="s">
        <v>63</v>
      </c>
      <c r="AO123" s="260" t="s">
        <v>63</v>
      </c>
      <c r="AP123" s="260" t="s">
        <v>63</v>
      </c>
      <c r="AQ123" s="449" t="str">
        <f t="shared" ref="AQ123:AQ186" si="15">IF(AND(AD123&lt;10,AD123&gt;=-0.1,AA123&lt;5,AA123&gt;-1,AJ123&lt;6,AJ123&gt;=0),"合格","不合格")</f>
        <v>合格</v>
      </c>
      <c r="AR123" s="42" t="s">
        <v>1054</v>
      </c>
      <c r="AS123" s="51" t="s">
        <v>1295</v>
      </c>
      <c r="AT123" s="450">
        <v>15</v>
      </c>
      <c r="AU123" s="256"/>
    </row>
    <row r="124" ht="15" spans="1:251">
      <c r="A124" s="355">
        <v>117</v>
      </c>
      <c r="B124" s="436" t="s">
        <v>56</v>
      </c>
      <c r="C124" s="51" t="s">
        <v>1295</v>
      </c>
      <c r="D124" s="437" t="s">
        <v>1051</v>
      </c>
      <c r="E124" s="51" t="s">
        <v>1329</v>
      </c>
      <c r="F124" s="43" t="s">
        <v>1330</v>
      </c>
      <c r="G124" s="438" t="s">
        <v>133</v>
      </c>
      <c r="H124" s="138" t="s">
        <v>698</v>
      </c>
      <c r="I124" s="138" t="s">
        <v>1093</v>
      </c>
      <c r="J124" s="437">
        <v>5.7</v>
      </c>
      <c r="K124" s="439">
        <v>46.6</v>
      </c>
      <c r="L124" s="440">
        <v>40.2</v>
      </c>
      <c r="M124" s="441"/>
      <c r="N124" s="441"/>
      <c r="O124" s="441"/>
      <c r="P124" s="441"/>
      <c r="Q124" s="441"/>
      <c r="R124" s="441"/>
      <c r="S124" s="441"/>
      <c r="T124" s="441"/>
      <c r="U124" s="441"/>
      <c r="V124" s="441"/>
      <c r="W124" s="441"/>
      <c r="X124" s="441"/>
      <c r="Y124" s="441"/>
      <c r="Z124" s="439">
        <v>46.5</v>
      </c>
      <c r="AA124" s="442">
        <f t="shared" si="12"/>
        <v>0.214592274678115</v>
      </c>
      <c r="AB124" s="439">
        <v>86.8</v>
      </c>
      <c r="AC124" s="443">
        <f>(AB124-Z124)*VLOOKUP(AE124,公斤水的体积!A:B,2,)</f>
        <v>40.355614</v>
      </c>
      <c r="AD124" s="444">
        <f t="shared" si="13"/>
        <v>0.387099502487562</v>
      </c>
      <c r="AE124" s="445">
        <v>18</v>
      </c>
      <c r="AF124" s="446"/>
      <c r="AG124" s="446"/>
      <c r="AH124" s="447">
        <v>0.5</v>
      </c>
      <c r="AI124" s="437">
        <v>153</v>
      </c>
      <c r="AJ124" s="448">
        <f t="shared" si="14"/>
        <v>0.326797385620915</v>
      </c>
      <c r="AK124" s="260" t="s">
        <v>63</v>
      </c>
      <c r="AL124" s="260" t="s">
        <v>63</v>
      </c>
      <c r="AM124" s="260" t="s">
        <v>63</v>
      </c>
      <c r="AN124" s="260" t="s">
        <v>63</v>
      </c>
      <c r="AO124" s="260" t="s">
        <v>63</v>
      </c>
      <c r="AP124" s="260" t="s">
        <v>63</v>
      </c>
      <c r="AQ124" s="449" t="str">
        <f t="shared" si="15"/>
        <v>合格</v>
      </c>
      <c r="AR124" s="42" t="s">
        <v>1054</v>
      </c>
      <c r="AS124" s="51" t="s">
        <v>1295</v>
      </c>
      <c r="AT124" s="450">
        <v>15</v>
      </c>
      <c r="AU124" s="256"/>
    </row>
    <row r="125" s="358" customFormat="1" ht="15" spans="1:251">
      <c r="A125" s="355">
        <v>118</v>
      </c>
      <c r="B125" s="451" t="s">
        <v>56</v>
      </c>
      <c r="C125" s="339" t="s">
        <v>1295</v>
      </c>
      <c r="D125" s="452" t="s">
        <v>1051</v>
      </c>
      <c r="E125" s="339" t="s">
        <v>1331</v>
      </c>
      <c r="F125" s="341" t="s">
        <v>1332</v>
      </c>
      <c r="G125" s="453" t="s">
        <v>68</v>
      </c>
      <c r="H125" s="454" t="s">
        <v>1333</v>
      </c>
      <c r="I125" s="454" t="s">
        <v>1334</v>
      </c>
      <c r="J125" s="452">
        <v>5.7</v>
      </c>
      <c r="K125" s="344">
        <v>56.2</v>
      </c>
      <c r="L125" s="455">
        <v>40.8</v>
      </c>
      <c r="M125" s="456"/>
      <c r="N125" s="456"/>
      <c r="O125" s="456"/>
      <c r="P125" s="456"/>
      <c r="Q125" s="456"/>
      <c r="R125" s="456"/>
      <c r="S125" s="456"/>
      <c r="T125" s="456"/>
      <c r="U125" s="456"/>
      <c r="V125" s="456"/>
      <c r="W125" s="456"/>
      <c r="X125" s="456"/>
      <c r="Y125" s="456"/>
      <c r="Z125" s="344">
        <v>56.1</v>
      </c>
      <c r="AA125" s="452">
        <f t="shared" si="12"/>
        <v>0.177935943060501</v>
      </c>
      <c r="AB125" s="344">
        <v>97</v>
      </c>
      <c r="AC125" s="457">
        <f>(AB125-Z125)*VLOOKUP(AE125,公斤水的体积!A:B,2,)</f>
        <v>40.956442</v>
      </c>
      <c r="AD125" s="458">
        <f t="shared" si="13"/>
        <v>0.383436274509817</v>
      </c>
      <c r="AE125" s="459">
        <v>18</v>
      </c>
      <c r="AF125" s="460"/>
      <c r="AG125" s="460"/>
      <c r="AH125" s="461">
        <v>1.3</v>
      </c>
      <c r="AI125" s="452">
        <v>147.8</v>
      </c>
      <c r="AJ125" s="462">
        <f t="shared" si="14"/>
        <v>0.87956698240866</v>
      </c>
      <c r="AK125" s="348" t="s">
        <v>63</v>
      </c>
      <c r="AL125" s="348" t="s">
        <v>63</v>
      </c>
      <c r="AM125" s="348" t="s">
        <v>63</v>
      </c>
      <c r="AN125" s="348" t="s">
        <v>63</v>
      </c>
      <c r="AO125" s="348" t="s">
        <v>63</v>
      </c>
      <c r="AP125" s="348" t="s">
        <v>63</v>
      </c>
      <c r="AQ125" s="460" t="str">
        <f t="shared" si="15"/>
        <v>合格</v>
      </c>
      <c r="AR125" s="349" t="s">
        <v>1335</v>
      </c>
      <c r="AS125" s="339" t="s">
        <v>1295</v>
      </c>
      <c r="AT125" s="450">
        <v>15</v>
      </c>
      <c r="AU125" s="256"/>
      <c r="AV125" s="463"/>
      <c r="AW125" s="463"/>
      <c r="AX125" s="463"/>
      <c r="AY125" s="463"/>
      <c r="AZ125" s="463"/>
      <c r="BA125" s="463"/>
      <c r="BB125" s="463"/>
      <c r="BC125" s="463"/>
      <c r="BD125" s="463"/>
      <c r="BE125" s="463"/>
      <c r="BF125" s="463"/>
      <c r="BG125" s="463"/>
      <c r="BH125" s="463"/>
      <c r="BI125" s="463"/>
      <c r="BJ125" s="463"/>
      <c r="BK125" s="463"/>
      <c r="BL125" s="463"/>
      <c r="BM125" s="463"/>
      <c r="BN125" s="463"/>
      <c r="BO125" s="463"/>
      <c r="BP125" s="463"/>
      <c r="BQ125" s="463"/>
      <c r="BR125" s="463"/>
      <c r="BS125" s="463"/>
      <c r="BT125" s="463"/>
      <c r="BU125" s="463"/>
      <c r="BV125" s="463"/>
      <c r="BW125" s="463"/>
      <c r="BX125" s="463"/>
      <c r="BY125" s="463"/>
      <c r="BZ125" s="463"/>
      <c r="CA125" s="463"/>
      <c r="CB125" s="463"/>
      <c r="CC125" s="463"/>
      <c r="CD125" s="463"/>
      <c r="CE125" s="463"/>
      <c r="CF125" s="463"/>
      <c r="CG125" s="463"/>
      <c r="CH125" s="463"/>
      <c r="CI125" s="463"/>
      <c r="CJ125" s="463"/>
      <c r="CK125" s="463"/>
      <c r="CL125" s="463"/>
      <c r="CM125" s="463"/>
      <c r="CN125" s="463"/>
      <c r="CO125" s="463"/>
      <c r="CP125" s="463"/>
      <c r="CQ125" s="463"/>
      <c r="CR125" s="463"/>
      <c r="CS125" s="463"/>
      <c r="CT125" s="463"/>
      <c r="CU125" s="463"/>
      <c r="CV125" s="463"/>
      <c r="CW125" s="463"/>
      <c r="CX125" s="463"/>
      <c r="CY125" s="463"/>
      <c r="CZ125" s="463"/>
      <c r="DA125" s="463"/>
      <c r="DB125" s="463"/>
      <c r="DC125" s="463"/>
      <c r="DD125" s="463"/>
      <c r="DE125" s="463"/>
      <c r="DF125" s="463"/>
      <c r="DG125" s="463"/>
      <c r="DH125" s="463"/>
      <c r="DI125" s="463"/>
      <c r="DJ125" s="463"/>
      <c r="DK125" s="463"/>
      <c r="DL125" s="463"/>
      <c r="DM125" s="463"/>
      <c r="DN125" s="463"/>
      <c r="DO125" s="463"/>
      <c r="DP125" s="463"/>
      <c r="DQ125" s="463"/>
      <c r="DR125" s="463"/>
      <c r="DS125" s="463"/>
      <c r="DT125" s="463"/>
      <c r="DU125" s="463"/>
      <c r="DV125" s="463"/>
      <c r="DW125" s="463"/>
      <c r="DX125" s="463"/>
      <c r="DY125" s="463"/>
      <c r="DZ125" s="463"/>
      <c r="EA125" s="463"/>
      <c r="EB125" s="463"/>
      <c r="EC125" s="463"/>
      <c r="ED125" s="463"/>
      <c r="EE125" s="463"/>
      <c r="EF125" s="463"/>
      <c r="EG125" s="463"/>
      <c r="EH125" s="463"/>
      <c r="EI125" s="463"/>
      <c r="EJ125" s="463"/>
      <c r="EK125" s="463"/>
      <c r="EL125" s="463"/>
      <c r="EM125" s="463"/>
      <c r="EN125" s="463"/>
      <c r="EO125" s="463"/>
      <c r="EP125" s="463"/>
      <c r="EQ125" s="463"/>
      <c r="ER125" s="463"/>
      <c r="ES125" s="463"/>
      <c r="ET125" s="463"/>
      <c r="EU125" s="463"/>
      <c r="EV125" s="463"/>
      <c r="EW125" s="463"/>
      <c r="EX125" s="463"/>
      <c r="EY125" s="463"/>
      <c r="EZ125" s="463"/>
      <c r="FA125" s="463"/>
      <c r="FB125" s="463"/>
      <c r="FC125" s="463"/>
      <c r="FD125" s="463"/>
      <c r="FE125" s="463"/>
      <c r="FF125" s="463"/>
      <c r="FG125" s="463"/>
      <c r="FH125" s="463"/>
      <c r="FI125" s="463"/>
      <c r="FJ125" s="463"/>
      <c r="FK125" s="463"/>
      <c r="FL125" s="463"/>
      <c r="FM125" s="463"/>
      <c r="FN125" s="463"/>
      <c r="FO125" s="463"/>
      <c r="FP125" s="463"/>
      <c r="FQ125" s="463"/>
      <c r="FR125" s="463"/>
      <c r="FS125" s="463"/>
      <c r="FT125" s="463"/>
      <c r="FU125" s="463"/>
      <c r="FV125" s="463"/>
      <c r="FW125" s="463"/>
      <c r="FX125" s="463"/>
      <c r="FY125" s="463"/>
      <c r="FZ125" s="463"/>
      <c r="GA125" s="463"/>
      <c r="GB125" s="463"/>
      <c r="GC125" s="463"/>
      <c r="GD125" s="463"/>
      <c r="GE125" s="463"/>
      <c r="GF125" s="463"/>
      <c r="GG125" s="463"/>
      <c r="GH125" s="463"/>
      <c r="GI125" s="463"/>
      <c r="GJ125" s="463"/>
      <c r="GK125" s="463"/>
      <c r="GL125" s="463"/>
      <c r="GM125" s="463"/>
      <c r="GN125" s="463"/>
      <c r="GO125" s="463"/>
      <c r="GP125" s="463"/>
      <c r="GQ125" s="463"/>
      <c r="GR125" s="463"/>
      <c r="GS125" s="463"/>
      <c r="GT125" s="463"/>
      <c r="GU125" s="463"/>
      <c r="GV125" s="463"/>
      <c r="GW125" s="463"/>
      <c r="GX125" s="463"/>
      <c r="GY125" s="463"/>
      <c r="GZ125" s="463"/>
      <c r="HA125" s="463"/>
      <c r="HB125" s="463"/>
      <c r="HC125" s="463"/>
      <c r="HD125" s="463"/>
      <c r="HE125" s="463"/>
      <c r="HF125" s="463"/>
      <c r="HG125" s="463"/>
      <c r="HH125" s="463"/>
      <c r="HI125" s="463"/>
      <c r="HJ125" s="463"/>
      <c r="HK125" s="463"/>
      <c r="HL125" s="463"/>
      <c r="HM125" s="463"/>
      <c r="HN125" s="463"/>
      <c r="HO125" s="463"/>
      <c r="HP125" s="463"/>
      <c r="HQ125" s="463"/>
      <c r="HR125" s="463"/>
      <c r="HS125" s="463"/>
      <c r="HT125" s="463"/>
      <c r="HU125" s="463"/>
      <c r="HV125" s="463"/>
      <c r="HW125" s="463"/>
      <c r="HX125" s="463"/>
      <c r="HY125" s="463"/>
      <c r="HZ125" s="463"/>
      <c r="IA125" s="463"/>
      <c r="IB125" s="463"/>
      <c r="IC125" s="463"/>
      <c r="ID125" s="463"/>
      <c r="IE125" s="463"/>
      <c r="IF125" s="463"/>
      <c r="IG125" s="463"/>
      <c r="IH125" s="463"/>
      <c r="II125" s="463"/>
      <c r="IJ125" s="463"/>
      <c r="IK125" s="463"/>
      <c r="IL125" s="463"/>
      <c r="IM125" s="463"/>
      <c r="IN125" s="463"/>
      <c r="IO125" s="463"/>
      <c r="IP125" s="463"/>
      <c r="IQ125" s="463"/>
    </row>
    <row r="126" s="358" customFormat="1" ht="15" spans="1:251">
      <c r="A126" s="355">
        <v>119</v>
      </c>
      <c r="B126" s="451" t="s">
        <v>56</v>
      </c>
      <c r="C126" s="339" t="s">
        <v>1295</v>
      </c>
      <c r="D126" s="452" t="s">
        <v>1051</v>
      </c>
      <c r="E126" s="339" t="s">
        <v>1336</v>
      </c>
      <c r="F126" s="341" t="s">
        <v>1337</v>
      </c>
      <c r="G126" s="453" t="s">
        <v>68</v>
      </c>
      <c r="H126" s="454" t="s">
        <v>843</v>
      </c>
      <c r="I126" s="454" t="s">
        <v>88</v>
      </c>
      <c r="J126" s="452">
        <v>5.7</v>
      </c>
      <c r="K126" s="344">
        <v>56</v>
      </c>
      <c r="L126" s="455">
        <v>40.8</v>
      </c>
      <c r="M126" s="456"/>
      <c r="N126" s="456"/>
      <c r="O126" s="456"/>
      <c r="P126" s="456"/>
      <c r="Q126" s="456"/>
      <c r="R126" s="456"/>
      <c r="S126" s="456"/>
      <c r="T126" s="456"/>
      <c r="U126" s="456"/>
      <c r="V126" s="456"/>
      <c r="W126" s="456"/>
      <c r="X126" s="456"/>
      <c r="Y126" s="456"/>
      <c r="Z126" s="344">
        <v>55.9</v>
      </c>
      <c r="AA126" s="452">
        <f t="shared" si="12"/>
        <v>0.178571428571431</v>
      </c>
      <c r="AB126" s="344">
        <v>96.8</v>
      </c>
      <c r="AC126" s="457">
        <f>(AB126-Z126)*VLOOKUP(AE126,公斤水的体积!A:B,2,)</f>
        <v>40.956442</v>
      </c>
      <c r="AD126" s="458">
        <f t="shared" si="13"/>
        <v>0.383436274509817</v>
      </c>
      <c r="AE126" s="459">
        <v>18</v>
      </c>
      <c r="AF126" s="460"/>
      <c r="AG126" s="460"/>
      <c r="AH126" s="461">
        <v>1.5</v>
      </c>
      <c r="AI126" s="452">
        <v>146.2</v>
      </c>
      <c r="AJ126" s="462">
        <f t="shared" si="14"/>
        <v>1.02599179206566</v>
      </c>
      <c r="AK126" s="348" t="s">
        <v>63</v>
      </c>
      <c r="AL126" s="348" t="s">
        <v>63</v>
      </c>
      <c r="AM126" s="348" t="s">
        <v>63</v>
      </c>
      <c r="AN126" s="348" t="s">
        <v>63</v>
      </c>
      <c r="AO126" s="348" t="s">
        <v>63</v>
      </c>
      <c r="AP126" s="348" t="s">
        <v>63</v>
      </c>
      <c r="AQ126" s="460" t="str">
        <f t="shared" si="15"/>
        <v>合格</v>
      </c>
      <c r="AR126" s="349" t="s">
        <v>1338</v>
      </c>
      <c r="AS126" s="339" t="s">
        <v>1295</v>
      </c>
      <c r="AT126" s="450">
        <v>15</v>
      </c>
      <c r="AU126" s="256"/>
      <c r="AV126" s="463"/>
      <c r="AW126" s="463"/>
      <c r="AX126" s="463"/>
      <c r="AY126" s="463"/>
      <c r="AZ126" s="463"/>
      <c r="BA126" s="463"/>
      <c r="BB126" s="463"/>
      <c r="BC126" s="463"/>
      <c r="BD126" s="463"/>
      <c r="BE126" s="463"/>
      <c r="BF126" s="463"/>
      <c r="BG126" s="463"/>
      <c r="BH126" s="463"/>
      <c r="BI126" s="463"/>
      <c r="BJ126" s="463"/>
      <c r="BK126" s="463"/>
      <c r="BL126" s="463"/>
      <c r="BM126" s="463"/>
      <c r="BN126" s="463"/>
      <c r="BO126" s="463"/>
      <c r="BP126" s="463"/>
      <c r="BQ126" s="463"/>
      <c r="BR126" s="463"/>
      <c r="BS126" s="463"/>
      <c r="BT126" s="463"/>
      <c r="BU126" s="463"/>
      <c r="BV126" s="463"/>
      <c r="BW126" s="463"/>
      <c r="BX126" s="463"/>
      <c r="BY126" s="463"/>
      <c r="BZ126" s="463"/>
      <c r="CA126" s="463"/>
      <c r="CB126" s="463"/>
      <c r="CC126" s="463"/>
      <c r="CD126" s="463"/>
      <c r="CE126" s="463"/>
      <c r="CF126" s="463"/>
      <c r="CG126" s="463"/>
      <c r="CH126" s="463"/>
      <c r="CI126" s="463"/>
      <c r="CJ126" s="463"/>
      <c r="CK126" s="463"/>
      <c r="CL126" s="463"/>
      <c r="CM126" s="463"/>
      <c r="CN126" s="463"/>
      <c r="CO126" s="463"/>
      <c r="CP126" s="463"/>
      <c r="CQ126" s="463"/>
      <c r="CR126" s="463"/>
      <c r="CS126" s="463"/>
      <c r="CT126" s="463"/>
      <c r="CU126" s="463"/>
      <c r="CV126" s="463"/>
      <c r="CW126" s="463"/>
      <c r="CX126" s="463"/>
      <c r="CY126" s="463"/>
      <c r="CZ126" s="463"/>
      <c r="DA126" s="463"/>
      <c r="DB126" s="463"/>
      <c r="DC126" s="463"/>
      <c r="DD126" s="463"/>
      <c r="DE126" s="463"/>
      <c r="DF126" s="463"/>
      <c r="DG126" s="463"/>
      <c r="DH126" s="463"/>
      <c r="DI126" s="463"/>
      <c r="DJ126" s="463"/>
      <c r="DK126" s="463"/>
      <c r="DL126" s="463"/>
      <c r="DM126" s="463"/>
      <c r="DN126" s="463"/>
      <c r="DO126" s="463"/>
      <c r="DP126" s="463"/>
      <c r="DQ126" s="463"/>
      <c r="DR126" s="463"/>
      <c r="DS126" s="463"/>
      <c r="DT126" s="463"/>
      <c r="DU126" s="463"/>
      <c r="DV126" s="463"/>
      <c r="DW126" s="463"/>
      <c r="DX126" s="463"/>
      <c r="DY126" s="463"/>
      <c r="DZ126" s="463"/>
      <c r="EA126" s="463"/>
      <c r="EB126" s="463"/>
      <c r="EC126" s="463"/>
      <c r="ED126" s="463"/>
      <c r="EE126" s="463"/>
      <c r="EF126" s="463"/>
      <c r="EG126" s="463"/>
      <c r="EH126" s="463"/>
      <c r="EI126" s="463"/>
      <c r="EJ126" s="463"/>
      <c r="EK126" s="463"/>
      <c r="EL126" s="463"/>
      <c r="EM126" s="463"/>
      <c r="EN126" s="463"/>
      <c r="EO126" s="463"/>
      <c r="EP126" s="463"/>
      <c r="EQ126" s="463"/>
      <c r="ER126" s="463"/>
      <c r="ES126" s="463"/>
      <c r="ET126" s="463"/>
      <c r="EU126" s="463"/>
      <c r="EV126" s="463"/>
      <c r="EW126" s="463"/>
      <c r="EX126" s="463"/>
      <c r="EY126" s="463"/>
      <c r="EZ126" s="463"/>
      <c r="FA126" s="463"/>
      <c r="FB126" s="463"/>
      <c r="FC126" s="463"/>
      <c r="FD126" s="463"/>
      <c r="FE126" s="463"/>
      <c r="FF126" s="463"/>
      <c r="FG126" s="463"/>
      <c r="FH126" s="463"/>
      <c r="FI126" s="463"/>
      <c r="FJ126" s="463"/>
      <c r="FK126" s="463"/>
      <c r="FL126" s="463"/>
      <c r="FM126" s="463"/>
      <c r="FN126" s="463"/>
      <c r="FO126" s="463"/>
      <c r="FP126" s="463"/>
      <c r="FQ126" s="463"/>
      <c r="FR126" s="463"/>
      <c r="FS126" s="463"/>
      <c r="FT126" s="463"/>
      <c r="FU126" s="463"/>
      <c r="FV126" s="463"/>
      <c r="FW126" s="463"/>
      <c r="FX126" s="463"/>
      <c r="FY126" s="463"/>
      <c r="FZ126" s="463"/>
      <c r="GA126" s="463"/>
      <c r="GB126" s="463"/>
      <c r="GC126" s="463"/>
      <c r="GD126" s="463"/>
      <c r="GE126" s="463"/>
      <c r="GF126" s="463"/>
      <c r="GG126" s="463"/>
      <c r="GH126" s="463"/>
      <c r="GI126" s="463"/>
      <c r="GJ126" s="463"/>
      <c r="GK126" s="463"/>
      <c r="GL126" s="463"/>
      <c r="GM126" s="463"/>
      <c r="GN126" s="463"/>
      <c r="GO126" s="463"/>
      <c r="GP126" s="463"/>
      <c r="GQ126" s="463"/>
      <c r="GR126" s="463"/>
      <c r="GS126" s="463"/>
      <c r="GT126" s="463"/>
      <c r="GU126" s="463"/>
      <c r="GV126" s="463"/>
      <c r="GW126" s="463"/>
      <c r="GX126" s="463"/>
      <c r="GY126" s="463"/>
      <c r="GZ126" s="463"/>
      <c r="HA126" s="463"/>
      <c r="HB126" s="463"/>
      <c r="HC126" s="463"/>
      <c r="HD126" s="463"/>
      <c r="HE126" s="463"/>
      <c r="HF126" s="463"/>
      <c r="HG126" s="463"/>
      <c r="HH126" s="463"/>
      <c r="HI126" s="463"/>
      <c r="HJ126" s="463"/>
      <c r="HK126" s="463"/>
      <c r="HL126" s="463"/>
      <c r="HM126" s="463"/>
      <c r="HN126" s="463"/>
      <c r="HO126" s="463"/>
      <c r="HP126" s="463"/>
      <c r="HQ126" s="463"/>
      <c r="HR126" s="463"/>
      <c r="HS126" s="463"/>
      <c r="HT126" s="463"/>
      <c r="HU126" s="463"/>
      <c r="HV126" s="463"/>
      <c r="HW126" s="463"/>
      <c r="HX126" s="463"/>
      <c r="HY126" s="463"/>
      <c r="HZ126" s="463"/>
      <c r="IA126" s="463"/>
      <c r="IB126" s="463"/>
      <c r="IC126" s="463"/>
      <c r="ID126" s="463"/>
      <c r="IE126" s="463"/>
      <c r="IF126" s="463"/>
      <c r="IG126" s="463"/>
      <c r="IH126" s="463"/>
      <c r="II126" s="463"/>
      <c r="IJ126" s="463"/>
      <c r="IK126" s="463"/>
      <c r="IL126" s="463"/>
      <c r="IM126" s="463"/>
      <c r="IN126" s="463"/>
      <c r="IO126" s="463"/>
      <c r="IP126" s="463"/>
      <c r="IQ126" s="463"/>
    </row>
    <row r="127" ht="15" spans="1:251">
      <c r="A127" s="355">
        <v>120</v>
      </c>
      <c r="B127" s="436" t="s">
        <v>56</v>
      </c>
      <c r="C127" s="51" t="s">
        <v>1295</v>
      </c>
      <c r="D127" s="437" t="s">
        <v>1051</v>
      </c>
      <c r="E127" s="51" t="s">
        <v>1339</v>
      </c>
      <c r="F127" s="43" t="s">
        <v>1340</v>
      </c>
      <c r="G127" s="438" t="s">
        <v>106</v>
      </c>
      <c r="H127" s="138" t="s">
        <v>1341</v>
      </c>
      <c r="I127" s="138" t="s">
        <v>290</v>
      </c>
      <c r="J127" s="437">
        <v>5.7</v>
      </c>
      <c r="K127" s="439">
        <v>55.6</v>
      </c>
      <c r="L127" s="440">
        <v>40.2</v>
      </c>
      <c r="M127" s="441"/>
      <c r="N127" s="441"/>
      <c r="O127" s="441"/>
      <c r="P127" s="441"/>
      <c r="Q127" s="441"/>
      <c r="R127" s="441"/>
      <c r="S127" s="441"/>
      <c r="T127" s="441"/>
      <c r="U127" s="441"/>
      <c r="V127" s="441"/>
      <c r="W127" s="441"/>
      <c r="X127" s="441"/>
      <c r="Y127" s="441"/>
      <c r="Z127" s="439">
        <v>55.5</v>
      </c>
      <c r="AA127" s="442">
        <f t="shared" si="12"/>
        <v>0.179856115107916</v>
      </c>
      <c r="AB127" s="439">
        <v>95.8</v>
      </c>
      <c r="AC127" s="443">
        <f>(AB127-Z127)*VLOOKUP(AE127,公斤水的体积!A:B,2,)</f>
        <v>40.355614</v>
      </c>
      <c r="AD127" s="444">
        <f t="shared" si="13"/>
        <v>0.387099502487562</v>
      </c>
      <c r="AE127" s="445">
        <v>18</v>
      </c>
      <c r="AF127" s="446"/>
      <c r="AG127" s="446"/>
      <c r="AH127" s="447">
        <v>1.5</v>
      </c>
      <c r="AI127" s="437">
        <v>131.4</v>
      </c>
      <c r="AJ127" s="448">
        <f t="shared" si="14"/>
        <v>1.14155251141552</v>
      </c>
      <c r="AK127" s="260" t="s">
        <v>63</v>
      </c>
      <c r="AL127" s="260" t="s">
        <v>63</v>
      </c>
      <c r="AM127" s="260" t="s">
        <v>63</v>
      </c>
      <c r="AN127" s="260" t="s">
        <v>63</v>
      </c>
      <c r="AO127" s="260" t="s">
        <v>63</v>
      </c>
      <c r="AP127" s="260" t="s">
        <v>63</v>
      </c>
      <c r="AQ127" s="449" t="str">
        <f t="shared" si="15"/>
        <v>合格</v>
      </c>
      <c r="AR127" s="42" t="s">
        <v>1054</v>
      </c>
      <c r="AS127" s="51" t="s">
        <v>1295</v>
      </c>
      <c r="AT127" s="450">
        <v>15</v>
      </c>
      <c r="AU127" s="256"/>
    </row>
    <row r="128" ht="15" spans="1:251">
      <c r="A128" s="355">
        <v>121</v>
      </c>
      <c r="B128" s="436" t="s">
        <v>56</v>
      </c>
      <c r="C128" s="51" t="s">
        <v>1342</v>
      </c>
      <c r="D128" s="437" t="s">
        <v>1051</v>
      </c>
      <c r="E128" s="51" t="s">
        <v>1343</v>
      </c>
      <c r="F128" s="43" t="s">
        <v>1344</v>
      </c>
      <c r="G128" s="438" t="s">
        <v>133</v>
      </c>
      <c r="H128" s="138" t="s">
        <v>883</v>
      </c>
      <c r="I128" s="138"/>
      <c r="J128" s="437">
        <v>5.7</v>
      </c>
      <c r="K128" s="439">
        <v>47.2</v>
      </c>
      <c r="L128" s="439">
        <v>40</v>
      </c>
      <c r="M128" s="441"/>
      <c r="N128" s="441"/>
      <c r="O128" s="441"/>
      <c r="P128" s="441"/>
      <c r="Q128" s="441"/>
      <c r="R128" s="441"/>
      <c r="S128" s="441"/>
      <c r="T128" s="441"/>
      <c r="U128" s="441"/>
      <c r="V128" s="441"/>
      <c r="W128" s="441"/>
      <c r="X128" s="441"/>
      <c r="Y128" s="441"/>
      <c r="Z128" s="439">
        <v>47.1</v>
      </c>
      <c r="AA128" s="442">
        <f t="shared" si="12"/>
        <v>0.211864406779664</v>
      </c>
      <c r="AB128" s="439">
        <v>87.2</v>
      </c>
      <c r="AC128" s="443">
        <f>(AB128-Z128)*VLOOKUP(AE128,公斤水的体积!A:B,2,)</f>
        <v>40.134887</v>
      </c>
      <c r="AD128" s="444">
        <f t="shared" si="13"/>
        <v>0.337217499999998</v>
      </c>
      <c r="AE128" s="445">
        <v>15</v>
      </c>
      <c r="AF128" s="446"/>
      <c r="AG128" s="446"/>
      <c r="AH128" s="447">
        <v>1.8</v>
      </c>
      <c r="AI128" s="437">
        <v>147.5</v>
      </c>
      <c r="AJ128" s="448">
        <f t="shared" si="14"/>
        <v>1.22033898305085</v>
      </c>
      <c r="AK128" s="260" t="s">
        <v>63</v>
      </c>
      <c r="AL128" s="260" t="s">
        <v>63</v>
      </c>
      <c r="AM128" s="260" t="s">
        <v>63</v>
      </c>
      <c r="AN128" s="260" t="s">
        <v>63</v>
      </c>
      <c r="AO128" s="260" t="s">
        <v>63</v>
      </c>
      <c r="AP128" s="260" t="s">
        <v>63</v>
      </c>
      <c r="AQ128" s="449" t="str">
        <f t="shared" si="15"/>
        <v>合格</v>
      </c>
      <c r="AR128" s="42" t="s">
        <v>1054</v>
      </c>
      <c r="AS128" s="51" t="s">
        <v>1342</v>
      </c>
      <c r="AT128" s="450">
        <v>15</v>
      </c>
      <c r="AU128" s="256"/>
    </row>
    <row r="129" ht="15" spans="1:47">
      <c r="A129" s="355">
        <v>122</v>
      </c>
      <c r="B129" s="436" t="s">
        <v>56</v>
      </c>
      <c r="C129" s="51" t="s">
        <v>1342</v>
      </c>
      <c r="D129" s="437" t="s">
        <v>1051</v>
      </c>
      <c r="E129" s="51" t="s">
        <v>1345</v>
      </c>
      <c r="F129" s="43" t="s">
        <v>1346</v>
      </c>
      <c r="G129" s="438" t="s">
        <v>236</v>
      </c>
      <c r="H129" s="138" t="s">
        <v>1225</v>
      </c>
      <c r="I129" s="138"/>
      <c r="J129" s="437">
        <v>5.7</v>
      </c>
      <c r="K129" s="439">
        <v>48.5</v>
      </c>
      <c r="L129" s="440">
        <v>40</v>
      </c>
      <c r="M129" s="441"/>
      <c r="N129" s="441"/>
      <c r="O129" s="441"/>
      <c r="P129" s="441"/>
      <c r="Q129" s="441"/>
      <c r="R129" s="441"/>
      <c r="S129" s="441"/>
      <c r="T129" s="441"/>
      <c r="U129" s="441"/>
      <c r="V129" s="441"/>
      <c r="W129" s="441"/>
      <c r="X129" s="441"/>
      <c r="Y129" s="441"/>
      <c r="Z129" s="439">
        <v>48.4</v>
      </c>
      <c r="AA129" s="442">
        <f t="shared" si="12"/>
        <v>0.206185567010312</v>
      </c>
      <c r="AB129" s="439">
        <v>88.5</v>
      </c>
      <c r="AC129" s="443">
        <f>(AB129-Z129)*VLOOKUP(AE129,公斤水的体积!A:B,2,)</f>
        <v>40.134887</v>
      </c>
      <c r="AD129" s="444">
        <f t="shared" si="13"/>
        <v>0.337217499999998</v>
      </c>
      <c r="AE129" s="445">
        <v>15</v>
      </c>
      <c r="AF129" s="446"/>
      <c r="AG129" s="446"/>
      <c r="AH129" s="447">
        <v>2.4</v>
      </c>
      <c r="AI129" s="437">
        <v>141.5</v>
      </c>
      <c r="AJ129" s="448">
        <f t="shared" si="14"/>
        <v>1.69611307420495</v>
      </c>
      <c r="AK129" s="260" t="s">
        <v>63</v>
      </c>
      <c r="AL129" s="260" t="s">
        <v>63</v>
      </c>
      <c r="AM129" s="260" t="s">
        <v>63</v>
      </c>
      <c r="AN129" s="260" t="s">
        <v>63</v>
      </c>
      <c r="AO129" s="260" t="s">
        <v>63</v>
      </c>
      <c r="AP129" s="260" t="s">
        <v>63</v>
      </c>
      <c r="AQ129" s="449" t="str">
        <f t="shared" si="15"/>
        <v>合格</v>
      </c>
      <c r="AR129" s="42" t="s">
        <v>1054</v>
      </c>
      <c r="AS129" s="51" t="s">
        <v>1342</v>
      </c>
      <c r="AT129" s="450">
        <v>15</v>
      </c>
      <c r="AU129" s="256"/>
    </row>
    <row r="130" ht="15" spans="1:47">
      <c r="A130" s="355">
        <v>123</v>
      </c>
      <c r="B130" s="436" t="s">
        <v>56</v>
      </c>
      <c r="C130" s="51" t="s">
        <v>1342</v>
      </c>
      <c r="D130" s="437" t="s">
        <v>1051</v>
      </c>
      <c r="E130" s="51" t="s">
        <v>1347</v>
      </c>
      <c r="F130" s="43" t="s">
        <v>1348</v>
      </c>
      <c r="G130" s="438" t="s">
        <v>60</v>
      </c>
      <c r="H130" s="138" t="s">
        <v>299</v>
      </c>
      <c r="I130" s="138"/>
      <c r="J130" s="437">
        <v>5.7</v>
      </c>
      <c r="K130" s="439">
        <v>46.7</v>
      </c>
      <c r="L130" s="440">
        <v>40.2</v>
      </c>
      <c r="M130" s="441"/>
      <c r="N130" s="441"/>
      <c r="O130" s="441"/>
      <c r="P130" s="441"/>
      <c r="Q130" s="441"/>
      <c r="R130" s="441"/>
      <c r="S130" s="441"/>
      <c r="T130" s="441"/>
      <c r="U130" s="441"/>
      <c r="V130" s="441"/>
      <c r="W130" s="441"/>
      <c r="X130" s="441"/>
      <c r="Y130" s="441"/>
      <c r="Z130" s="439">
        <v>46.6</v>
      </c>
      <c r="AA130" s="442">
        <f t="shared" si="12"/>
        <v>0.214132762312637</v>
      </c>
      <c r="AB130" s="439">
        <v>86.9</v>
      </c>
      <c r="AC130" s="443">
        <f>(AB130-Z130)*VLOOKUP(AE130,公斤水的体积!A:B,2,)</f>
        <v>40.335061</v>
      </c>
      <c r="AD130" s="444">
        <f t="shared" si="13"/>
        <v>0.335972636815921</v>
      </c>
      <c r="AE130" s="445">
        <v>15</v>
      </c>
      <c r="AF130" s="446"/>
      <c r="AG130" s="446"/>
      <c r="AH130" s="447">
        <v>2.1</v>
      </c>
      <c r="AI130" s="437">
        <v>147.3</v>
      </c>
      <c r="AJ130" s="448">
        <f t="shared" si="14"/>
        <v>1.42566191446029</v>
      </c>
      <c r="AK130" s="260" t="s">
        <v>63</v>
      </c>
      <c r="AL130" s="260" t="s">
        <v>63</v>
      </c>
      <c r="AM130" s="260" t="s">
        <v>63</v>
      </c>
      <c r="AN130" s="260" t="s">
        <v>63</v>
      </c>
      <c r="AO130" s="260" t="s">
        <v>63</v>
      </c>
      <c r="AP130" s="260" t="s">
        <v>63</v>
      </c>
      <c r="AQ130" s="449" t="str">
        <f t="shared" si="15"/>
        <v>合格</v>
      </c>
      <c r="AR130" s="42" t="s">
        <v>1054</v>
      </c>
      <c r="AS130" s="51" t="s">
        <v>1342</v>
      </c>
      <c r="AT130" s="450">
        <v>15</v>
      </c>
      <c r="AU130" s="256"/>
    </row>
    <row r="131" ht="15" spans="1:47">
      <c r="A131" s="355">
        <v>124</v>
      </c>
      <c r="B131" s="436" t="s">
        <v>56</v>
      </c>
      <c r="C131" s="51" t="s">
        <v>1342</v>
      </c>
      <c r="D131" s="437" t="s">
        <v>1051</v>
      </c>
      <c r="E131" s="51" t="s">
        <v>1349</v>
      </c>
      <c r="F131" s="43" t="s">
        <v>1350</v>
      </c>
      <c r="G131" s="438" t="s">
        <v>106</v>
      </c>
      <c r="H131" s="138" t="s">
        <v>1351</v>
      </c>
      <c r="I131" s="138" t="s">
        <v>529</v>
      </c>
      <c r="J131" s="437">
        <v>5.7</v>
      </c>
      <c r="K131" s="439">
        <v>55.2</v>
      </c>
      <c r="L131" s="440">
        <v>40.8</v>
      </c>
      <c r="M131" s="441"/>
      <c r="N131" s="441"/>
      <c r="O131" s="441"/>
      <c r="P131" s="441"/>
      <c r="Q131" s="441"/>
      <c r="R131" s="441"/>
      <c r="S131" s="441"/>
      <c r="T131" s="441"/>
      <c r="U131" s="441"/>
      <c r="V131" s="441"/>
      <c r="W131" s="441"/>
      <c r="X131" s="441"/>
      <c r="Y131" s="441"/>
      <c r="Z131" s="439">
        <v>55.1</v>
      </c>
      <c r="AA131" s="442">
        <f t="shared" si="12"/>
        <v>0.181159420289858</v>
      </c>
      <c r="AB131" s="439">
        <v>96</v>
      </c>
      <c r="AC131" s="443">
        <f>(AB131-Z131)*VLOOKUP(AE131,公斤水的体积!A:B,2,)</f>
        <v>40.935583</v>
      </c>
      <c r="AD131" s="444">
        <f t="shared" si="13"/>
        <v>0.332311274509814</v>
      </c>
      <c r="AE131" s="445">
        <v>15</v>
      </c>
      <c r="AF131" s="446"/>
      <c r="AG131" s="446"/>
      <c r="AH131" s="447">
        <v>2.7</v>
      </c>
      <c r="AI131" s="437">
        <v>145.5</v>
      </c>
      <c r="AJ131" s="448">
        <f t="shared" si="14"/>
        <v>1.85567010309278</v>
      </c>
      <c r="AK131" s="260" t="s">
        <v>63</v>
      </c>
      <c r="AL131" s="260" t="s">
        <v>63</v>
      </c>
      <c r="AM131" s="260" t="s">
        <v>63</v>
      </c>
      <c r="AN131" s="260" t="s">
        <v>63</v>
      </c>
      <c r="AO131" s="260" t="s">
        <v>63</v>
      </c>
      <c r="AP131" s="260" t="s">
        <v>63</v>
      </c>
      <c r="AQ131" s="449" t="str">
        <f t="shared" si="15"/>
        <v>合格</v>
      </c>
      <c r="AR131" s="42" t="s">
        <v>1054</v>
      </c>
      <c r="AS131" s="51" t="s">
        <v>1342</v>
      </c>
      <c r="AT131" s="450">
        <v>15</v>
      </c>
      <c r="AU131" s="256"/>
    </row>
    <row r="132" ht="15" spans="1:47">
      <c r="A132" s="355">
        <v>125</v>
      </c>
      <c r="B132" s="436" t="s">
        <v>56</v>
      </c>
      <c r="C132" s="51" t="s">
        <v>1342</v>
      </c>
      <c r="D132" s="437" t="s">
        <v>1051</v>
      </c>
      <c r="E132" s="51" t="s">
        <v>1352</v>
      </c>
      <c r="F132" s="43" t="s">
        <v>1353</v>
      </c>
      <c r="G132" s="438" t="s">
        <v>106</v>
      </c>
      <c r="H132" s="138" t="s">
        <v>1057</v>
      </c>
      <c r="I132" s="138" t="s">
        <v>1108</v>
      </c>
      <c r="J132" s="437">
        <v>5.7</v>
      </c>
      <c r="K132" s="439">
        <v>54.4</v>
      </c>
      <c r="L132" s="440">
        <v>40.4</v>
      </c>
      <c r="M132" s="441"/>
      <c r="N132" s="441"/>
      <c r="O132" s="441"/>
      <c r="P132" s="441"/>
      <c r="Q132" s="441"/>
      <c r="R132" s="441"/>
      <c r="S132" s="441"/>
      <c r="T132" s="441"/>
      <c r="U132" s="441"/>
      <c r="V132" s="441"/>
      <c r="W132" s="441"/>
      <c r="X132" s="441"/>
      <c r="Y132" s="441"/>
      <c r="Z132" s="439">
        <v>54.3</v>
      </c>
      <c r="AA132" s="442">
        <f t="shared" si="12"/>
        <v>0.183823529411767</v>
      </c>
      <c r="AB132" s="439">
        <v>94.8</v>
      </c>
      <c r="AC132" s="443">
        <f>(AB132-Z132)*VLOOKUP(AE132,公斤水的体积!A:B,2,)</f>
        <v>40.535235</v>
      </c>
      <c r="AD132" s="444">
        <f t="shared" si="13"/>
        <v>0.334740099009905</v>
      </c>
      <c r="AE132" s="445">
        <v>15</v>
      </c>
      <c r="AF132" s="446"/>
      <c r="AG132" s="446"/>
      <c r="AH132" s="447">
        <v>1.4</v>
      </c>
      <c r="AI132" s="437">
        <v>143.2</v>
      </c>
      <c r="AJ132" s="448">
        <f t="shared" si="14"/>
        <v>0.977653631284916</v>
      </c>
      <c r="AK132" s="260" t="s">
        <v>63</v>
      </c>
      <c r="AL132" s="260" t="s">
        <v>63</v>
      </c>
      <c r="AM132" s="260" t="s">
        <v>63</v>
      </c>
      <c r="AN132" s="260" t="s">
        <v>63</v>
      </c>
      <c r="AO132" s="260" t="s">
        <v>63</v>
      </c>
      <c r="AP132" s="260" t="s">
        <v>63</v>
      </c>
      <c r="AQ132" s="449" t="str">
        <f t="shared" si="15"/>
        <v>合格</v>
      </c>
      <c r="AR132" s="42" t="s">
        <v>1054</v>
      </c>
      <c r="AS132" s="51" t="s">
        <v>1342</v>
      </c>
      <c r="AT132" s="450">
        <v>15</v>
      </c>
      <c r="AU132" s="256"/>
    </row>
    <row r="133" ht="15" spans="1:47">
      <c r="A133" s="355">
        <v>126</v>
      </c>
      <c r="B133" s="436" t="s">
        <v>56</v>
      </c>
      <c r="C133" s="51" t="s">
        <v>1342</v>
      </c>
      <c r="D133" s="437" t="s">
        <v>1051</v>
      </c>
      <c r="E133" s="51" t="s">
        <v>1354</v>
      </c>
      <c r="F133" s="43" t="s">
        <v>1355</v>
      </c>
      <c r="G133" s="438" t="s">
        <v>133</v>
      </c>
      <c r="H133" s="138" t="s">
        <v>1356</v>
      </c>
      <c r="I133" s="138" t="s">
        <v>1108</v>
      </c>
      <c r="J133" s="437">
        <v>5.7</v>
      </c>
      <c r="K133" s="439">
        <v>48.3</v>
      </c>
      <c r="L133" s="440">
        <v>40</v>
      </c>
      <c r="M133" s="441"/>
      <c r="N133" s="441"/>
      <c r="O133" s="441"/>
      <c r="P133" s="441"/>
      <c r="Q133" s="441"/>
      <c r="R133" s="441"/>
      <c r="S133" s="441"/>
      <c r="T133" s="441"/>
      <c r="U133" s="441"/>
      <c r="V133" s="441"/>
      <c r="W133" s="441"/>
      <c r="X133" s="441"/>
      <c r="Y133" s="441"/>
      <c r="Z133" s="439">
        <v>48.2</v>
      </c>
      <c r="AA133" s="442">
        <f t="shared" si="12"/>
        <v>0.207039337474108</v>
      </c>
      <c r="AB133" s="439">
        <v>88.3</v>
      </c>
      <c r="AC133" s="443">
        <f>(AB133-Z133)*VLOOKUP(AE133,公斤水的体积!A:B,2,)</f>
        <v>40.134887</v>
      </c>
      <c r="AD133" s="444">
        <f t="shared" si="13"/>
        <v>0.337217499999998</v>
      </c>
      <c r="AE133" s="445">
        <v>15</v>
      </c>
      <c r="AF133" s="446"/>
      <c r="AG133" s="446"/>
      <c r="AH133" s="447">
        <v>1.6</v>
      </c>
      <c r="AI133" s="437">
        <v>145.1</v>
      </c>
      <c r="AJ133" s="448">
        <f t="shared" si="14"/>
        <v>1.1026878015162</v>
      </c>
      <c r="AK133" s="260" t="s">
        <v>63</v>
      </c>
      <c r="AL133" s="260" t="s">
        <v>63</v>
      </c>
      <c r="AM133" s="260" t="s">
        <v>63</v>
      </c>
      <c r="AN133" s="260" t="s">
        <v>63</v>
      </c>
      <c r="AO133" s="260" t="s">
        <v>63</v>
      </c>
      <c r="AP133" s="260" t="s">
        <v>63</v>
      </c>
      <c r="AQ133" s="449" t="str">
        <f t="shared" si="15"/>
        <v>合格</v>
      </c>
      <c r="AR133" s="42" t="s">
        <v>1054</v>
      </c>
      <c r="AS133" s="51" t="s">
        <v>1342</v>
      </c>
      <c r="AT133" s="450">
        <v>15</v>
      </c>
      <c r="AU133" s="256"/>
    </row>
    <row r="134" ht="15" spans="1:47">
      <c r="A134" s="355">
        <v>127</v>
      </c>
      <c r="B134" s="436" t="s">
        <v>56</v>
      </c>
      <c r="C134" s="51" t="s">
        <v>1342</v>
      </c>
      <c r="D134" s="437" t="s">
        <v>1051</v>
      </c>
      <c r="E134" s="51" t="s">
        <v>1357</v>
      </c>
      <c r="F134" s="43" t="s">
        <v>1358</v>
      </c>
      <c r="G134" s="438" t="s">
        <v>60</v>
      </c>
      <c r="H134" s="138" t="s">
        <v>347</v>
      </c>
      <c r="I134" s="138"/>
      <c r="J134" s="439">
        <v>5</v>
      </c>
      <c r="K134" s="439">
        <v>46.8</v>
      </c>
      <c r="L134" s="440">
        <v>40</v>
      </c>
      <c r="M134" s="441"/>
      <c r="N134" s="441"/>
      <c r="O134" s="441"/>
      <c r="P134" s="441"/>
      <c r="Q134" s="441"/>
      <c r="R134" s="441"/>
      <c r="S134" s="441"/>
      <c r="T134" s="441"/>
      <c r="U134" s="441"/>
      <c r="V134" s="441"/>
      <c r="W134" s="441"/>
      <c r="X134" s="441"/>
      <c r="Y134" s="441"/>
      <c r="Z134" s="439">
        <v>46.7</v>
      </c>
      <c r="AA134" s="442">
        <f t="shared" si="12"/>
        <v>0.213675213675202</v>
      </c>
      <c r="AB134" s="439">
        <v>86.8</v>
      </c>
      <c r="AC134" s="443">
        <f>(AB134-Z134)*VLOOKUP(AE134,公斤水的体积!A:B,2,)</f>
        <v>40.134887</v>
      </c>
      <c r="AD134" s="444">
        <f t="shared" si="13"/>
        <v>0.337217499999998</v>
      </c>
      <c r="AE134" s="445">
        <v>15</v>
      </c>
      <c r="AF134" s="446"/>
      <c r="AG134" s="446"/>
      <c r="AH134" s="447">
        <v>0.6</v>
      </c>
      <c r="AI134" s="437">
        <v>136.1</v>
      </c>
      <c r="AJ134" s="448">
        <f t="shared" si="14"/>
        <v>0.440852314474651</v>
      </c>
      <c r="AK134" s="260" t="s">
        <v>63</v>
      </c>
      <c r="AL134" s="260" t="s">
        <v>63</v>
      </c>
      <c r="AM134" s="260" t="s">
        <v>63</v>
      </c>
      <c r="AN134" s="260" t="s">
        <v>63</v>
      </c>
      <c r="AO134" s="260" t="s">
        <v>63</v>
      </c>
      <c r="AP134" s="260" t="s">
        <v>63</v>
      </c>
      <c r="AQ134" s="449" t="str">
        <f t="shared" si="15"/>
        <v>合格</v>
      </c>
      <c r="AR134" s="42" t="s">
        <v>1054</v>
      </c>
      <c r="AS134" s="51" t="s">
        <v>1342</v>
      </c>
      <c r="AT134" s="450">
        <v>15</v>
      </c>
      <c r="AU134" s="256"/>
    </row>
    <row r="135" ht="15" spans="1:47">
      <c r="A135" s="355">
        <v>128</v>
      </c>
      <c r="B135" s="436" t="s">
        <v>56</v>
      </c>
      <c r="C135" s="51" t="s">
        <v>1342</v>
      </c>
      <c r="D135" s="437" t="s">
        <v>1051</v>
      </c>
      <c r="E135" s="51" t="s">
        <v>1359</v>
      </c>
      <c r="F135" s="43" t="s">
        <v>1360</v>
      </c>
      <c r="G135" s="438" t="s">
        <v>133</v>
      </c>
      <c r="H135" s="138" t="s">
        <v>595</v>
      </c>
      <c r="I135" s="138"/>
      <c r="J135" s="437">
        <v>5.7</v>
      </c>
      <c r="K135" s="439">
        <v>48.8</v>
      </c>
      <c r="L135" s="440">
        <v>40</v>
      </c>
      <c r="M135" s="441"/>
      <c r="N135" s="441"/>
      <c r="O135" s="441"/>
      <c r="P135" s="441"/>
      <c r="Q135" s="441"/>
      <c r="R135" s="441"/>
      <c r="S135" s="441"/>
      <c r="T135" s="441"/>
      <c r="U135" s="441"/>
      <c r="V135" s="441"/>
      <c r="W135" s="441"/>
      <c r="X135" s="441"/>
      <c r="Y135" s="441"/>
      <c r="Z135" s="439">
        <v>48.7</v>
      </c>
      <c r="AA135" s="442">
        <f t="shared" si="12"/>
        <v>0.204918032786874</v>
      </c>
      <c r="AB135" s="439">
        <v>88.8</v>
      </c>
      <c r="AC135" s="443">
        <f>(AB135-Z135)*VLOOKUP(AE135,公斤水的体积!A:B,2,)</f>
        <v>40.134887</v>
      </c>
      <c r="AD135" s="444">
        <f t="shared" si="13"/>
        <v>0.337217499999998</v>
      </c>
      <c r="AE135" s="445">
        <v>15</v>
      </c>
      <c r="AF135" s="446"/>
      <c r="AG135" s="446"/>
      <c r="AH135" s="447">
        <v>2.3</v>
      </c>
      <c r="AI135" s="437">
        <v>149.2</v>
      </c>
      <c r="AJ135" s="448">
        <f t="shared" si="14"/>
        <v>1.54155495978552</v>
      </c>
      <c r="AK135" s="260" t="s">
        <v>63</v>
      </c>
      <c r="AL135" s="260" t="s">
        <v>63</v>
      </c>
      <c r="AM135" s="260" t="s">
        <v>63</v>
      </c>
      <c r="AN135" s="260" t="s">
        <v>63</v>
      </c>
      <c r="AO135" s="260" t="s">
        <v>63</v>
      </c>
      <c r="AP135" s="260" t="s">
        <v>63</v>
      </c>
      <c r="AQ135" s="449" t="str">
        <f t="shared" si="15"/>
        <v>合格</v>
      </c>
      <c r="AR135" s="42" t="s">
        <v>1054</v>
      </c>
      <c r="AS135" s="51" t="s">
        <v>1342</v>
      </c>
      <c r="AT135" s="450">
        <v>15</v>
      </c>
      <c r="AU135" s="256"/>
    </row>
    <row r="136" ht="15" spans="1:47">
      <c r="A136" s="355">
        <v>129</v>
      </c>
      <c r="B136" s="436" t="s">
        <v>56</v>
      </c>
      <c r="C136" s="51" t="s">
        <v>1342</v>
      </c>
      <c r="D136" s="437" t="s">
        <v>1051</v>
      </c>
      <c r="E136" s="51" t="s">
        <v>1361</v>
      </c>
      <c r="F136" s="43" t="s">
        <v>1362</v>
      </c>
      <c r="G136" s="438" t="s">
        <v>60</v>
      </c>
      <c r="H136" s="138" t="s">
        <v>759</v>
      </c>
      <c r="I136" s="138" t="s">
        <v>1315</v>
      </c>
      <c r="J136" s="437">
        <v>5.8</v>
      </c>
      <c r="K136" s="439">
        <v>55.4</v>
      </c>
      <c r="L136" s="440">
        <v>40.7</v>
      </c>
      <c r="M136" s="441"/>
      <c r="N136" s="441"/>
      <c r="O136" s="441"/>
      <c r="P136" s="441"/>
      <c r="Q136" s="441"/>
      <c r="R136" s="441"/>
      <c r="S136" s="441"/>
      <c r="T136" s="441"/>
      <c r="U136" s="441"/>
      <c r="V136" s="441"/>
      <c r="W136" s="441"/>
      <c r="X136" s="441"/>
      <c r="Y136" s="441"/>
      <c r="Z136" s="439">
        <v>55.3</v>
      </c>
      <c r="AA136" s="442">
        <f t="shared" si="12"/>
        <v>0.180505415162457</v>
      </c>
      <c r="AB136" s="439">
        <v>96.1</v>
      </c>
      <c r="AC136" s="443">
        <f>(AB136-Z136)*VLOOKUP(AE136,公斤水的体积!A:B,2,)</f>
        <v>40.835496</v>
      </c>
      <c r="AD136" s="444">
        <f t="shared" si="13"/>
        <v>0.332914004913996</v>
      </c>
      <c r="AE136" s="445">
        <v>15</v>
      </c>
      <c r="AF136" s="446"/>
      <c r="AG136" s="446"/>
      <c r="AH136" s="447">
        <v>1.5</v>
      </c>
      <c r="AI136" s="437">
        <v>136.9</v>
      </c>
      <c r="AJ136" s="448">
        <f t="shared" si="14"/>
        <v>1.09569028487947</v>
      </c>
      <c r="AK136" s="260" t="s">
        <v>63</v>
      </c>
      <c r="AL136" s="260" t="s">
        <v>63</v>
      </c>
      <c r="AM136" s="260" t="s">
        <v>63</v>
      </c>
      <c r="AN136" s="260" t="s">
        <v>63</v>
      </c>
      <c r="AO136" s="260" t="s">
        <v>63</v>
      </c>
      <c r="AP136" s="260" t="s">
        <v>63</v>
      </c>
      <c r="AQ136" s="449" t="str">
        <f t="shared" si="15"/>
        <v>合格</v>
      </c>
      <c r="AR136" s="42" t="s">
        <v>1054</v>
      </c>
      <c r="AS136" s="51" t="s">
        <v>1342</v>
      </c>
      <c r="AT136" s="450">
        <v>15</v>
      </c>
      <c r="AU136" s="256"/>
    </row>
    <row r="137" ht="15" spans="1:47">
      <c r="A137" s="355">
        <v>130</v>
      </c>
      <c r="B137" s="436" t="s">
        <v>56</v>
      </c>
      <c r="C137" s="51" t="s">
        <v>1342</v>
      </c>
      <c r="D137" s="437" t="s">
        <v>1051</v>
      </c>
      <c r="E137" s="51" t="s">
        <v>1363</v>
      </c>
      <c r="F137" s="43" t="s">
        <v>1364</v>
      </c>
      <c r="G137" s="438" t="s">
        <v>60</v>
      </c>
      <c r="H137" s="138" t="s">
        <v>864</v>
      </c>
      <c r="I137" s="138" t="s">
        <v>775</v>
      </c>
      <c r="J137" s="437">
        <v>5.7</v>
      </c>
      <c r="K137" s="439">
        <v>47.7</v>
      </c>
      <c r="L137" s="440">
        <v>40</v>
      </c>
      <c r="M137" s="441"/>
      <c r="N137" s="441"/>
      <c r="O137" s="441"/>
      <c r="P137" s="441"/>
      <c r="Q137" s="441"/>
      <c r="R137" s="441"/>
      <c r="S137" s="441"/>
      <c r="T137" s="441"/>
      <c r="U137" s="441"/>
      <c r="V137" s="441"/>
      <c r="W137" s="441"/>
      <c r="X137" s="441"/>
      <c r="Y137" s="441"/>
      <c r="Z137" s="439">
        <v>47.6</v>
      </c>
      <c r="AA137" s="442">
        <f t="shared" si="12"/>
        <v>0.209643605870024</v>
      </c>
      <c r="AB137" s="439">
        <v>87.7</v>
      </c>
      <c r="AC137" s="443">
        <f>(AB137-Z137)*VLOOKUP(AE137,公斤水的体积!A:B,2,)</f>
        <v>40.134887</v>
      </c>
      <c r="AD137" s="444">
        <f t="shared" si="13"/>
        <v>0.337217499999998</v>
      </c>
      <c r="AE137" s="445">
        <v>15</v>
      </c>
      <c r="AF137" s="446"/>
      <c r="AG137" s="446"/>
      <c r="AH137" s="447">
        <v>2</v>
      </c>
      <c r="AI137" s="437">
        <v>151.1</v>
      </c>
      <c r="AJ137" s="448">
        <f t="shared" si="14"/>
        <v>1.32362673726009</v>
      </c>
      <c r="AK137" s="260" t="s">
        <v>63</v>
      </c>
      <c r="AL137" s="260" t="s">
        <v>63</v>
      </c>
      <c r="AM137" s="260" t="s">
        <v>63</v>
      </c>
      <c r="AN137" s="260" t="s">
        <v>63</v>
      </c>
      <c r="AO137" s="260" t="s">
        <v>63</v>
      </c>
      <c r="AP137" s="260" t="s">
        <v>63</v>
      </c>
      <c r="AQ137" s="449" t="str">
        <f t="shared" si="15"/>
        <v>合格</v>
      </c>
      <c r="AR137" s="42" t="s">
        <v>1054</v>
      </c>
      <c r="AS137" s="51" t="s">
        <v>1342</v>
      </c>
      <c r="AT137" s="450">
        <v>15</v>
      </c>
      <c r="AU137" s="256"/>
    </row>
    <row r="138" ht="15" spans="1:47">
      <c r="A138" s="355">
        <v>131</v>
      </c>
      <c r="B138" s="436" t="s">
        <v>56</v>
      </c>
      <c r="C138" s="51" t="s">
        <v>1342</v>
      </c>
      <c r="D138" s="437" t="s">
        <v>1051</v>
      </c>
      <c r="E138" s="51" t="s">
        <v>1365</v>
      </c>
      <c r="F138" s="43" t="s">
        <v>1366</v>
      </c>
      <c r="G138" s="438" t="s">
        <v>133</v>
      </c>
      <c r="H138" s="138" t="s">
        <v>595</v>
      </c>
      <c r="I138" s="138"/>
      <c r="J138" s="437">
        <v>5.7</v>
      </c>
      <c r="K138" s="439">
        <v>49.1</v>
      </c>
      <c r="L138" s="440">
        <v>40</v>
      </c>
      <c r="M138" s="441"/>
      <c r="N138" s="441"/>
      <c r="O138" s="441"/>
      <c r="P138" s="441"/>
      <c r="Q138" s="441"/>
      <c r="R138" s="441"/>
      <c r="S138" s="441"/>
      <c r="T138" s="441"/>
      <c r="U138" s="441"/>
      <c r="V138" s="441"/>
      <c r="W138" s="441"/>
      <c r="X138" s="441"/>
      <c r="Y138" s="441"/>
      <c r="Z138" s="439">
        <v>49</v>
      </c>
      <c r="AA138" s="442">
        <f t="shared" si="12"/>
        <v>0.203665987780044</v>
      </c>
      <c r="AB138" s="439">
        <v>89.1</v>
      </c>
      <c r="AC138" s="443">
        <f>(AB138-Z138)*VLOOKUP(AE138,公斤水的体积!A:B,2,)</f>
        <v>40.134887</v>
      </c>
      <c r="AD138" s="444">
        <f t="shared" si="13"/>
        <v>0.337217499999998</v>
      </c>
      <c r="AE138" s="445">
        <v>15</v>
      </c>
      <c r="AF138" s="446"/>
      <c r="AG138" s="446"/>
      <c r="AH138" s="447">
        <v>3.5</v>
      </c>
      <c r="AI138" s="437">
        <v>152.7</v>
      </c>
      <c r="AJ138" s="448">
        <f t="shared" si="14"/>
        <v>2.2920759659463</v>
      </c>
      <c r="AK138" s="260" t="s">
        <v>63</v>
      </c>
      <c r="AL138" s="260" t="s">
        <v>63</v>
      </c>
      <c r="AM138" s="260" t="s">
        <v>63</v>
      </c>
      <c r="AN138" s="260" t="s">
        <v>63</v>
      </c>
      <c r="AO138" s="260" t="s">
        <v>63</v>
      </c>
      <c r="AP138" s="260" t="s">
        <v>63</v>
      </c>
      <c r="AQ138" s="449" t="str">
        <f t="shared" si="15"/>
        <v>合格</v>
      </c>
      <c r="AR138" s="42" t="s">
        <v>1054</v>
      </c>
      <c r="AS138" s="51" t="s">
        <v>1342</v>
      </c>
      <c r="AT138" s="450">
        <v>15</v>
      </c>
      <c r="AU138" s="256"/>
    </row>
    <row r="139" ht="15" spans="1:47">
      <c r="A139" s="355">
        <v>132</v>
      </c>
      <c r="B139" s="436" t="s">
        <v>56</v>
      </c>
      <c r="C139" s="51" t="s">
        <v>1342</v>
      </c>
      <c r="D139" s="437" t="s">
        <v>1051</v>
      </c>
      <c r="E139" s="51" t="s">
        <v>1367</v>
      </c>
      <c r="F139" s="43" t="s">
        <v>1368</v>
      </c>
      <c r="G139" s="438" t="s">
        <v>133</v>
      </c>
      <c r="H139" s="138" t="s">
        <v>592</v>
      </c>
      <c r="I139" s="138" t="s">
        <v>475</v>
      </c>
      <c r="J139" s="437">
        <v>5.7</v>
      </c>
      <c r="K139" s="439">
        <v>47.1</v>
      </c>
      <c r="L139" s="440">
        <v>40.1</v>
      </c>
      <c r="M139" s="441"/>
      <c r="N139" s="441"/>
      <c r="O139" s="441"/>
      <c r="P139" s="441"/>
      <c r="Q139" s="441"/>
      <c r="R139" s="441"/>
      <c r="S139" s="441"/>
      <c r="T139" s="441"/>
      <c r="U139" s="441"/>
      <c r="V139" s="441"/>
      <c r="W139" s="441"/>
      <c r="X139" s="441"/>
      <c r="Y139" s="441"/>
      <c r="Z139" s="439">
        <v>47</v>
      </c>
      <c r="AA139" s="442">
        <f t="shared" si="12"/>
        <v>0.212314225053082</v>
      </c>
      <c r="AB139" s="439">
        <v>87.2</v>
      </c>
      <c r="AC139" s="443">
        <f>(AB139-Z139)*VLOOKUP(AE139,公斤水的体积!A:B,2,)</f>
        <v>40.234974</v>
      </c>
      <c r="AD139" s="444">
        <f t="shared" si="13"/>
        <v>0.336593516209476</v>
      </c>
      <c r="AE139" s="445">
        <v>15</v>
      </c>
      <c r="AF139" s="446"/>
      <c r="AG139" s="446"/>
      <c r="AH139" s="447">
        <v>2.7</v>
      </c>
      <c r="AI139" s="437">
        <v>152.3</v>
      </c>
      <c r="AJ139" s="448">
        <f t="shared" si="14"/>
        <v>1.77281680892974</v>
      </c>
      <c r="AK139" s="260" t="s">
        <v>63</v>
      </c>
      <c r="AL139" s="260" t="s">
        <v>63</v>
      </c>
      <c r="AM139" s="260" t="s">
        <v>63</v>
      </c>
      <c r="AN139" s="260" t="s">
        <v>63</v>
      </c>
      <c r="AO139" s="260" t="s">
        <v>63</v>
      </c>
      <c r="AP139" s="260" t="s">
        <v>63</v>
      </c>
      <c r="AQ139" s="449" t="str">
        <f t="shared" si="15"/>
        <v>合格</v>
      </c>
      <c r="AR139" s="42" t="s">
        <v>1054</v>
      </c>
      <c r="AS139" s="51" t="s">
        <v>1342</v>
      </c>
      <c r="AT139" s="450">
        <v>15</v>
      </c>
      <c r="AU139" s="256"/>
    </row>
    <row r="140" ht="15" spans="1:47">
      <c r="A140" s="355">
        <v>133</v>
      </c>
      <c r="B140" s="436" t="s">
        <v>56</v>
      </c>
      <c r="C140" s="51" t="s">
        <v>1342</v>
      </c>
      <c r="D140" s="437" t="s">
        <v>1051</v>
      </c>
      <c r="E140" s="51" t="s">
        <v>1369</v>
      </c>
      <c r="F140" s="43" t="s">
        <v>1370</v>
      </c>
      <c r="G140" s="438" t="s">
        <v>60</v>
      </c>
      <c r="H140" s="138" t="s">
        <v>427</v>
      </c>
      <c r="I140" s="138" t="s">
        <v>768</v>
      </c>
      <c r="J140" s="437">
        <v>5.7</v>
      </c>
      <c r="K140" s="439">
        <v>50.7</v>
      </c>
      <c r="L140" s="440">
        <v>40</v>
      </c>
      <c r="M140" s="441"/>
      <c r="N140" s="441"/>
      <c r="O140" s="441"/>
      <c r="P140" s="441"/>
      <c r="Q140" s="441"/>
      <c r="R140" s="441"/>
      <c r="S140" s="441"/>
      <c r="T140" s="441"/>
      <c r="U140" s="441"/>
      <c r="V140" s="441"/>
      <c r="W140" s="441"/>
      <c r="X140" s="441"/>
      <c r="Y140" s="441"/>
      <c r="Z140" s="439">
        <v>50.6</v>
      </c>
      <c r="AA140" s="442">
        <f t="shared" si="12"/>
        <v>0.197238658777123</v>
      </c>
      <c r="AB140" s="439">
        <v>90.7</v>
      </c>
      <c r="AC140" s="443">
        <f>(AB140-Z140)*VLOOKUP(AE140,公斤水的体积!A:B,2,)</f>
        <v>40.134887</v>
      </c>
      <c r="AD140" s="444">
        <f t="shared" si="13"/>
        <v>0.337217499999998</v>
      </c>
      <c r="AE140" s="445">
        <v>15</v>
      </c>
      <c r="AF140" s="446"/>
      <c r="AG140" s="446"/>
      <c r="AH140" s="447">
        <v>4</v>
      </c>
      <c r="AI140" s="437">
        <v>147.3</v>
      </c>
      <c r="AJ140" s="448">
        <f t="shared" si="14"/>
        <v>2.71554650373388</v>
      </c>
      <c r="AK140" s="260" t="s">
        <v>63</v>
      </c>
      <c r="AL140" s="260" t="s">
        <v>63</v>
      </c>
      <c r="AM140" s="260" t="s">
        <v>63</v>
      </c>
      <c r="AN140" s="260" t="s">
        <v>63</v>
      </c>
      <c r="AO140" s="260" t="s">
        <v>63</v>
      </c>
      <c r="AP140" s="260" t="s">
        <v>63</v>
      </c>
      <c r="AQ140" s="449" t="str">
        <f t="shared" si="15"/>
        <v>合格</v>
      </c>
      <c r="AR140" s="42" t="s">
        <v>1054</v>
      </c>
      <c r="AS140" s="51" t="s">
        <v>1342</v>
      </c>
      <c r="AT140" s="450">
        <v>15</v>
      </c>
      <c r="AU140" s="256"/>
    </row>
    <row r="141" ht="15" spans="1:47">
      <c r="A141" s="355">
        <v>134</v>
      </c>
      <c r="B141" s="436" t="s">
        <v>56</v>
      </c>
      <c r="C141" s="51" t="s">
        <v>1342</v>
      </c>
      <c r="D141" s="437" t="s">
        <v>1051</v>
      </c>
      <c r="E141" s="51" t="s">
        <v>1371</v>
      </c>
      <c r="F141" s="43" t="s">
        <v>1372</v>
      </c>
      <c r="G141" s="438" t="s">
        <v>106</v>
      </c>
      <c r="H141" s="138" t="s">
        <v>419</v>
      </c>
      <c r="I141" s="138" t="s">
        <v>70</v>
      </c>
      <c r="J141" s="437">
        <v>5.7</v>
      </c>
      <c r="K141" s="439">
        <v>53</v>
      </c>
      <c r="L141" s="440">
        <v>40.4</v>
      </c>
      <c r="M141" s="441"/>
      <c r="N141" s="441"/>
      <c r="O141" s="441"/>
      <c r="P141" s="441"/>
      <c r="Q141" s="441"/>
      <c r="R141" s="441"/>
      <c r="S141" s="441"/>
      <c r="T141" s="441"/>
      <c r="U141" s="441"/>
      <c r="V141" s="441"/>
      <c r="W141" s="441"/>
      <c r="X141" s="441"/>
      <c r="Y141" s="441"/>
      <c r="Z141" s="439">
        <v>52.9</v>
      </c>
      <c r="AA141" s="442">
        <f t="shared" si="12"/>
        <v>0.188679245283022</v>
      </c>
      <c r="AB141" s="439">
        <v>93.4</v>
      </c>
      <c r="AC141" s="443">
        <f>(AB141-Z141)*VLOOKUP(AE141,公斤水的体积!A:B,2,)</f>
        <v>40.535235</v>
      </c>
      <c r="AD141" s="444">
        <f t="shared" si="13"/>
        <v>0.334740099009905</v>
      </c>
      <c r="AE141" s="445">
        <v>15</v>
      </c>
      <c r="AF141" s="446"/>
      <c r="AG141" s="446"/>
      <c r="AH141" s="447">
        <v>1.7</v>
      </c>
      <c r="AI141" s="437">
        <v>136.1</v>
      </c>
      <c r="AJ141" s="448">
        <f t="shared" si="14"/>
        <v>1.24908155767818</v>
      </c>
      <c r="AK141" s="260" t="s">
        <v>63</v>
      </c>
      <c r="AL141" s="260" t="s">
        <v>63</v>
      </c>
      <c r="AM141" s="260" t="s">
        <v>63</v>
      </c>
      <c r="AN141" s="260" t="s">
        <v>63</v>
      </c>
      <c r="AO141" s="260" t="s">
        <v>63</v>
      </c>
      <c r="AP141" s="260" t="s">
        <v>63</v>
      </c>
      <c r="AQ141" s="449" t="str">
        <f t="shared" si="15"/>
        <v>合格</v>
      </c>
      <c r="AR141" s="42" t="s">
        <v>1054</v>
      </c>
      <c r="AS141" s="51" t="s">
        <v>1342</v>
      </c>
      <c r="AT141" s="450">
        <v>15</v>
      </c>
      <c r="AU141" s="256"/>
    </row>
    <row r="142" ht="15" spans="1:47">
      <c r="A142" s="355">
        <v>135</v>
      </c>
      <c r="B142" s="436" t="s">
        <v>56</v>
      </c>
      <c r="C142" s="51" t="s">
        <v>1342</v>
      </c>
      <c r="D142" s="437" t="s">
        <v>1051</v>
      </c>
      <c r="E142" s="51" t="s">
        <v>1373</v>
      </c>
      <c r="F142" s="43" t="s">
        <v>1374</v>
      </c>
      <c r="G142" s="438" t="s">
        <v>68</v>
      </c>
      <c r="H142" s="138" t="s">
        <v>107</v>
      </c>
      <c r="I142" s="138" t="s">
        <v>704</v>
      </c>
      <c r="J142" s="437">
        <v>5.7</v>
      </c>
      <c r="K142" s="439">
        <v>56</v>
      </c>
      <c r="L142" s="440">
        <v>40</v>
      </c>
      <c r="M142" s="441"/>
      <c r="N142" s="441"/>
      <c r="O142" s="441"/>
      <c r="P142" s="441"/>
      <c r="Q142" s="441"/>
      <c r="R142" s="441"/>
      <c r="S142" s="441"/>
      <c r="T142" s="441"/>
      <c r="U142" s="441"/>
      <c r="V142" s="441"/>
      <c r="W142" s="441"/>
      <c r="X142" s="441"/>
      <c r="Y142" s="441"/>
      <c r="Z142" s="439">
        <v>55.9</v>
      </c>
      <c r="AA142" s="442">
        <f t="shared" si="12"/>
        <v>0.178571428571431</v>
      </c>
      <c r="AB142" s="439">
        <v>96</v>
      </c>
      <c r="AC142" s="443">
        <f>(AB142-Z142)*VLOOKUP(AE142,公斤水的体积!A:B,2,)</f>
        <v>40.134887</v>
      </c>
      <c r="AD142" s="444">
        <f t="shared" si="13"/>
        <v>0.337217499999998</v>
      </c>
      <c r="AE142" s="445">
        <v>15</v>
      </c>
      <c r="AF142" s="446"/>
      <c r="AG142" s="446"/>
      <c r="AH142" s="447">
        <v>1.5</v>
      </c>
      <c r="AI142" s="437">
        <v>132.6</v>
      </c>
      <c r="AJ142" s="448">
        <f t="shared" si="14"/>
        <v>1.13122171945701</v>
      </c>
      <c r="AK142" s="260" t="s">
        <v>63</v>
      </c>
      <c r="AL142" s="260" t="s">
        <v>63</v>
      </c>
      <c r="AM142" s="260" t="s">
        <v>63</v>
      </c>
      <c r="AN142" s="260" t="s">
        <v>63</v>
      </c>
      <c r="AO142" s="260" t="s">
        <v>63</v>
      </c>
      <c r="AP142" s="260" t="s">
        <v>63</v>
      </c>
      <c r="AQ142" s="449" t="str">
        <f t="shared" si="15"/>
        <v>合格</v>
      </c>
      <c r="AR142" s="42" t="s">
        <v>1054</v>
      </c>
      <c r="AS142" s="51" t="s">
        <v>1342</v>
      </c>
      <c r="AT142" s="450">
        <v>15</v>
      </c>
      <c r="AU142" s="256"/>
    </row>
    <row r="143" ht="15" spans="1:47">
      <c r="A143" s="355">
        <v>136</v>
      </c>
      <c r="B143" s="436" t="s">
        <v>56</v>
      </c>
      <c r="C143" s="51" t="s">
        <v>1342</v>
      </c>
      <c r="D143" s="437" t="s">
        <v>1051</v>
      </c>
      <c r="E143" s="51" t="s">
        <v>1375</v>
      </c>
      <c r="F143" s="43" t="s">
        <v>1376</v>
      </c>
      <c r="G143" s="438" t="s">
        <v>60</v>
      </c>
      <c r="H143" s="138" t="s">
        <v>789</v>
      </c>
      <c r="I143" s="138" t="s">
        <v>595</v>
      </c>
      <c r="J143" s="437">
        <v>5.7</v>
      </c>
      <c r="K143" s="439">
        <v>47.6</v>
      </c>
      <c r="L143" s="440">
        <v>38</v>
      </c>
      <c r="M143" s="441"/>
      <c r="N143" s="441"/>
      <c r="O143" s="441"/>
      <c r="P143" s="441"/>
      <c r="Q143" s="441"/>
      <c r="R143" s="441"/>
      <c r="S143" s="441"/>
      <c r="T143" s="441"/>
      <c r="U143" s="441"/>
      <c r="V143" s="441"/>
      <c r="W143" s="441"/>
      <c r="X143" s="441"/>
      <c r="Y143" s="441"/>
      <c r="Z143" s="439">
        <v>47.5</v>
      </c>
      <c r="AA143" s="442">
        <f t="shared" si="12"/>
        <v>0.210084033613448</v>
      </c>
      <c r="AB143" s="439">
        <v>85.6</v>
      </c>
      <c r="AC143" s="443">
        <f>(AB143-Z143)*VLOOKUP(AE143,公斤水的体积!A:B,2,)</f>
        <v>38.133147</v>
      </c>
      <c r="AD143" s="444">
        <f t="shared" si="13"/>
        <v>0.350386842105266</v>
      </c>
      <c r="AE143" s="445">
        <v>15</v>
      </c>
      <c r="AF143" s="446"/>
      <c r="AG143" s="446"/>
      <c r="AH143" s="447">
        <v>2.1</v>
      </c>
      <c r="AI143" s="437">
        <v>147.2</v>
      </c>
      <c r="AJ143" s="448">
        <f t="shared" si="14"/>
        <v>1.42663043478261</v>
      </c>
      <c r="AK143" s="260" t="s">
        <v>63</v>
      </c>
      <c r="AL143" s="260" t="s">
        <v>63</v>
      </c>
      <c r="AM143" s="260" t="s">
        <v>63</v>
      </c>
      <c r="AN143" s="260" t="s">
        <v>63</v>
      </c>
      <c r="AO143" s="260" t="s">
        <v>63</v>
      </c>
      <c r="AP143" s="260" t="s">
        <v>63</v>
      </c>
      <c r="AQ143" s="449" t="str">
        <f t="shared" si="15"/>
        <v>合格</v>
      </c>
      <c r="AR143" s="42" t="s">
        <v>1054</v>
      </c>
      <c r="AS143" s="51" t="s">
        <v>1342</v>
      </c>
      <c r="AT143" s="450">
        <v>15</v>
      </c>
      <c r="AU143" s="256"/>
    </row>
    <row r="144" ht="15" spans="1:47">
      <c r="A144" s="355">
        <v>137</v>
      </c>
      <c r="B144" s="436" t="s">
        <v>56</v>
      </c>
      <c r="C144" s="51" t="s">
        <v>1342</v>
      </c>
      <c r="D144" s="437" t="s">
        <v>1051</v>
      </c>
      <c r="E144" s="51" t="s">
        <v>1377</v>
      </c>
      <c r="F144" s="43" t="s">
        <v>1378</v>
      </c>
      <c r="G144" s="438" t="s">
        <v>86</v>
      </c>
      <c r="H144" s="138" t="s">
        <v>134</v>
      </c>
      <c r="I144" s="138"/>
      <c r="J144" s="437">
        <v>5.7</v>
      </c>
      <c r="K144" s="439">
        <v>48</v>
      </c>
      <c r="L144" s="440">
        <v>40.2</v>
      </c>
      <c r="M144" s="441"/>
      <c r="N144" s="441"/>
      <c r="O144" s="441"/>
      <c r="P144" s="441"/>
      <c r="Q144" s="441"/>
      <c r="R144" s="441"/>
      <c r="S144" s="441"/>
      <c r="T144" s="441"/>
      <c r="U144" s="441"/>
      <c r="V144" s="441"/>
      <c r="W144" s="441"/>
      <c r="X144" s="441"/>
      <c r="Y144" s="441"/>
      <c r="Z144" s="439">
        <v>47.9</v>
      </c>
      <c r="AA144" s="442">
        <f t="shared" si="12"/>
        <v>0.208333333333336</v>
      </c>
      <c r="AB144" s="439">
        <v>88.2</v>
      </c>
      <c r="AC144" s="443">
        <f>(AB144-Z144)*VLOOKUP(AE144,公斤水的体积!A:B,2,)</f>
        <v>40.335061</v>
      </c>
      <c r="AD144" s="444">
        <f t="shared" si="13"/>
        <v>0.335972636815921</v>
      </c>
      <c r="AE144" s="445">
        <v>15</v>
      </c>
      <c r="AF144" s="446"/>
      <c r="AG144" s="446"/>
      <c r="AH144" s="447">
        <v>5.1</v>
      </c>
      <c r="AI144" s="437">
        <v>153.6</v>
      </c>
      <c r="AJ144" s="448">
        <f t="shared" si="14"/>
        <v>3.3203125</v>
      </c>
      <c r="AK144" s="260" t="s">
        <v>63</v>
      </c>
      <c r="AL144" s="260" t="s">
        <v>63</v>
      </c>
      <c r="AM144" s="260" t="s">
        <v>63</v>
      </c>
      <c r="AN144" s="260" t="s">
        <v>63</v>
      </c>
      <c r="AO144" s="260" t="s">
        <v>63</v>
      </c>
      <c r="AP144" s="260" t="s">
        <v>63</v>
      </c>
      <c r="AQ144" s="449" t="str">
        <f t="shared" si="15"/>
        <v>合格</v>
      </c>
      <c r="AR144" s="42" t="s">
        <v>1054</v>
      </c>
      <c r="AS144" s="51" t="s">
        <v>1342</v>
      </c>
      <c r="AT144" s="450">
        <v>15</v>
      </c>
      <c r="AU144" s="256"/>
    </row>
    <row r="145" ht="15" spans="1:251">
      <c r="A145" s="355">
        <v>138</v>
      </c>
      <c r="B145" s="436" t="s">
        <v>56</v>
      </c>
      <c r="C145" s="51" t="s">
        <v>1342</v>
      </c>
      <c r="D145" s="437" t="s">
        <v>1051</v>
      </c>
      <c r="E145" s="51" t="s">
        <v>1379</v>
      </c>
      <c r="F145" s="43" t="s">
        <v>1380</v>
      </c>
      <c r="G145" s="438" t="s">
        <v>96</v>
      </c>
      <c r="H145" s="138" t="s">
        <v>1381</v>
      </c>
      <c r="I145" s="138" t="s">
        <v>595</v>
      </c>
      <c r="J145" s="437">
        <v>5.7</v>
      </c>
      <c r="K145" s="439">
        <v>56.1</v>
      </c>
      <c r="L145" s="440">
        <v>40.8</v>
      </c>
      <c r="M145" s="441"/>
      <c r="N145" s="441"/>
      <c r="O145" s="441"/>
      <c r="P145" s="441"/>
      <c r="Q145" s="441"/>
      <c r="R145" s="441"/>
      <c r="S145" s="441"/>
      <c r="T145" s="441"/>
      <c r="U145" s="441"/>
      <c r="V145" s="441"/>
      <c r="W145" s="441"/>
      <c r="X145" s="441"/>
      <c r="Y145" s="441"/>
      <c r="Z145" s="439">
        <v>56</v>
      </c>
      <c r="AA145" s="442">
        <f t="shared" si="12"/>
        <v>0.178253119429593</v>
      </c>
      <c r="AB145" s="439">
        <v>96.9</v>
      </c>
      <c r="AC145" s="443">
        <f>(AB145-Z145)*VLOOKUP(AE145,公斤水的体积!A:B,2,)</f>
        <v>40.935583</v>
      </c>
      <c r="AD145" s="444">
        <f t="shared" si="13"/>
        <v>0.332311274509814</v>
      </c>
      <c r="AE145" s="445">
        <v>15</v>
      </c>
      <c r="AF145" s="446"/>
      <c r="AG145" s="446"/>
      <c r="AH145" s="447">
        <v>2.1</v>
      </c>
      <c r="AI145" s="437">
        <v>133.7</v>
      </c>
      <c r="AJ145" s="448">
        <f t="shared" si="14"/>
        <v>1.57068062827225</v>
      </c>
      <c r="AK145" s="260" t="s">
        <v>63</v>
      </c>
      <c r="AL145" s="260" t="s">
        <v>63</v>
      </c>
      <c r="AM145" s="260" t="s">
        <v>63</v>
      </c>
      <c r="AN145" s="260" t="s">
        <v>63</v>
      </c>
      <c r="AO145" s="260" t="s">
        <v>63</v>
      </c>
      <c r="AP145" s="260" t="s">
        <v>63</v>
      </c>
      <c r="AQ145" s="449" t="str">
        <f t="shared" si="15"/>
        <v>合格</v>
      </c>
      <c r="AR145" s="42" t="s">
        <v>1054</v>
      </c>
      <c r="AS145" s="51" t="s">
        <v>1342</v>
      </c>
      <c r="AT145" s="450">
        <v>15</v>
      </c>
      <c r="AU145" s="256"/>
    </row>
    <row r="146" ht="15" spans="1:251">
      <c r="A146" s="355">
        <v>139</v>
      </c>
      <c r="B146" s="436" t="s">
        <v>56</v>
      </c>
      <c r="C146" s="51" t="s">
        <v>1342</v>
      </c>
      <c r="D146" s="437" t="s">
        <v>1051</v>
      </c>
      <c r="E146" s="51" t="s">
        <v>1382</v>
      </c>
      <c r="F146" s="43" t="s">
        <v>1383</v>
      </c>
      <c r="G146" s="438" t="s">
        <v>60</v>
      </c>
      <c r="H146" s="138" t="s">
        <v>1074</v>
      </c>
      <c r="I146" s="138" t="s">
        <v>595</v>
      </c>
      <c r="J146" s="437">
        <v>5.7</v>
      </c>
      <c r="K146" s="439">
        <v>48.7</v>
      </c>
      <c r="L146" s="440">
        <v>38</v>
      </c>
      <c r="M146" s="441"/>
      <c r="N146" s="441"/>
      <c r="O146" s="441"/>
      <c r="P146" s="441"/>
      <c r="Q146" s="441"/>
      <c r="R146" s="441"/>
      <c r="S146" s="441"/>
      <c r="T146" s="441"/>
      <c r="U146" s="441"/>
      <c r="V146" s="441"/>
      <c r="W146" s="441"/>
      <c r="X146" s="441"/>
      <c r="Y146" s="441"/>
      <c r="Z146" s="439">
        <v>48.6</v>
      </c>
      <c r="AA146" s="442">
        <f t="shared" si="12"/>
        <v>0.205338809034911</v>
      </c>
      <c r="AB146" s="439">
        <v>86.7</v>
      </c>
      <c r="AC146" s="443">
        <f>(AB146-Z146)*VLOOKUP(AE146,公斤水的体积!A:B,2,)</f>
        <v>38.133147</v>
      </c>
      <c r="AD146" s="444">
        <f t="shared" si="13"/>
        <v>0.350386842105266</v>
      </c>
      <c r="AE146" s="445">
        <v>15</v>
      </c>
      <c r="AF146" s="446"/>
      <c r="AG146" s="446"/>
      <c r="AH146" s="447">
        <v>1.1</v>
      </c>
      <c r="AI146" s="437">
        <v>139.6</v>
      </c>
      <c r="AJ146" s="448">
        <f t="shared" si="14"/>
        <v>0.787965616045845</v>
      </c>
      <c r="AK146" s="260" t="s">
        <v>63</v>
      </c>
      <c r="AL146" s="260" t="s">
        <v>63</v>
      </c>
      <c r="AM146" s="260" t="s">
        <v>63</v>
      </c>
      <c r="AN146" s="260" t="s">
        <v>63</v>
      </c>
      <c r="AO146" s="260" t="s">
        <v>63</v>
      </c>
      <c r="AP146" s="260" t="s">
        <v>63</v>
      </c>
      <c r="AQ146" s="449" t="str">
        <f t="shared" si="15"/>
        <v>合格</v>
      </c>
      <c r="AR146" s="42" t="s">
        <v>1054</v>
      </c>
      <c r="AS146" s="51" t="s">
        <v>1342</v>
      </c>
      <c r="AT146" s="450">
        <v>15</v>
      </c>
      <c r="AU146" s="256"/>
    </row>
    <row r="147" ht="15" spans="1:251">
      <c r="A147" s="355">
        <v>140</v>
      </c>
      <c r="B147" s="436" t="s">
        <v>56</v>
      </c>
      <c r="C147" s="51" t="s">
        <v>1342</v>
      </c>
      <c r="D147" s="437" t="s">
        <v>1051</v>
      </c>
      <c r="E147" s="51" t="s">
        <v>1384</v>
      </c>
      <c r="F147" s="43" t="s">
        <v>1385</v>
      </c>
      <c r="G147" s="438" t="s">
        <v>133</v>
      </c>
      <c r="H147" s="138" t="s">
        <v>70</v>
      </c>
      <c r="I147" s="138"/>
      <c r="J147" s="437">
        <v>5.7</v>
      </c>
      <c r="K147" s="439">
        <v>48.3</v>
      </c>
      <c r="L147" s="440">
        <v>40</v>
      </c>
      <c r="M147" s="441"/>
      <c r="N147" s="441"/>
      <c r="O147" s="441"/>
      <c r="P147" s="441"/>
      <c r="Q147" s="441"/>
      <c r="R147" s="441"/>
      <c r="S147" s="441"/>
      <c r="T147" s="441"/>
      <c r="U147" s="441"/>
      <c r="V147" s="441"/>
      <c r="W147" s="441"/>
      <c r="X147" s="441"/>
      <c r="Y147" s="441"/>
      <c r="Z147" s="439">
        <v>48.2</v>
      </c>
      <c r="AA147" s="442">
        <f t="shared" si="12"/>
        <v>0.207039337474108</v>
      </c>
      <c r="AB147" s="439">
        <v>88.3</v>
      </c>
      <c r="AC147" s="443">
        <f>(AB147-Z147)*VLOOKUP(AE147,公斤水的体积!A:B,2,)</f>
        <v>40.134887</v>
      </c>
      <c r="AD147" s="444">
        <f t="shared" si="13"/>
        <v>0.337217499999998</v>
      </c>
      <c r="AE147" s="445">
        <v>15</v>
      </c>
      <c r="AF147" s="446"/>
      <c r="AG147" s="446"/>
      <c r="AH147" s="447">
        <v>2.1</v>
      </c>
      <c r="AI147" s="437">
        <v>150.2</v>
      </c>
      <c r="AJ147" s="448">
        <f t="shared" si="14"/>
        <v>1.39813581890812</v>
      </c>
      <c r="AK147" s="260" t="s">
        <v>63</v>
      </c>
      <c r="AL147" s="260" t="s">
        <v>63</v>
      </c>
      <c r="AM147" s="260" t="s">
        <v>63</v>
      </c>
      <c r="AN147" s="260" t="s">
        <v>63</v>
      </c>
      <c r="AO147" s="260" t="s">
        <v>63</v>
      </c>
      <c r="AP147" s="260" t="s">
        <v>63</v>
      </c>
      <c r="AQ147" s="449" t="str">
        <f t="shared" si="15"/>
        <v>合格</v>
      </c>
      <c r="AR147" s="42" t="s">
        <v>1054</v>
      </c>
      <c r="AS147" s="51" t="s">
        <v>1342</v>
      </c>
      <c r="AT147" s="450">
        <v>15</v>
      </c>
      <c r="AU147" s="256"/>
    </row>
    <row r="148" ht="15" spans="1:251">
      <c r="A148" s="355">
        <v>141</v>
      </c>
      <c r="B148" s="436" t="s">
        <v>56</v>
      </c>
      <c r="C148" s="51" t="s">
        <v>1342</v>
      </c>
      <c r="D148" s="437" t="s">
        <v>1051</v>
      </c>
      <c r="E148" s="51" t="s">
        <v>1386</v>
      </c>
      <c r="F148" s="43" t="s">
        <v>1387</v>
      </c>
      <c r="G148" s="438" t="s">
        <v>68</v>
      </c>
      <c r="H148" s="138" t="s">
        <v>1388</v>
      </c>
      <c r="I148" s="138" t="s">
        <v>888</v>
      </c>
      <c r="J148" s="437">
        <v>5.7</v>
      </c>
      <c r="K148" s="439">
        <v>56.6</v>
      </c>
      <c r="L148" s="440">
        <v>41.4</v>
      </c>
      <c r="M148" s="441"/>
      <c r="N148" s="441"/>
      <c r="O148" s="441"/>
      <c r="P148" s="441"/>
      <c r="Q148" s="441"/>
      <c r="R148" s="441"/>
      <c r="S148" s="441"/>
      <c r="T148" s="441"/>
      <c r="U148" s="441"/>
      <c r="V148" s="441"/>
      <c r="W148" s="441"/>
      <c r="X148" s="441"/>
      <c r="Y148" s="441"/>
      <c r="Z148" s="439">
        <v>56.5</v>
      </c>
      <c r="AA148" s="442">
        <f t="shared" si="12"/>
        <v>0.176678445229684</v>
      </c>
      <c r="AB148" s="439">
        <v>98</v>
      </c>
      <c r="AC148" s="443">
        <f>(AB148-Z148)*VLOOKUP(AE148,公斤水的体积!A:B,2,)</f>
        <v>41.536105</v>
      </c>
      <c r="AD148" s="444">
        <f t="shared" si="13"/>
        <v>0.328756038647344</v>
      </c>
      <c r="AE148" s="445">
        <v>15</v>
      </c>
      <c r="AF148" s="446"/>
      <c r="AG148" s="446"/>
      <c r="AH148" s="447">
        <v>1.7</v>
      </c>
      <c r="AI148" s="437">
        <v>134.5</v>
      </c>
      <c r="AJ148" s="448">
        <f t="shared" si="14"/>
        <v>1.2639405204461</v>
      </c>
      <c r="AK148" s="260" t="s">
        <v>63</v>
      </c>
      <c r="AL148" s="260" t="s">
        <v>63</v>
      </c>
      <c r="AM148" s="260" t="s">
        <v>63</v>
      </c>
      <c r="AN148" s="260" t="s">
        <v>63</v>
      </c>
      <c r="AO148" s="260" t="s">
        <v>63</v>
      </c>
      <c r="AP148" s="260" t="s">
        <v>63</v>
      </c>
      <c r="AQ148" s="449" t="str">
        <f t="shared" si="15"/>
        <v>合格</v>
      </c>
      <c r="AR148" s="42" t="s">
        <v>1054</v>
      </c>
      <c r="AS148" s="51" t="s">
        <v>1342</v>
      </c>
      <c r="AT148" s="450">
        <v>15</v>
      </c>
      <c r="AU148" s="256"/>
    </row>
    <row r="149" ht="15" spans="1:251">
      <c r="A149" s="355">
        <v>142</v>
      </c>
      <c r="B149" s="436" t="s">
        <v>56</v>
      </c>
      <c r="C149" s="51" t="s">
        <v>1389</v>
      </c>
      <c r="D149" s="437" t="s">
        <v>1051</v>
      </c>
      <c r="E149" s="51" t="s">
        <v>1390</v>
      </c>
      <c r="F149" s="43" t="s">
        <v>1391</v>
      </c>
      <c r="G149" s="438" t="s">
        <v>68</v>
      </c>
      <c r="H149" s="138" t="s">
        <v>1392</v>
      </c>
      <c r="I149" s="138" t="s">
        <v>836</v>
      </c>
      <c r="J149" s="437">
        <v>5.7</v>
      </c>
      <c r="K149" s="439">
        <v>54.2</v>
      </c>
      <c r="L149" s="440">
        <v>38.4</v>
      </c>
      <c r="M149" s="441"/>
      <c r="N149" s="441"/>
      <c r="O149" s="441"/>
      <c r="P149" s="441"/>
      <c r="Q149" s="441"/>
      <c r="R149" s="441"/>
      <c r="S149" s="441"/>
      <c r="T149" s="441"/>
      <c r="U149" s="441"/>
      <c r="V149" s="441"/>
      <c r="W149" s="441"/>
      <c r="X149" s="441"/>
      <c r="Y149" s="441"/>
      <c r="Z149" s="439">
        <v>54.1</v>
      </c>
      <c r="AA149" s="442">
        <f t="shared" si="12"/>
        <v>0.184501845018453</v>
      </c>
      <c r="AB149" s="439">
        <v>92.6</v>
      </c>
      <c r="AC149" s="443">
        <f>(AB149-Z149)*VLOOKUP(AE149,公斤水的体积!A:B,2,)</f>
        <v>38.533495</v>
      </c>
      <c r="AD149" s="444">
        <f t="shared" si="13"/>
        <v>0.347643229166676</v>
      </c>
      <c r="AE149" s="445">
        <v>15</v>
      </c>
      <c r="AF149" s="446"/>
      <c r="AG149" s="446"/>
      <c r="AH149" s="447">
        <v>1.3</v>
      </c>
      <c r="AI149" s="437">
        <v>105.2</v>
      </c>
      <c r="AJ149" s="448">
        <f t="shared" si="14"/>
        <v>1.23574144486692</v>
      </c>
      <c r="AK149" s="260" t="s">
        <v>63</v>
      </c>
      <c r="AL149" s="260" t="s">
        <v>63</v>
      </c>
      <c r="AM149" s="260" t="s">
        <v>63</v>
      </c>
      <c r="AN149" s="260" t="s">
        <v>63</v>
      </c>
      <c r="AO149" s="260" t="s">
        <v>63</v>
      </c>
      <c r="AP149" s="260" t="s">
        <v>63</v>
      </c>
      <c r="AQ149" s="449" t="str">
        <f t="shared" si="15"/>
        <v>合格</v>
      </c>
      <c r="AR149" s="42" t="s">
        <v>1054</v>
      </c>
      <c r="AS149" s="51" t="s">
        <v>1389</v>
      </c>
      <c r="AT149" s="450">
        <v>15</v>
      </c>
      <c r="AU149" s="256"/>
    </row>
    <row r="150" ht="15" spans="1:251">
      <c r="A150" s="355">
        <v>143</v>
      </c>
      <c r="B150" s="436" t="s">
        <v>56</v>
      </c>
      <c r="C150" s="51" t="s">
        <v>1389</v>
      </c>
      <c r="D150" s="437" t="s">
        <v>1051</v>
      </c>
      <c r="E150" s="51" t="s">
        <v>1393</v>
      </c>
      <c r="F150" s="43" t="s">
        <v>1394</v>
      </c>
      <c r="G150" s="438" t="s">
        <v>96</v>
      </c>
      <c r="H150" s="138" t="s">
        <v>815</v>
      </c>
      <c r="I150" s="138" t="s">
        <v>290</v>
      </c>
      <c r="J150" s="437">
        <v>5.7</v>
      </c>
      <c r="K150" s="439">
        <v>54.3</v>
      </c>
      <c r="L150" s="440">
        <v>38.9</v>
      </c>
      <c r="M150" s="441"/>
      <c r="N150" s="441"/>
      <c r="O150" s="441"/>
      <c r="P150" s="441"/>
      <c r="Q150" s="441"/>
      <c r="R150" s="441"/>
      <c r="S150" s="441"/>
      <c r="T150" s="441"/>
      <c r="U150" s="441"/>
      <c r="V150" s="441"/>
      <c r="W150" s="441"/>
      <c r="X150" s="441"/>
      <c r="Y150" s="441"/>
      <c r="Z150" s="439">
        <v>54.2</v>
      </c>
      <c r="AA150" s="442">
        <f t="shared" si="12"/>
        <v>0.184162062615091</v>
      </c>
      <c r="AB150" s="439">
        <v>93.2</v>
      </c>
      <c r="AC150" s="443">
        <f>(AB150-Z150)*VLOOKUP(AE150,公斤水的体积!A:B,2,)</f>
        <v>39.03393</v>
      </c>
      <c r="AD150" s="444">
        <f t="shared" si="13"/>
        <v>0.344293059125963</v>
      </c>
      <c r="AE150" s="445">
        <v>15</v>
      </c>
      <c r="AF150" s="446"/>
      <c r="AG150" s="446"/>
      <c r="AH150" s="447">
        <v>1.2</v>
      </c>
      <c r="AI150" s="437">
        <v>118.2</v>
      </c>
      <c r="AJ150" s="448">
        <f t="shared" si="14"/>
        <v>1.01522842639594</v>
      </c>
      <c r="AK150" s="260" t="s">
        <v>63</v>
      </c>
      <c r="AL150" s="260" t="s">
        <v>63</v>
      </c>
      <c r="AM150" s="260" t="s">
        <v>63</v>
      </c>
      <c r="AN150" s="260" t="s">
        <v>63</v>
      </c>
      <c r="AO150" s="260" t="s">
        <v>63</v>
      </c>
      <c r="AP150" s="260" t="s">
        <v>63</v>
      </c>
      <c r="AQ150" s="449" t="str">
        <f t="shared" si="15"/>
        <v>合格</v>
      </c>
      <c r="AR150" s="42" t="s">
        <v>1054</v>
      </c>
      <c r="AS150" s="51" t="s">
        <v>1389</v>
      </c>
      <c r="AT150" s="450">
        <v>15</v>
      </c>
      <c r="AU150" s="256"/>
    </row>
    <row r="151" ht="15" spans="1:251">
      <c r="A151" s="355">
        <v>144</v>
      </c>
      <c r="B151" s="436" t="s">
        <v>56</v>
      </c>
      <c r="C151" s="51" t="s">
        <v>1389</v>
      </c>
      <c r="D151" s="437" t="s">
        <v>1051</v>
      </c>
      <c r="E151" s="51" t="s">
        <v>1395</v>
      </c>
      <c r="F151" s="43" t="s">
        <v>1396</v>
      </c>
      <c r="G151" s="438" t="s">
        <v>106</v>
      </c>
      <c r="H151" s="138" t="s">
        <v>1397</v>
      </c>
      <c r="I151" s="138" t="s">
        <v>88</v>
      </c>
      <c r="J151" s="437">
        <v>5.7</v>
      </c>
      <c r="K151" s="439">
        <v>47.5</v>
      </c>
      <c r="L151" s="440">
        <v>40.6</v>
      </c>
      <c r="M151" s="441"/>
      <c r="N151" s="441"/>
      <c r="O151" s="441"/>
      <c r="P151" s="441"/>
      <c r="Q151" s="441"/>
      <c r="R151" s="441"/>
      <c r="S151" s="441"/>
      <c r="T151" s="441"/>
      <c r="U151" s="441"/>
      <c r="V151" s="441"/>
      <c r="W151" s="441"/>
      <c r="X151" s="441"/>
      <c r="Y151" s="441"/>
      <c r="Z151" s="439">
        <v>47.4</v>
      </c>
      <c r="AA151" s="442">
        <f t="shared" si="12"/>
        <v>0.210526315789477</v>
      </c>
      <c r="AB151" s="439">
        <v>88.1</v>
      </c>
      <c r="AC151" s="443">
        <f>(AB151-Z151)*VLOOKUP(AE151,公斤水的体积!A:B,2,)</f>
        <v>40.735409</v>
      </c>
      <c r="AD151" s="444">
        <f t="shared" si="13"/>
        <v>0.333519704433487</v>
      </c>
      <c r="AE151" s="445">
        <v>15</v>
      </c>
      <c r="AF151" s="446"/>
      <c r="AG151" s="446"/>
      <c r="AH151" s="447">
        <v>3</v>
      </c>
      <c r="AI151" s="437">
        <v>152.5</v>
      </c>
      <c r="AJ151" s="448">
        <f t="shared" si="14"/>
        <v>1.9672131147541</v>
      </c>
      <c r="AK151" s="260" t="s">
        <v>63</v>
      </c>
      <c r="AL151" s="260" t="s">
        <v>63</v>
      </c>
      <c r="AM151" s="260" t="s">
        <v>63</v>
      </c>
      <c r="AN151" s="260" t="s">
        <v>63</v>
      </c>
      <c r="AO151" s="260" t="s">
        <v>63</v>
      </c>
      <c r="AP151" s="260" t="s">
        <v>63</v>
      </c>
      <c r="AQ151" s="449" t="str">
        <f t="shared" si="15"/>
        <v>合格</v>
      </c>
      <c r="AR151" s="42" t="s">
        <v>1054</v>
      </c>
      <c r="AS151" s="51" t="s">
        <v>1389</v>
      </c>
      <c r="AT151" s="450">
        <v>15</v>
      </c>
      <c r="AU151" s="256"/>
    </row>
    <row r="152" ht="15" spans="1:251">
      <c r="A152" s="355">
        <v>145</v>
      </c>
      <c r="B152" s="436" t="s">
        <v>56</v>
      </c>
      <c r="C152" s="51" t="s">
        <v>1389</v>
      </c>
      <c r="D152" s="437" t="s">
        <v>1051</v>
      </c>
      <c r="E152" s="51" t="s">
        <v>1398</v>
      </c>
      <c r="F152" s="43" t="s">
        <v>1399</v>
      </c>
      <c r="G152" s="438" t="s">
        <v>96</v>
      </c>
      <c r="H152" s="138" t="s">
        <v>1014</v>
      </c>
      <c r="I152" s="138" t="s">
        <v>524</v>
      </c>
      <c r="J152" s="437">
        <v>5.7</v>
      </c>
      <c r="K152" s="439">
        <v>53.1</v>
      </c>
      <c r="L152" s="440">
        <v>40.6</v>
      </c>
      <c r="M152" s="441"/>
      <c r="N152" s="441"/>
      <c r="O152" s="441"/>
      <c r="P152" s="441"/>
      <c r="Q152" s="441"/>
      <c r="R152" s="441"/>
      <c r="S152" s="441"/>
      <c r="T152" s="441"/>
      <c r="U152" s="441"/>
      <c r="V152" s="441"/>
      <c r="W152" s="441"/>
      <c r="X152" s="441"/>
      <c r="Y152" s="441"/>
      <c r="Z152" s="439">
        <v>53</v>
      </c>
      <c r="AA152" s="442">
        <f t="shared" si="12"/>
        <v>0.188323917137479</v>
      </c>
      <c r="AB152" s="439">
        <v>93.7</v>
      </c>
      <c r="AC152" s="443">
        <f>(AB152-Z152)*VLOOKUP(AE152,公斤水的体积!A:B,2,)</f>
        <v>40.735409</v>
      </c>
      <c r="AD152" s="444">
        <f t="shared" si="13"/>
        <v>0.333519704433487</v>
      </c>
      <c r="AE152" s="445">
        <v>15</v>
      </c>
      <c r="AF152" s="446"/>
      <c r="AG152" s="446"/>
      <c r="AH152" s="447">
        <v>1.6</v>
      </c>
      <c r="AI152" s="437">
        <v>129</v>
      </c>
      <c r="AJ152" s="448">
        <f t="shared" si="14"/>
        <v>1.24031007751938</v>
      </c>
      <c r="AK152" s="260" t="s">
        <v>63</v>
      </c>
      <c r="AL152" s="260" t="s">
        <v>63</v>
      </c>
      <c r="AM152" s="260" t="s">
        <v>63</v>
      </c>
      <c r="AN152" s="260" t="s">
        <v>63</v>
      </c>
      <c r="AO152" s="260" t="s">
        <v>63</v>
      </c>
      <c r="AP152" s="260" t="s">
        <v>63</v>
      </c>
      <c r="AQ152" s="449" t="str">
        <f t="shared" si="15"/>
        <v>合格</v>
      </c>
      <c r="AR152" s="42" t="s">
        <v>1054</v>
      </c>
      <c r="AS152" s="51" t="s">
        <v>1389</v>
      </c>
      <c r="AT152" s="450">
        <v>15</v>
      </c>
      <c r="AU152" s="256"/>
    </row>
    <row r="153" ht="15" spans="1:251">
      <c r="A153" s="355">
        <v>146</v>
      </c>
      <c r="B153" s="436" t="s">
        <v>56</v>
      </c>
      <c r="C153" s="51" t="s">
        <v>1400</v>
      </c>
      <c r="D153" s="437" t="s">
        <v>1051</v>
      </c>
      <c r="E153" s="51" t="s">
        <v>1401</v>
      </c>
      <c r="F153" s="43" t="s">
        <v>1402</v>
      </c>
      <c r="G153" s="438" t="s">
        <v>133</v>
      </c>
      <c r="H153" s="138" t="s">
        <v>524</v>
      </c>
      <c r="I153" s="138"/>
      <c r="J153" s="439">
        <v>5</v>
      </c>
      <c r="K153" s="439">
        <v>46.4</v>
      </c>
      <c r="L153" s="440">
        <v>40</v>
      </c>
      <c r="M153" s="441"/>
      <c r="N153" s="441"/>
      <c r="O153" s="441"/>
      <c r="P153" s="441"/>
      <c r="Q153" s="441"/>
      <c r="R153" s="441"/>
      <c r="S153" s="441"/>
      <c r="T153" s="441"/>
      <c r="U153" s="441"/>
      <c r="V153" s="441"/>
      <c r="W153" s="441"/>
      <c r="X153" s="441"/>
      <c r="Y153" s="441"/>
      <c r="Z153" s="439">
        <v>46.3</v>
      </c>
      <c r="AA153" s="442">
        <f t="shared" si="12"/>
        <v>0.215517241379313</v>
      </c>
      <c r="AB153" s="439">
        <v>86.4</v>
      </c>
      <c r="AC153" s="443">
        <f>(AB153-Z153)*VLOOKUP(AE153,公斤水的体积!A:B,2,)</f>
        <v>40.129273</v>
      </c>
      <c r="AD153" s="444">
        <f t="shared" si="13"/>
        <v>0.323182499999994</v>
      </c>
      <c r="AE153" s="445">
        <v>14</v>
      </c>
      <c r="AF153" s="446"/>
      <c r="AG153" s="446"/>
      <c r="AH153" s="447">
        <v>3.2</v>
      </c>
      <c r="AI153" s="437">
        <v>151</v>
      </c>
      <c r="AJ153" s="448">
        <f t="shared" si="14"/>
        <v>2.11920529801325</v>
      </c>
      <c r="AK153" s="260" t="s">
        <v>63</v>
      </c>
      <c r="AL153" s="260" t="s">
        <v>63</v>
      </c>
      <c r="AM153" s="260" t="s">
        <v>63</v>
      </c>
      <c r="AN153" s="260" t="s">
        <v>63</v>
      </c>
      <c r="AO153" s="260" t="s">
        <v>63</v>
      </c>
      <c r="AP153" s="260" t="s">
        <v>63</v>
      </c>
      <c r="AQ153" s="449" t="str">
        <f t="shared" si="15"/>
        <v>合格</v>
      </c>
      <c r="AR153" s="42" t="s">
        <v>1054</v>
      </c>
      <c r="AS153" s="51" t="s">
        <v>1400</v>
      </c>
      <c r="AT153" s="450">
        <v>15</v>
      </c>
      <c r="AU153" s="256"/>
    </row>
    <row r="154" s="358" customFormat="1" ht="15" spans="1:251">
      <c r="A154" s="355">
        <v>147</v>
      </c>
      <c r="B154" s="451" t="s">
        <v>56</v>
      </c>
      <c r="C154" s="339" t="s">
        <v>1400</v>
      </c>
      <c r="D154" s="452" t="s">
        <v>1051</v>
      </c>
      <c r="E154" s="339" t="s">
        <v>1403</v>
      </c>
      <c r="F154" s="341" t="s">
        <v>1404</v>
      </c>
      <c r="G154" s="453" t="s">
        <v>68</v>
      </c>
      <c r="H154" s="454" t="s">
        <v>1405</v>
      </c>
      <c r="I154" s="454" t="s">
        <v>595</v>
      </c>
      <c r="J154" s="452">
        <v>5.7</v>
      </c>
      <c r="K154" s="344">
        <v>56</v>
      </c>
      <c r="L154" s="455">
        <v>41.4</v>
      </c>
      <c r="M154" s="456"/>
      <c r="N154" s="456"/>
      <c r="O154" s="456"/>
      <c r="P154" s="456"/>
      <c r="Q154" s="456"/>
      <c r="R154" s="456"/>
      <c r="S154" s="456"/>
      <c r="T154" s="456"/>
      <c r="U154" s="456"/>
      <c r="V154" s="456"/>
      <c r="W154" s="456"/>
      <c r="X154" s="456"/>
      <c r="Y154" s="456"/>
      <c r="Z154" s="344">
        <v>55.9</v>
      </c>
      <c r="AA154" s="452">
        <f t="shared" si="12"/>
        <v>0.178571428571431</v>
      </c>
      <c r="AB154" s="344">
        <v>97.4</v>
      </c>
      <c r="AC154" s="457">
        <f>(AB154-Z154)*VLOOKUP(AE154,公斤水的体积!A:B,2,)</f>
        <v>41.530295</v>
      </c>
      <c r="AD154" s="458">
        <f t="shared" si="13"/>
        <v>0.314722222222231</v>
      </c>
      <c r="AE154" s="459">
        <v>14</v>
      </c>
      <c r="AF154" s="460"/>
      <c r="AG154" s="460"/>
      <c r="AH154" s="461">
        <v>2</v>
      </c>
      <c r="AI154" s="452">
        <v>143.2</v>
      </c>
      <c r="AJ154" s="462">
        <f t="shared" si="14"/>
        <v>1.39664804469274</v>
      </c>
      <c r="AK154" s="348" t="s">
        <v>63</v>
      </c>
      <c r="AL154" s="348" t="s">
        <v>63</v>
      </c>
      <c r="AM154" s="348" t="s">
        <v>63</v>
      </c>
      <c r="AN154" s="348" t="s">
        <v>63</v>
      </c>
      <c r="AO154" s="348" t="s">
        <v>63</v>
      </c>
      <c r="AP154" s="348" t="s">
        <v>63</v>
      </c>
      <c r="AQ154" s="460" t="str">
        <f t="shared" si="15"/>
        <v>合格</v>
      </c>
      <c r="AR154" s="349" t="s">
        <v>1054</v>
      </c>
      <c r="AS154" s="339" t="s">
        <v>1400</v>
      </c>
      <c r="AT154" s="450">
        <v>15</v>
      </c>
      <c r="AU154" s="256"/>
      <c r="AV154" s="463"/>
      <c r="AW154" s="463"/>
      <c r="AX154" s="463"/>
      <c r="AY154" s="463"/>
      <c r="AZ154" s="463"/>
      <c r="BA154" s="463"/>
      <c r="BB154" s="463"/>
      <c r="BC154" s="463"/>
      <c r="BD154" s="463"/>
      <c r="BE154" s="463"/>
      <c r="BF154" s="463"/>
      <c r="BG154" s="463"/>
      <c r="BH154" s="463"/>
      <c r="BI154" s="463"/>
      <c r="BJ154" s="463"/>
      <c r="BK154" s="463"/>
      <c r="BL154" s="463"/>
      <c r="BM154" s="463"/>
      <c r="BN154" s="463"/>
      <c r="BO154" s="463"/>
      <c r="BP154" s="463"/>
      <c r="BQ154" s="463"/>
      <c r="BR154" s="463"/>
      <c r="BS154" s="463"/>
      <c r="BT154" s="463"/>
      <c r="BU154" s="463"/>
      <c r="BV154" s="463"/>
      <c r="BW154" s="463"/>
      <c r="BX154" s="463"/>
      <c r="BY154" s="463"/>
      <c r="BZ154" s="463"/>
      <c r="CA154" s="463"/>
      <c r="CB154" s="463"/>
      <c r="CC154" s="463"/>
      <c r="CD154" s="463"/>
      <c r="CE154" s="463"/>
      <c r="CF154" s="463"/>
      <c r="CG154" s="463"/>
      <c r="CH154" s="463"/>
      <c r="CI154" s="463"/>
      <c r="CJ154" s="463"/>
      <c r="CK154" s="463"/>
      <c r="CL154" s="463"/>
      <c r="CM154" s="463"/>
      <c r="CN154" s="463"/>
      <c r="CO154" s="463"/>
      <c r="CP154" s="463"/>
      <c r="CQ154" s="463"/>
      <c r="CR154" s="463"/>
      <c r="CS154" s="463"/>
      <c r="CT154" s="463"/>
      <c r="CU154" s="463"/>
      <c r="CV154" s="463"/>
      <c r="CW154" s="463"/>
      <c r="CX154" s="463"/>
      <c r="CY154" s="463"/>
      <c r="CZ154" s="463"/>
      <c r="DA154" s="463"/>
      <c r="DB154" s="463"/>
      <c r="DC154" s="463"/>
      <c r="DD154" s="463"/>
      <c r="DE154" s="463"/>
      <c r="DF154" s="463"/>
      <c r="DG154" s="463"/>
      <c r="DH154" s="463"/>
      <c r="DI154" s="463"/>
      <c r="DJ154" s="463"/>
      <c r="DK154" s="463"/>
      <c r="DL154" s="463"/>
      <c r="DM154" s="463"/>
      <c r="DN154" s="463"/>
      <c r="DO154" s="463"/>
      <c r="DP154" s="463"/>
      <c r="DQ154" s="463"/>
      <c r="DR154" s="463"/>
      <c r="DS154" s="463"/>
      <c r="DT154" s="463"/>
      <c r="DU154" s="463"/>
      <c r="DV154" s="463"/>
      <c r="DW154" s="463"/>
      <c r="DX154" s="463"/>
      <c r="DY154" s="463"/>
      <c r="DZ154" s="463"/>
      <c r="EA154" s="463"/>
      <c r="EB154" s="463"/>
      <c r="EC154" s="463"/>
      <c r="ED154" s="463"/>
      <c r="EE154" s="463"/>
      <c r="EF154" s="463"/>
      <c r="EG154" s="463"/>
      <c r="EH154" s="463"/>
      <c r="EI154" s="463"/>
      <c r="EJ154" s="463"/>
      <c r="EK154" s="463"/>
      <c r="EL154" s="463"/>
      <c r="EM154" s="463"/>
      <c r="EN154" s="463"/>
      <c r="EO154" s="463"/>
      <c r="EP154" s="463"/>
      <c r="EQ154" s="463"/>
      <c r="ER154" s="463"/>
      <c r="ES154" s="463"/>
      <c r="ET154" s="463"/>
      <c r="EU154" s="463"/>
      <c r="EV154" s="463"/>
      <c r="EW154" s="463"/>
      <c r="EX154" s="463"/>
      <c r="EY154" s="463"/>
      <c r="EZ154" s="463"/>
      <c r="FA154" s="463"/>
      <c r="FB154" s="463"/>
      <c r="FC154" s="463"/>
      <c r="FD154" s="463"/>
      <c r="FE154" s="463"/>
      <c r="FF154" s="463"/>
      <c r="FG154" s="463"/>
      <c r="FH154" s="463"/>
      <c r="FI154" s="463"/>
      <c r="FJ154" s="463"/>
      <c r="FK154" s="463"/>
      <c r="FL154" s="463"/>
      <c r="FM154" s="463"/>
      <c r="FN154" s="463"/>
      <c r="FO154" s="463"/>
      <c r="FP154" s="463"/>
      <c r="FQ154" s="463"/>
      <c r="FR154" s="463"/>
      <c r="FS154" s="463"/>
      <c r="FT154" s="463"/>
      <c r="FU154" s="463"/>
      <c r="FV154" s="463"/>
      <c r="FW154" s="463"/>
      <c r="FX154" s="463"/>
      <c r="FY154" s="463"/>
      <c r="FZ154" s="463"/>
      <c r="GA154" s="463"/>
      <c r="GB154" s="463"/>
      <c r="GC154" s="463"/>
      <c r="GD154" s="463"/>
      <c r="GE154" s="463"/>
      <c r="GF154" s="463"/>
      <c r="GG154" s="463"/>
      <c r="GH154" s="463"/>
      <c r="GI154" s="463"/>
      <c r="GJ154" s="463"/>
      <c r="GK154" s="463"/>
      <c r="GL154" s="463"/>
      <c r="GM154" s="463"/>
      <c r="GN154" s="463"/>
      <c r="GO154" s="463"/>
      <c r="GP154" s="463"/>
      <c r="GQ154" s="463"/>
      <c r="GR154" s="463"/>
      <c r="GS154" s="463"/>
      <c r="GT154" s="463"/>
      <c r="GU154" s="463"/>
      <c r="GV154" s="463"/>
      <c r="GW154" s="463"/>
      <c r="GX154" s="463"/>
      <c r="GY154" s="463"/>
      <c r="GZ154" s="463"/>
      <c r="HA154" s="463"/>
      <c r="HB154" s="463"/>
      <c r="HC154" s="463"/>
      <c r="HD154" s="463"/>
      <c r="HE154" s="463"/>
      <c r="HF154" s="463"/>
      <c r="HG154" s="463"/>
      <c r="HH154" s="463"/>
      <c r="HI154" s="463"/>
      <c r="HJ154" s="463"/>
      <c r="HK154" s="463"/>
      <c r="HL154" s="463"/>
      <c r="HM154" s="463"/>
      <c r="HN154" s="463"/>
      <c r="HO154" s="463"/>
      <c r="HP154" s="463"/>
      <c r="HQ154" s="463"/>
      <c r="HR154" s="463"/>
      <c r="HS154" s="463"/>
      <c r="HT154" s="463"/>
      <c r="HU154" s="463"/>
      <c r="HV154" s="463"/>
      <c r="HW154" s="463"/>
      <c r="HX154" s="463"/>
      <c r="HY154" s="463"/>
      <c r="HZ154" s="463"/>
      <c r="IA154" s="463"/>
      <c r="IB154" s="463"/>
      <c r="IC154" s="463"/>
      <c r="ID154" s="463"/>
      <c r="IE154" s="463"/>
      <c r="IF154" s="463"/>
      <c r="IG154" s="463"/>
      <c r="IH154" s="463"/>
      <c r="II154" s="463"/>
      <c r="IJ154" s="463"/>
      <c r="IK154" s="463"/>
      <c r="IL154" s="463"/>
      <c r="IM154" s="463"/>
      <c r="IN154" s="463"/>
      <c r="IO154" s="463"/>
      <c r="IP154" s="463"/>
      <c r="IQ154" s="463"/>
    </row>
    <row r="155" ht="15" spans="1:251">
      <c r="A155" s="355">
        <v>148</v>
      </c>
      <c r="B155" s="436" t="s">
        <v>56</v>
      </c>
      <c r="C155" s="51" t="s">
        <v>1400</v>
      </c>
      <c r="D155" s="437" t="s">
        <v>1051</v>
      </c>
      <c r="E155" s="51" t="s">
        <v>1406</v>
      </c>
      <c r="F155" s="43" t="s">
        <v>1407</v>
      </c>
      <c r="G155" s="438" t="s">
        <v>68</v>
      </c>
      <c r="H155" s="138" t="s">
        <v>1408</v>
      </c>
      <c r="I155" s="138" t="s">
        <v>1108</v>
      </c>
      <c r="J155" s="437">
        <v>5.7</v>
      </c>
      <c r="K155" s="439">
        <v>56.1</v>
      </c>
      <c r="L155" s="440">
        <v>40.6</v>
      </c>
      <c r="M155" s="441"/>
      <c r="N155" s="441"/>
      <c r="O155" s="441"/>
      <c r="P155" s="441"/>
      <c r="Q155" s="441"/>
      <c r="R155" s="441"/>
      <c r="S155" s="441"/>
      <c r="T155" s="441"/>
      <c r="U155" s="441"/>
      <c r="V155" s="441"/>
      <c r="W155" s="441"/>
      <c r="X155" s="441"/>
      <c r="Y155" s="441"/>
      <c r="Z155" s="439">
        <v>56</v>
      </c>
      <c r="AA155" s="442">
        <f t="shared" si="12"/>
        <v>0.178253119429593</v>
      </c>
      <c r="AB155" s="439">
        <v>96.7</v>
      </c>
      <c r="AC155" s="443">
        <f>(AB155-Z155)*VLOOKUP(AE155,公斤水的体积!A:B,2,)</f>
        <v>40.729711</v>
      </c>
      <c r="AD155" s="444">
        <f t="shared" si="13"/>
        <v>0.319485221674878</v>
      </c>
      <c r="AE155" s="445">
        <v>14</v>
      </c>
      <c r="AF155" s="446"/>
      <c r="AG155" s="446"/>
      <c r="AH155" s="447">
        <v>2.2</v>
      </c>
      <c r="AI155" s="437">
        <v>138.4</v>
      </c>
      <c r="AJ155" s="448">
        <f t="shared" si="14"/>
        <v>1.58959537572254</v>
      </c>
      <c r="AK155" s="260" t="s">
        <v>63</v>
      </c>
      <c r="AL155" s="260" t="s">
        <v>63</v>
      </c>
      <c r="AM155" s="260" t="s">
        <v>63</v>
      </c>
      <c r="AN155" s="260" t="s">
        <v>63</v>
      </c>
      <c r="AO155" s="260" t="s">
        <v>63</v>
      </c>
      <c r="AP155" s="260" t="s">
        <v>63</v>
      </c>
      <c r="AQ155" s="449" t="str">
        <f t="shared" si="15"/>
        <v>合格</v>
      </c>
      <c r="AR155" s="42" t="s">
        <v>1054</v>
      </c>
      <c r="AS155" s="51" t="s">
        <v>1400</v>
      </c>
      <c r="AT155" s="450">
        <v>15</v>
      </c>
      <c r="AU155" s="256"/>
    </row>
    <row r="156" ht="15" spans="1:251">
      <c r="A156" s="355">
        <v>149</v>
      </c>
      <c r="B156" s="436" t="s">
        <v>56</v>
      </c>
      <c r="C156" s="51" t="s">
        <v>1400</v>
      </c>
      <c r="D156" s="437" t="s">
        <v>1051</v>
      </c>
      <c r="E156" s="51" t="s">
        <v>1409</v>
      </c>
      <c r="F156" s="43" t="s">
        <v>1410</v>
      </c>
      <c r="G156" s="438" t="s">
        <v>106</v>
      </c>
      <c r="H156" s="138" t="s">
        <v>1074</v>
      </c>
      <c r="I156" s="138" t="s">
        <v>290</v>
      </c>
      <c r="J156" s="437">
        <v>5.7</v>
      </c>
      <c r="K156" s="439">
        <v>51.6</v>
      </c>
      <c r="L156" s="440">
        <v>38.6</v>
      </c>
      <c r="M156" s="441"/>
      <c r="N156" s="441"/>
      <c r="O156" s="441"/>
      <c r="P156" s="441"/>
      <c r="Q156" s="441"/>
      <c r="R156" s="441"/>
      <c r="S156" s="441"/>
      <c r="T156" s="441"/>
      <c r="U156" s="441"/>
      <c r="V156" s="441"/>
      <c r="W156" s="441"/>
      <c r="X156" s="441"/>
      <c r="Y156" s="441"/>
      <c r="Z156" s="439">
        <v>51.5</v>
      </c>
      <c r="AA156" s="442">
        <f t="shared" si="12"/>
        <v>0.193798449612406</v>
      </c>
      <c r="AB156" s="439">
        <v>90.2</v>
      </c>
      <c r="AC156" s="443">
        <f>(AB156-Z156)*VLOOKUP(AE156,公斤水的体积!A:B,2,)</f>
        <v>38.728251</v>
      </c>
      <c r="AD156" s="444">
        <f t="shared" si="13"/>
        <v>0.332256476683935</v>
      </c>
      <c r="AE156" s="445">
        <v>14</v>
      </c>
      <c r="AF156" s="446"/>
      <c r="AG156" s="446"/>
      <c r="AH156" s="447">
        <v>2.3</v>
      </c>
      <c r="AI156" s="437">
        <v>133.4</v>
      </c>
      <c r="AJ156" s="448">
        <f t="shared" si="14"/>
        <v>1.72413793103448</v>
      </c>
      <c r="AK156" s="260" t="s">
        <v>63</v>
      </c>
      <c r="AL156" s="260" t="s">
        <v>63</v>
      </c>
      <c r="AM156" s="260" t="s">
        <v>63</v>
      </c>
      <c r="AN156" s="260" t="s">
        <v>63</v>
      </c>
      <c r="AO156" s="260" t="s">
        <v>63</v>
      </c>
      <c r="AP156" s="260" t="s">
        <v>63</v>
      </c>
      <c r="AQ156" s="449" t="str">
        <f t="shared" si="15"/>
        <v>合格</v>
      </c>
      <c r="AR156" s="42" t="s">
        <v>1054</v>
      </c>
      <c r="AS156" s="51" t="s">
        <v>1400</v>
      </c>
      <c r="AT156" s="450">
        <v>15</v>
      </c>
      <c r="AU156" s="256"/>
    </row>
    <row r="157" ht="15" spans="1:251">
      <c r="A157" s="355">
        <v>150</v>
      </c>
      <c r="B157" s="436" t="s">
        <v>56</v>
      </c>
      <c r="C157" s="51" t="s">
        <v>1400</v>
      </c>
      <c r="D157" s="437" t="s">
        <v>1051</v>
      </c>
      <c r="E157" s="51" t="s">
        <v>1411</v>
      </c>
      <c r="F157" s="43" t="s">
        <v>1412</v>
      </c>
      <c r="G157" s="438" t="s">
        <v>86</v>
      </c>
      <c r="H157" s="138" t="s">
        <v>396</v>
      </c>
      <c r="I157" s="138" t="s">
        <v>290</v>
      </c>
      <c r="J157" s="437">
        <v>5.7</v>
      </c>
      <c r="K157" s="439">
        <v>46.8</v>
      </c>
      <c r="L157" s="440">
        <v>40.2</v>
      </c>
      <c r="M157" s="441"/>
      <c r="N157" s="441"/>
      <c r="O157" s="441"/>
      <c r="P157" s="441"/>
      <c r="Q157" s="441"/>
      <c r="R157" s="441"/>
      <c r="S157" s="441"/>
      <c r="T157" s="441"/>
      <c r="U157" s="441"/>
      <c r="V157" s="441"/>
      <c r="W157" s="441"/>
      <c r="X157" s="441"/>
      <c r="Y157" s="441"/>
      <c r="Z157" s="439">
        <v>46.7</v>
      </c>
      <c r="AA157" s="442">
        <f t="shared" si="12"/>
        <v>0.213675213675202</v>
      </c>
      <c r="AB157" s="439">
        <v>87</v>
      </c>
      <c r="AC157" s="443">
        <f>(AB157-Z157)*VLOOKUP(AE157,公斤水的体积!A:B,2,)</f>
        <v>40.329419</v>
      </c>
      <c r="AD157" s="444">
        <f t="shared" si="13"/>
        <v>0.32193781094527</v>
      </c>
      <c r="AE157" s="445">
        <v>14</v>
      </c>
      <c r="AF157" s="446"/>
      <c r="AG157" s="446"/>
      <c r="AH157" s="447">
        <v>4.2</v>
      </c>
      <c r="AI157" s="437">
        <v>157.1</v>
      </c>
      <c r="AJ157" s="448">
        <f t="shared" si="14"/>
        <v>2.67345639719924</v>
      </c>
      <c r="AK157" s="260" t="s">
        <v>63</v>
      </c>
      <c r="AL157" s="260" t="s">
        <v>63</v>
      </c>
      <c r="AM157" s="260" t="s">
        <v>63</v>
      </c>
      <c r="AN157" s="260" t="s">
        <v>63</v>
      </c>
      <c r="AO157" s="260" t="s">
        <v>63</v>
      </c>
      <c r="AP157" s="260" t="s">
        <v>63</v>
      </c>
      <c r="AQ157" s="449" t="str">
        <f t="shared" si="15"/>
        <v>合格</v>
      </c>
      <c r="AR157" s="42" t="s">
        <v>1054</v>
      </c>
      <c r="AS157" s="51" t="s">
        <v>1400</v>
      </c>
      <c r="AT157" s="450">
        <v>15</v>
      </c>
      <c r="AU157" s="256"/>
    </row>
    <row r="158" ht="15" spans="1:251">
      <c r="A158" s="355">
        <v>151</v>
      </c>
      <c r="B158" s="436" t="s">
        <v>56</v>
      </c>
      <c r="C158" s="51" t="s">
        <v>1413</v>
      </c>
      <c r="D158" s="437" t="s">
        <v>1051</v>
      </c>
      <c r="E158" s="51" t="s">
        <v>1414</v>
      </c>
      <c r="F158" s="43" t="s">
        <v>1415</v>
      </c>
      <c r="G158" s="438" t="s">
        <v>133</v>
      </c>
      <c r="H158" s="138" t="s">
        <v>218</v>
      </c>
      <c r="I158" s="138"/>
      <c r="J158" s="439">
        <v>5</v>
      </c>
      <c r="K158" s="439">
        <v>45.4</v>
      </c>
      <c r="L158" s="440">
        <v>40</v>
      </c>
      <c r="M158" s="441"/>
      <c r="N158" s="441"/>
      <c r="O158" s="441"/>
      <c r="P158" s="441"/>
      <c r="Q158" s="441"/>
      <c r="R158" s="441"/>
      <c r="S158" s="441"/>
      <c r="T158" s="441"/>
      <c r="U158" s="441"/>
      <c r="V158" s="441"/>
      <c r="W158" s="441"/>
      <c r="X158" s="441"/>
      <c r="Y158" s="441"/>
      <c r="Z158" s="439">
        <v>45.3</v>
      </c>
      <c r="AA158" s="442">
        <f t="shared" si="12"/>
        <v>0.22026431718062</v>
      </c>
      <c r="AB158" s="439">
        <v>85.4</v>
      </c>
      <c r="AC158" s="443">
        <f>(AB158-Z158)*VLOOKUP(AE158,公斤水的体积!A:B,2,)</f>
        <v>40.141303</v>
      </c>
      <c r="AD158" s="444">
        <f t="shared" si="13"/>
        <v>0.353257500000002</v>
      </c>
      <c r="AE158" s="445">
        <v>16</v>
      </c>
      <c r="AF158" s="446"/>
      <c r="AG158" s="446"/>
      <c r="AH158" s="447">
        <v>2</v>
      </c>
      <c r="AI158" s="437">
        <v>157.7</v>
      </c>
      <c r="AJ158" s="448">
        <f t="shared" si="14"/>
        <v>1.26823081800888</v>
      </c>
      <c r="AK158" s="260" t="s">
        <v>63</v>
      </c>
      <c r="AL158" s="260" t="s">
        <v>63</v>
      </c>
      <c r="AM158" s="260" t="s">
        <v>63</v>
      </c>
      <c r="AN158" s="260" t="s">
        <v>63</v>
      </c>
      <c r="AO158" s="260" t="s">
        <v>63</v>
      </c>
      <c r="AP158" s="260" t="s">
        <v>63</v>
      </c>
      <c r="AQ158" s="449" t="str">
        <f t="shared" si="15"/>
        <v>合格</v>
      </c>
      <c r="AR158" s="42" t="s">
        <v>1054</v>
      </c>
      <c r="AS158" s="51" t="s">
        <v>1413</v>
      </c>
      <c r="AT158" s="450">
        <v>15</v>
      </c>
      <c r="AU158" s="256"/>
    </row>
    <row r="159" ht="15" spans="1:251">
      <c r="A159" s="355">
        <v>152</v>
      </c>
      <c r="B159" s="436" t="s">
        <v>56</v>
      </c>
      <c r="C159" s="51" t="s">
        <v>1413</v>
      </c>
      <c r="D159" s="437" t="s">
        <v>1051</v>
      </c>
      <c r="E159" s="51" t="s">
        <v>1416</v>
      </c>
      <c r="F159" s="43" t="s">
        <v>1417</v>
      </c>
      <c r="G159" s="438" t="s">
        <v>96</v>
      </c>
      <c r="H159" s="138" t="s">
        <v>427</v>
      </c>
      <c r="I159" s="138" t="s">
        <v>768</v>
      </c>
      <c r="J159" s="437">
        <v>5.7</v>
      </c>
      <c r="K159" s="439">
        <v>54.2</v>
      </c>
      <c r="L159" s="440">
        <v>40.3</v>
      </c>
      <c r="M159" s="441"/>
      <c r="N159" s="441"/>
      <c r="O159" s="441"/>
      <c r="P159" s="441"/>
      <c r="Q159" s="441"/>
      <c r="R159" s="441"/>
      <c r="S159" s="441"/>
      <c r="T159" s="441"/>
      <c r="U159" s="441"/>
      <c r="V159" s="441"/>
      <c r="W159" s="441"/>
      <c r="X159" s="441"/>
      <c r="Y159" s="441"/>
      <c r="Z159" s="439">
        <v>54.1</v>
      </c>
      <c r="AA159" s="442">
        <f t="shared" si="12"/>
        <v>0.184501845018453</v>
      </c>
      <c r="AB159" s="439">
        <v>94.5</v>
      </c>
      <c r="AC159" s="443">
        <f>(AB159-Z159)*VLOOKUP(AE159,公斤水的体积!A:B,2,)</f>
        <v>40.441612</v>
      </c>
      <c r="AD159" s="444">
        <f t="shared" si="13"/>
        <v>0.351394540942933</v>
      </c>
      <c r="AE159" s="445">
        <v>16</v>
      </c>
      <c r="AF159" s="446"/>
      <c r="AG159" s="446"/>
      <c r="AH159" s="447">
        <v>0.9</v>
      </c>
      <c r="AI159" s="437">
        <v>136</v>
      </c>
      <c r="AJ159" s="448">
        <f t="shared" si="14"/>
        <v>0.661764705882353</v>
      </c>
      <c r="AK159" s="260" t="s">
        <v>63</v>
      </c>
      <c r="AL159" s="260" t="s">
        <v>63</v>
      </c>
      <c r="AM159" s="260" t="s">
        <v>63</v>
      </c>
      <c r="AN159" s="260" t="s">
        <v>63</v>
      </c>
      <c r="AO159" s="260" t="s">
        <v>63</v>
      </c>
      <c r="AP159" s="260" t="s">
        <v>63</v>
      </c>
      <c r="AQ159" s="449" t="str">
        <f t="shared" si="15"/>
        <v>合格</v>
      </c>
      <c r="AR159" s="42" t="s">
        <v>1054</v>
      </c>
      <c r="AS159" s="51" t="s">
        <v>1413</v>
      </c>
      <c r="AT159" s="450">
        <v>15</v>
      </c>
      <c r="AU159" s="256"/>
    </row>
    <row r="160" ht="15" spans="1:251">
      <c r="A160" s="355">
        <v>153</v>
      </c>
      <c r="B160" s="436" t="s">
        <v>56</v>
      </c>
      <c r="C160" s="51" t="s">
        <v>1413</v>
      </c>
      <c r="D160" s="437" t="s">
        <v>1051</v>
      </c>
      <c r="E160" s="51" t="s">
        <v>1418</v>
      </c>
      <c r="F160" s="43" t="s">
        <v>1419</v>
      </c>
      <c r="G160" s="438" t="s">
        <v>106</v>
      </c>
      <c r="H160" s="138" t="s">
        <v>466</v>
      </c>
      <c r="I160" s="138" t="s">
        <v>524</v>
      </c>
      <c r="J160" s="437">
        <v>5.7</v>
      </c>
      <c r="K160" s="439">
        <v>47.6</v>
      </c>
      <c r="L160" s="440">
        <v>40.6</v>
      </c>
      <c r="M160" s="441"/>
      <c r="N160" s="441"/>
      <c r="O160" s="441"/>
      <c r="P160" s="441"/>
      <c r="Q160" s="441"/>
      <c r="R160" s="441"/>
      <c r="S160" s="441"/>
      <c r="T160" s="441"/>
      <c r="U160" s="441"/>
      <c r="V160" s="441"/>
      <c r="W160" s="441"/>
      <c r="X160" s="441"/>
      <c r="Y160" s="441"/>
      <c r="Z160" s="439">
        <v>47.1</v>
      </c>
      <c r="AA160" s="442">
        <f t="shared" si="12"/>
        <v>1.05042016806723</v>
      </c>
      <c r="AB160" s="439">
        <v>88.2</v>
      </c>
      <c r="AC160" s="443">
        <f>(AB160-Z160)*VLOOKUP(AE160,公斤水的体积!A:B,2,)</f>
        <v>41.142333</v>
      </c>
      <c r="AD160" s="444">
        <f t="shared" si="13"/>
        <v>1.33579556650248</v>
      </c>
      <c r="AE160" s="445">
        <v>16</v>
      </c>
      <c r="AF160" s="446"/>
      <c r="AG160" s="446"/>
      <c r="AH160" s="447">
        <v>4.8</v>
      </c>
      <c r="AI160" s="437">
        <v>171.9</v>
      </c>
      <c r="AJ160" s="448">
        <f t="shared" si="14"/>
        <v>2.79232111692845</v>
      </c>
      <c r="AK160" s="260" t="s">
        <v>63</v>
      </c>
      <c r="AL160" s="260" t="s">
        <v>63</v>
      </c>
      <c r="AM160" s="260" t="s">
        <v>63</v>
      </c>
      <c r="AN160" s="260" t="s">
        <v>63</v>
      </c>
      <c r="AO160" s="260" t="s">
        <v>63</v>
      </c>
      <c r="AP160" s="260" t="s">
        <v>63</v>
      </c>
      <c r="AQ160" s="449" t="str">
        <f t="shared" si="15"/>
        <v>合格</v>
      </c>
      <c r="AR160" s="42" t="s">
        <v>1054</v>
      </c>
      <c r="AS160" s="51" t="s">
        <v>1413</v>
      </c>
      <c r="AT160" s="450">
        <v>15</v>
      </c>
      <c r="AU160" s="256"/>
    </row>
    <row r="161" ht="15" spans="1:251">
      <c r="A161" s="355">
        <v>154</v>
      </c>
      <c r="B161" s="436" t="s">
        <v>56</v>
      </c>
      <c r="C161" s="51" t="s">
        <v>1413</v>
      </c>
      <c r="D161" s="437" t="s">
        <v>1051</v>
      </c>
      <c r="E161" s="51" t="s">
        <v>1420</v>
      </c>
      <c r="F161" s="43" t="s">
        <v>1421</v>
      </c>
      <c r="G161" s="438" t="s">
        <v>106</v>
      </c>
      <c r="H161" s="138" t="s">
        <v>719</v>
      </c>
      <c r="I161" s="138" t="s">
        <v>475</v>
      </c>
      <c r="J161" s="437">
        <v>5.7</v>
      </c>
      <c r="K161" s="439">
        <v>54.8</v>
      </c>
      <c r="L161" s="440">
        <v>40.6</v>
      </c>
      <c r="M161" s="441"/>
      <c r="N161" s="441"/>
      <c r="O161" s="441"/>
      <c r="P161" s="441"/>
      <c r="Q161" s="441"/>
      <c r="R161" s="441"/>
      <c r="S161" s="441"/>
      <c r="T161" s="441"/>
      <c r="U161" s="441"/>
      <c r="V161" s="441"/>
      <c r="W161" s="441"/>
      <c r="X161" s="441"/>
      <c r="Y161" s="441"/>
      <c r="Z161" s="439">
        <v>54.7</v>
      </c>
      <c r="AA161" s="442">
        <f t="shared" si="12"/>
        <v>0.182481751824807</v>
      </c>
      <c r="AB161" s="439">
        <v>95.4</v>
      </c>
      <c r="AC161" s="443">
        <f>(AB161-Z161)*VLOOKUP(AE161,公斤水的体积!A:B,2,)</f>
        <v>40.741921</v>
      </c>
      <c r="AD161" s="444">
        <f t="shared" si="13"/>
        <v>0.349559113300501</v>
      </c>
      <c r="AE161" s="445">
        <v>16</v>
      </c>
      <c r="AF161" s="446"/>
      <c r="AG161" s="446"/>
      <c r="AH161" s="447">
        <v>1.9</v>
      </c>
      <c r="AI161" s="437">
        <v>132.7</v>
      </c>
      <c r="AJ161" s="448">
        <f t="shared" si="14"/>
        <v>1.4318010550113</v>
      </c>
      <c r="AK161" s="260" t="s">
        <v>63</v>
      </c>
      <c r="AL161" s="260" t="s">
        <v>63</v>
      </c>
      <c r="AM161" s="260" t="s">
        <v>63</v>
      </c>
      <c r="AN161" s="260" t="s">
        <v>63</v>
      </c>
      <c r="AO161" s="260" t="s">
        <v>63</v>
      </c>
      <c r="AP161" s="260" t="s">
        <v>63</v>
      </c>
      <c r="AQ161" s="449" t="str">
        <f t="shared" si="15"/>
        <v>合格</v>
      </c>
      <c r="AR161" s="42" t="s">
        <v>1054</v>
      </c>
      <c r="AS161" s="51" t="s">
        <v>1413</v>
      </c>
      <c r="AT161" s="450">
        <v>15</v>
      </c>
      <c r="AU161" s="256"/>
    </row>
    <row r="162" ht="15" spans="1:251">
      <c r="A162" s="355">
        <v>155</v>
      </c>
      <c r="B162" s="436" t="s">
        <v>56</v>
      </c>
      <c r="C162" s="51" t="s">
        <v>1413</v>
      </c>
      <c r="D162" s="437" t="s">
        <v>1051</v>
      </c>
      <c r="E162" s="51" t="s">
        <v>1422</v>
      </c>
      <c r="F162" s="43" t="s">
        <v>1423</v>
      </c>
      <c r="G162" s="438" t="s">
        <v>60</v>
      </c>
      <c r="H162" s="138" t="s">
        <v>466</v>
      </c>
      <c r="I162" s="138" t="s">
        <v>963</v>
      </c>
      <c r="J162" s="437">
        <v>5.7</v>
      </c>
      <c r="K162" s="439">
        <v>50.2</v>
      </c>
      <c r="L162" s="440">
        <v>40</v>
      </c>
      <c r="M162" s="441"/>
      <c r="N162" s="441"/>
      <c r="O162" s="441"/>
      <c r="P162" s="441"/>
      <c r="Q162" s="441"/>
      <c r="R162" s="441"/>
      <c r="S162" s="441"/>
      <c r="T162" s="441"/>
      <c r="U162" s="441"/>
      <c r="V162" s="441"/>
      <c r="W162" s="441"/>
      <c r="X162" s="441"/>
      <c r="Y162" s="441"/>
      <c r="Z162" s="439">
        <v>50.1</v>
      </c>
      <c r="AA162" s="442">
        <f t="shared" si="12"/>
        <v>0.199203187250999</v>
      </c>
      <c r="AB162" s="439">
        <v>90.2</v>
      </c>
      <c r="AC162" s="443">
        <f>(AB162-Z162)*VLOOKUP(AE162,公斤水的体积!A:B,2,)</f>
        <v>40.141303</v>
      </c>
      <c r="AD162" s="444">
        <f t="shared" si="13"/>
        <v>0.353257500000019</v>
      </c>
      <c r="AE162" s="445">
        <v>16</v>
      </c>
      <c r="AF162" s="446"/>
      <c r="AG162" s="446"/>
      <c r="AH162" s="447">
        <v>2.1</v>
      </c>
      <c r="AI162" s="437">
        <v>149.7</v>
      </c>
      <c r="AJ162" s="448">
        <f t="shared" si="14"/>
        <v>1.40280561122245</v>
      </c>
      <c r="AK162" s="260" t="s">
        <v>63</v>
      </c>
      <c r="AL162" s="260" t="s">
        <v>63</v>
      </c>
      <c r="AM162" s="260" t="s">
        <v>63</v>
      </c>
      <c r="AN162" s="260" t="s">
        <v>63</v>
      </c>
      <c r="AO162" s="260" t="s">
        <v>63</v>
      </c>
      <c r="AP162" s="260" t="s">
        <v>63</v>
      </c>
      <c r="AQ162" s="449" t="str">
        <f t="shared" si="15"/>
        <v>合格</v>
      </c>
      <c r="AR162" s="42" t="s">
        <v>1054</v>
      </c>
      <c r="AS162" s="51" t="s">
        <v>1413</v>
      </c>
      <c r="AT162" s="450">
        <v>15</v>
      </c>
      <c r="AU162" s="256"/>
    </row>
    <row r="163" ht="15" spans="1:251">
      <c r="A163" s="355">
        <v>156</v>
      </c>
      <c r="B163" s="436" t="s">
        <v>56</v>
      </c>
      <c r="C163" s="51" t="s">
        <v>1413</v>
      </c>
      <c r="D163" s="437" t="s">
        <v>1051</v>
      </c>
      <c r="E163" s="51" t="s">
        <v>1424</v>
      </c>
      <c r="F163" s="43" t="s">
        <v>1425</v>
      </c>
      <c r="G163" s="438" t="s">
        <v>60</v>
      </c>
      <c r="H163" s="138" t="s">
        <v>789</v>
      </c>
      <c r="I163" s="138" t="s">
        <v>413</v>
      </c>
      <c r="J163" s="437">
        <v>5.7</v>
      </c>
      <c r="K163" s="439">
        <v>47.2</v>
      </c>
      <c r="L163" s="440">
        <v>38</v>
      </c>
      <c r="M163" s="441"/>
      <c r="N163" s="441"/>
      <c r="O163" s="441"/>
      <c r="P163" s="441"/>
      <c r="Q163" s="441"/>
      <c r="R163" s="441"/>
      <c r="S163" s="441"/>
      <c r="T163" s="441"/>
      <c r="U163" s="441"/>
      <c r="V163" s="441"/>
      <c r="W163" s="441"/>
      <c r="X163" s="441"/>
      <c r="Y163" s="441"/>
      <c r="Z163" s="439">
        <v>47.1</v>
      </c>
      <c r="AA163" s="442">
        <f t="shared" si="12"/>
        <v>0.211864406779664</v>
      </c>
      <c r="AB163" s="439">
        <v>85.2</v>
      </c>
      <c r="AC163" s="443">
        <f>(AB163-Z163)*VLOOKUP(AE163,公斤水的体积!A:B,2,)</f>
        <v>38.139243</v>
      </c>
      <c r="AD163" s="444">
        <f t="shared" si="13"/>
        <v>0.366428947368441</v>
      </c>
      <c r="AE163" s="445">
        <v>16</v>
      </c>
      <c r="AF163" s="446"/>
      <c r="AG163" s="446"/>
      <c r="AH163" s="447">
        <v>1.3</v>
      </c>
      <c r="AI163" s="437">
        <v>145.3</v>
      </c>
      <c r="AJ163" s="448">
        <f t="shared" si="14"/>
        <v>0.894700619408121</v>
      </c>
      <c r="AK163" s="260" t="s">
        <v>63</v>
      </c>
      <c r="AL163" s="260" t="s">
        <v>63</v>
      </c>
      <c r="AM163" s="260" t="s">
        <v>63</v>
      </c>
      <c r="AN163" s="260" t="s">
        <v>63</v>
      </c>
      <c r="AO163" s="260" t="s">
        <v>63</v>
      </c>
      <c r="AP163" s="260" t="s">
        <v>63</v>
      </c>
      <c r="AQ163" s="449" t="str">
        <f t="shared" si="15"/>
        <v>合格</v>
      </c>
      <c r="AR163" s="42" t="s">
        <v>1054</v>
      </c>
      <c r="AS163" s="51" t="s">
        <v>1413</v>
      </c>
      <c r="AT163" s="450">
        <v>15</v>
      </c>
      <c r="AU163" s="256"/>
    </row>
    <row r="164" ht="15" spans="1:251">
      <c r="A164" s="355">
        <v>157</v>
      </c>
      <c r="B164" s="436" t="s">
        <v>56</v>
      </c>
      <c r="C164" s="51" t="s">
        <v>1413</v>
      </c>
      <c r="D164" s="437" t="s">
        <v>1051</v>
      </c>
      <c r="E164" s="51" t="s">
        <v>1426</v>
      </c>
      <c r="F164" s="43" t="s">
        <v>1427</v>
      </c>
      <c r="G164" s="438" t="s">
        <v>236</v>
      </c>
      <c r="H164" s="138" t="s">
        <v>1093</v>
      </c>
      <c r="I164" s="138"/>
      <c r="J164" s="437">
        <v>5.7</v>
      </c>
      <c r="K164" s="439">
        <v>47.4</v>
      </c>
      <c r="L164" s="440">
        <v>40</v>
      </c>
      <c r="M164" s="441"/>
      <c r="N164" s="441"/>
      <c r="O164" s="441"/>
      <c r="P164" s="441"/>
      <c r="Q164" s="441"/>
      <c r="R164" s="441"/>
      <c r="S164" s="441"/>
      <c r="T164" s="441"/>
      <c r="U164" s="441"/>
      <c r="V164" s="441"/>
      <c r="W164" s="441"/>
      <c r="X164" s="441"/>
      <c r="Y164" s="441"/>
      <c r="Z164" s="439">
        <v>47.3</v>
      </c>
      <c r="AA164" s="442">
        <f t="shared" si="12"/>
        <v>0.210970464135024</v>
      </c>
      <c r="AB164" s="439">
        <v>87.4</v>
      </c>
      <c r="AC164" s="443">
        <f>(AB164-Z164)*VLOOKUP(AE164,公斤水的体积!A:B,2,)</f>
        <v>40.141303</v>
      </c>
      <c r="AD164" s="444">
        <f t="shared" si="13"/>
        <v>0.353257500000037</v>
      </c>
      <c r="AE164" s="445">
        <v>16</v>
      </c>
      <c r="AF164" s="446"/>
      <c r="AG164" s="446"/>
      <c r="AH164" s="447">
        <v>2.7</v>
      </c>
      <c r="AI164" s="437">
        <v>151.1</v>
      </c>
      <c r="AJ164" s="448">
        <f t="shared" si="14"/>
        <v>1.78689609530113</v>
      </c>
      <c r="AK164" s="260" t="s">
        <v>63</v>
      </c>
      <c r="AL164" s="260" t="s">
        <v>63</v>
      </c>
      <c r="AM164" s="260" t="s">
        <v>63</v>
      </c>
      <c r="AN164" s="260" t="s">
        <v>63</v>
      </c>
      <c r="AO164" s="260" t="s">
        <v>63</v>
      </c>
      <c r="AP164" s="260" t="s">
        <v>63</v>
      </c>
      <c r="AQ164" s="449" t="str">
        <f t="shared" si="15"/>
        <v>合格</v>
      </c>
      <c r="AR164" s="42" t="s">
        <v>1054</v>
      </c>
      <c r="AS164" s="51" t="s">
        <v>1413</v>
      </c>
      <c r="AT164" s="450">
        <v>15</v>
      </c>
      <c r="AU164" s="256"/>
    </row>
    <row r="165" ht="15" spans="1:251">
      <c r="A165" s="355">
        <v>158</v>
      </c>
      <c r="B165" s="436" t="s">
        <v>56</v>
      </c>
      <c r="C165" s="51" t="s">
        <v>1413</v>
      </c>
      <c r="D165" s="437" t="s">
        <v>1051</v>
      </c>
      <c r="E165" s="51" t="s">
        <v>1428</v>
      </c>
      <c r="F165" s="43" t="s">
        <v>1429</v>
      </c>
      <c r="G165" s="438" t="s">
        <v>133</v>
      </c>
      <c r="H165" s="138" t="s">
        <v>1195</v>
      </c>
      <c r="I165" s="138"/>
      <c r="J165" s="437">
        <v>5.7</v>
      </c>
      <c r="K165" s="439">
        <v>48.2</v>
      </c>
      <c r="L165" s="440">
        <v>40.1</v>
      </c>
      <c r="M165" s="441"/>
      <c r="N165" s="441"/>
      <c r="O165" s="441"/>
      <c r="P165" s="441"/>
      <c r="Q165" s="441"/>
      <c r="R165" s="441"/>
      <c r="S165" s="441"/>
      <c r="T165" s="441"/>
      <c r="U165" s="441"/>
      <c r="V165" s="441"/>
      <c r="W165" s="441"/>
      <c r="X165" s="441"/>
      <c r="Y165" s="441"/>
      <c r="Z165" s="439">
        <v>48.1</v>
      </c>
      <c r="AA165" s="442">
        <f t="shared" si="12"/>
        <v>0.207468879668053</v>
      </c>
      <c r="AB165" s="439">
        <v>88.3</v>
      </c>
      <c r="AC165" s="443">
        <f>(AB165-Z165)*VLOOKUP(AE165,公斤水的体积!A:B,2,)</f>
        <v>40.241406</v>
      </c>
      <c r="AD165" s="444">
        <f t="shared" si="13"/>
        <v>0.352633416458844</v>
      </c>
      <c r="AE165" s="445">
        <v>16</v>
      </c>
      <c r="AF165" s="446"/>
      <c r="AG165" s="446"/>
      <c r="AH165" s="447">
        <v>1.2</v>
      </c>
      <c r="AI165" s="437">
        <v>149</v>
      </c>
      <c r="AJ165" s="448">
        <f t="shared" si="14"/>
        <v>0.805369127516778</v>
      </c>
      <c r="AK165" s="260" t="s">
        <v>63</v>
      </c>
      <c r="AL165" s="260" t="s">
        <v>63</v>
      </c>
      <c r="AM165" s="260" t="s">
        <v>63</v>
      </c>
      <c r="AN165" s="260" t="s">
        <v>63</v>
      </c>
      <c r="AO165" s="260" t="s">
        <v>63</v>
      </c>
      <c r="AP165" s="260" t="s">
        <v>63</v>
      </c>
      <c r="AQ165" s="449" t="str">
        <f t="shared" si="15"/>
        <v>合格</v>
      </c>
      <c r="AR165" s="42" t="s">
        <v>1054</v>
      </c>
      <c r="AS165" s="51" t="s">
        <v>1413</v>
      </c>
      <c r="AT165" s="450">
        <v>15</v>
      </c>
      <c r="AU165" s="256"/>
    </row>
    <row r="166" ht="15" spans="1:251">
      <c r="A166" s="355">
        <v>159</v>
      </c>
      <c r="B166" s="436" t="s">
        <v>56</v>
      </c>
      <c r="C166" s="51" t="s">
        <v>1413</v>
      </c>
      <c r="D166" s="437" t="s">
        <v>1051</v>
      </c>
      <c r="E166" s="51" t="s">
        <v>1430</v>
      </c>
      <c r="F166" s="43" t="s">
        <v>1431</v>
      </c>
      <c r="G166" s="438" t="s">
        <v>86</v>
      </c>
      <c r="H166" s="138" t="s">
        <v>1060</v>
      </c>
      <c r="I166" s="138" t="s">
        <v>1108</v>
      </c>
      <c r="J166" s="437">
        <v>5.7</v>
      </c>
      <c r="K166" s="439">
        <v>47.4</v>
      </c>
      <c r="L166" s="440">
        <v>40.1</v>
      </c>
      <c r="M166" s="441"/>
      <c r="N166" s="441"/>
      <c r="O166" s="441"/>
      <c r="P166" s="441"/>
      <c r="Q166" s="441"/>
      <c r="R166" s="441"/>
      <c r="S166" s="441"/>
      <c r="T166" s="441"/>
      <c r="U166" s="441"/>
      <c r="V166" s="441"/>
      <c r="W166" s="441"/>
      <c r="X166" s="441"/>
      <c r="Y166" s="441"/>
      <c r="Z166" s="439">
        <v>47.3</v>
      </c>
      <c r="AA166" s="442">
        <f t="shared" si="12"/>
        <v>0.210970464135024</v>
      </c>
      <c r="AB166" s="439">
        <v>87.5</v>
      </c>
      <c r="AC166" s="443">
        <f>(AB166-Z166)*VLOOKUP(AE166,公斤水的体积!A:B,2,)</f>
        <v>40.241406</v>
      </c>
      <c r="AD166" s="444">
        <f t="shared" si="13"/>
        <v>0.352633416458862</v>
      </c>
      <c r="AE166" s="445">
        <v>16</v>
      </c>
      <c r="AF166" s="446"/>
      <c r="AG166" s="446"/>
      <c r="AH166" s="447">
        <v>3.6</v>
      </c>
      <c r="AI166" s="437">
        <v>163.1</v>
      </c>
      <c r="AJ166" s="448">
        <f t="shared" si="14"/>
        <v>2.20723482526058</v>
      </c>
      <c r="AK166" s="260" t="s">
        <v>63</v>
      </c>
      <c r="AL166" s="260" t="s">
        <v>63</v>
      </c>
      <c r="AM166" s="260" t="s">
        <v>63</v>
      </c>
      <c r="AN166" s="260" t="s">
        <v>63</v>
      </c>
      <c r="AO166" s="260" t="s">
        <v>63</v>
      </c>
      <c r="AP166" s="260" t="s">
        <v>63</v>
      </c>
      <c r="AQ166" s="449" t="str">
        <f t="shared" si="15"/>
        <v>合格</v>
      </c>
      <c r="AR166" s="42" t="s">
        <v>1054</v>
      </c>
      <c r="AS166" s="51" t="s">
        <v>1413</v>
      </c>
      <c r="AT166" s="450">
        <v>15</v>
      </c>
      <c r="AU166" s="256"/>
    </row>
    <row r="167" ht="15" spans="1:251">
      <c r="A167" s="355">
        <v>160</v>
      </c>
      <c r="B167" s="436" t="s">
        <v>56</v>
      </c>
      <c r="C167" s="51" t="s">
        <v>1413</v>
      </c>
      <c r="D167" s="437" t="s">
        <v>1051</v>
      </c>
      <c r="E167" s="51" t="s">
        <v>1432</v>
      </c>
      <c r="F167" s="43" t="s">
        <v>1433</v>
      </c>
      <c r="G167" s="438" t="s">
        <v>60</v>
      </c>
      <c r="H167" s="138" t="s">
        <v>391</v>
      </c>
      <c r="I167" s="138" t="s">
        <v>1434</v>
      </c>
      <c r="J167" s="437">
        <v>5.7</v>
      </c>
      <c r="K167" s="439">
        <v>49.2</v>
      </c>
      <c r="L167" s="440">
        <v>40</v>
      </c>
      <c r="M167" s="441"/>
      <c r="N167" s="441"/>
      <c r="O167" s="441"/>
      <c r="P167" s="441"/>
      <c r="Q167" s="441"/>
      <c r="R167" s="441"/>
      <c r="S167" s="441"/>
      <c r="T167" s="441"/>
      <c r="U167" s="441"/>
      <c r="V167" s="441"/>
      <c r="W167" s="441"/>
      <c r="X167" s="441"/>
      <c r="Y167" s="441"/>
      <c r="Z167" s="439">
        <v>49.1</v>
      </c>
      <c r="AA167" s="442">
        <f t="shared" si="12"/>
        <v>0.203252032520328</v>
      </c>
      <c r="AB167" s="439">
        <v>89.2</v>
      </c>
      <c r="AC167" s="443">
        <f>(AB167-Z167)*VLOOKUP(AE167,公斤水的体积!A:B,2,)</f>
        <v>40.141303</v>
      </c>
      <c r="AD167" s="444">
        <f t="shared" si="13"/>
        <v>0.353257500000019</v>
      </c>
      <c r="AE167" s="445">
        <v>16</v>
      </c>
      <c r="AF167" s="446"/>
      <c r="AG167" s="446"/>
      <c r="AH167" s="447">
        <v>0.7</v>
      </c>
      <c r="AI167" s="437">
        <v>160.4</v>
      </c>
      <c r="AJ167" s="448">
        <f t="shared" si="14"/>
        <v>0.43640897755611</v>
      </c>
      <c r="AK167" s="260" t="s">
        <v>63</v>
      </c>
      <c r="AL167" s="260" t="s">
        <v>63</v>
      </c>
      <c r="AM167" s="260" t="s">
        <v>63</v>
      </c>
      <c r="AN167" s="260" t="s">
        <v>63</v>
      </c>
      <c r="AO167" s="260" t="s">
        <v>63</v>
      </c>
      <c r="AP167" s="260" t="s">
        <v>63</v>
      </c>
      <c r="AQ167" s="449" t="str">
        <f t="shared" si="15"/>
        <v>合格</v>
      </c>
      <c r="AR167" s="42" t="s">
        <v>1054</v>
      </c>
      <c r="AS167" s="51" t="s">
        <v>1413</v>
      </c>
      <c r="AT167" s="450">
        <v>15</v>
      </c>
      <c r="AU167" s="256"/>
    </row>
    <row r="168" ht="15" spans="1:251">
      <c r="A168" s="355">
        <v>161</v>
      </c>
      <c r="B168" s="436" t="s">
        <v>56</v>
      </c>
      <c r="C168" s="51" t="s">
        <v>1413</v>
      </c>
      <c r="D168" s="437" t="s">
        <v>1051</v>
      </c>
      <c r="E168" s="51" t="s">
        <v>1435</v>
      </c>
      <c r="F168" s="43" t="s">
        <v>1436</v>
      </c>
      <c r="G168" s="438" t="s">
        <v>68</v>
      </c>
      <c r="H168" s="138" t="s">
        <v>873</v>
      </c>
      <c r="I168" s="138" t="s">
        <v>867</v>
      </c>
      <c r="J168" s="437">
        <v>5.8</v>
      </c>
      <c r="K168" s="439">
        <v>48.1</v>
      </c>
      <c r="L168" s="440">
        <v>40.8</v>
      </c>
      <c r="M168" s="441"/>
      <c r="N168" s="441"/>
      <c r="O168" s="441"/>
      <c r="P168" s="441"/>
      <c r="Q168" s="441"/>
      <c r="R168" s="441"/>
      <c r="S168" s="441"/>
      <c r="T168" s="441"/>
      <c r="U168" s="441"/>
      <c r="V168" s="441"/>
      <c r="W168" s="441"/>
      <c r="X168" s="441"/>
      <c r="Y168" s="441"/>
      <c r="Z168" s="439">
        <v>48</v>
      </c>
      <c r="AA168" s="442">
        <f t="shared" si="12"/>
        <v>0.207900207900211</v>
      </c>
      <c r="AB168" s="439">
        <v>88.9</v>
      </c>
      <c r="AC168" s="443">
        <f>(AB168-Z168)*VLOOKUP(AE168,公斤水的体积!A:B,2,)</f>
        <v>40.942127</v>
      </c>
      <c r="AD168" s="444">
        <f t="shared" si="13"/>
        <v>0.348350490196101</v>
      </c>
      <c r="AE168" s="445">
        <v>16</v>
      </c>
      <c r="AF168" s="446"/>
      <c r="AG168" s="446"/>
      <c r="AH168" s="447">
        <v>1.4</v>
      </c>
      <c r="AI168" s="437">
        <v>138.4</v>
      </c>
      <c r="AJ168" s="448">
        <f t="shared" si="14"/>
        <v>1.01156069364162</v>
      </c>
      <c r="AK168" s="260" t="s">
        <v>63</v>
      </c>
      <c r="AL168" s="260" t="s">
        <v>63</v>
      </c>
      <c r="AM168" s="260" t="s">
        <v>63</v>
      </c>
      <c r="AN168" s="260" t="s">
        <v>63</v>
      </c>
      <c r="AO168" s="260" t="s">
        <v>63</v>
      </c>
      <c r="AP168" s="260" t="s">
        <v>63</v>
      </c>
      <c r="AQ168" s="449" t="str">
        <f t="shared" si="15"/>
        <v>合格</v>
      </c>
      <c r="AR168" s="42" t="s">
        <v>1054</v>
      </c>
      <c r="AS168" s="51" t="s">
        <v>1413</v>
      </c>
      <c r="AT168" s="450">
        <v>15</v>
      </c>
      <c r="AU168" s="256"/>
    </row>
    <row r="169" ht="15" spans="1:251">
      <c r="A169" s="355">
        <v>162</v>
      </c>
      <c r="B169" s="436" t="s">
        <v>56</v>
      </c>
      <c r="C169" s="51" t="s">
        <v>1413</v>
      </c>
      <c r="D169" s="437" t="s">
        <v>1051</v>
      </c>
      <c r="E169" s="51" t="s">
        <v>1437</v>
      </c>
      <c r="F169" s="43" t="s">
        <v>1438</v>
      </c>
      <c r="G169" s="438" t="s">
        <v>133</v>
      </c>
      <c r="H169" s="138" t="s">
        <v>1269</v>
      </c>
      <c r="I169" s="138" t="s">
        <v>494</v>
      </c>
      <c r="J169" s="437">
        <v>5.7</v>
      </c>
      <c r="K169" s="439">
        <v>48.5</v>
      </c>
      <c r="L169" s="440">
        <v>40.3</v>
      </c>
      <c r="M169" s="441"/>
      <c r="N169" s="441"/>
      <c r="O169" s="441"/>
      <c r="P169" s="441"/>
      <c r="Q169" s="441"/>
      <c r="R169" s="441"/>
      <c r="S169" s="441"/>
      <c r="T169" s="441"/>
      <c r="U169" s="441"/>
      <c r="V169" s="441"/>
      <c r="W169" s="441"/>
      <c r="X169" s="441"/>
      <c r="Y169" s="441"/>
      <c r="Z169" s="439">
        <v>48.4</v>
      </c>
      <c r="AA169" s="442">
        <f t="shared" si="12"/>
        <v>0.206185567010312</v>
      </c>
      <c r="AB169" s="439">
        <v>88.8</v>
      </c>
      <c r="AC169" s="443">
        <f>(AB169-Z169)*VLOOKUP(AE169,公斤水的体积!A:B,2,)</f>
        <v>40.441612</v>
      </c>
      <c r="AD169" s="444">
        <f t="shared" si="13"/>
        <v>0.351394540942933</v>
      </c>
      <c r="AE169" s="445">
        <v>16</v>
      </c>
      <c r="AF169" s="446"/>
      <c r="AG169" s="446"/>
      <c r="AH169" s="447">
        <v>3.4</v>
      </c>
      <c r="AI169" s="437">
        <v>157.5</v>
      </c>
      <c r="AJ169" s="448">
        <f t="shared" si="14"/>
        <v>2.15873015873016</v>
      </c>
      <c r="AK169" s="260" t="s">
        <v>63</v>
      </c>
      <c r="AL169" s="260" t="s">
        <v>63</v>
      </c>
      <c r="AM169" s="260" t="s">
        <v>63</v>
      </c>
      <c r="AN169" s="260" t="s">
        <v>63</v>
      </c>
      <c r="AO169" s="260" t="s">
        <v>63</v>
      </c>
      <c r="AP169" s="260" t="s">
        <v>63</v>
      </c>
      <c r="AQ169" s="449" t="str">
        <f t="shared" si="15"/>
        <v>合格</v>
      </c>
      <c r="AR169" s="42" t="s">
        <v>1054</v>
      </c>
      <c r="AS169" s="51" t="s">
        <v>1413</v>
      </c>
      <c r="AT169" s="450">
        <v>15</v>
      </c>
      <c r="AU169" s="256"/>
    </row>
    <row r="170" ht="15" spans="1:251">
      <c r="A170" s="355">
        <v>163</v>
      </c>
      <c r="B170" s="436" t="s">
        <v>56</v>
      </c>
      <c r="C170" s="51" t="s">
        <v>1413</v>
      </c>
      <c r="D170" s="437" t="s">
        <v>1051</v>
      </c>
      <c r="E170" s="51" t="s">
        <v>1439</v>
      </c>
      <c r="F170" s="43" t="s">
        <v>1440</v>
      </c>
      <c r="G170" s="438" t="s">
        <v>106</v>
      </c>
      <c r="H170" s="138" t="s">
        <v>1441</v>
      </c>
      <c r="I170" s="138" t="s">
        <v>658</v>
      </c>
      <c r="J170" s="437">
        <v>5.7</v>
      </c>
      <c r="K170" s="439">
        <v>55</v>
      </c>
      <c r="L170" s="440">
        <v>40.4</v>
      </c>
      <c r="M170" s="441"/>
      <c r="N170" s="441"/>
      <c r="O170" s="441"/>
      <c r="P170" s="441"/>
      <c r="Q170" s="441"/>
      <c r="R170" s="441"/>
      <c r="S170" s="441"/>
      <c r="T170" s="441"/>
      <c r="U170" s="441"/>
      <c r="V170" s="441"/>
      <c r="W170" s="441"/>
      <c r="X170" s="441"/>
      <c r="Y170" s="441"/>
      <c r="Z170" s="439">
        <v>54.9</v>
      </c>
      <c r="AA170" s="442">
        <f t="shared" si="12"/>
        <v>0.181818181818184</v>
      </c>
      <c r="AB170" s="439">
        <v>95.4</v>
      </c>
      <c r="AC170" s="443">
        <f>(AB170-Z170)*VLOOKUP(AE170,公斤水的体积!A:B,2,)</f>
        <v>40.541715</v>
      </c>
      <c r="AD170" s="444">
        <f t="shared" si="13"/>
        <v>0.350779702970327</v>
      </c>
      <c r="AE170" s="445">
        <v>16</v>
      </c>
      <c r="AF170" s="446"/>
      <c r="AG170" s="446"/>
      <c r="AH170" s="447">
        <v>2.4</v>
      </c>
      <c r="AI170" s="437">
        <v>154.9</v>
      </c>
      <c r="AJ170" s="448">
        <f t="shared" si="14"/>
        <v>1.54938670109748</v>
      </c>
      <c r="AK170" s="260" t="s">
        <v>63</v>
      </c>
      <c r="AL170" s="260" t="s">
        <v>63</v>
      </c>
      <c r="AM170" s="260" t="s">
        <v>63</v>
      </c>
      <c r="AN170" s="260" t="s">
        <v>63</v>
      </c>
      <c r="AO170" s="260" t="s">
        <v>63</v>
      </c>
      <c r="AP170" s="260" t="s">
        <v>63</v>
      </c>
      <c r="AQ170" s="449" t="str">
        <f t="shared" si="15"/>
        <v>合格</v>
      </c>
      <c r="AR170" s="42" t="s">
        <v>1054</v>
      </c>
      <c r="AS170" s="51" t="s">
        <v>1413</v>
      </c>
      <c r="AT170" s="450">
        <v>15</v>
      </c>
      <c r="AU170" s="256"/>
    </row>
    <row r="171" s="3" customFormat="1" spans="1:251">
      <c r="A171" s="103"/>
      <c r="B171" s="359"/>
      <c r="C171" s="360"/>
      <c r="D171" s="270"/>
      <c r="E171" s="271"/>
      <c r="F171" s="272"/>
      <c r="G171" s="272"/>
      <c r="H171" s="175"/>
      <c r="I171" s="175"/>
      <c r="J171" s="270"/>
      <c r="K171" s="175"/>
      <c r="L171" s="175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175"/>
      <c r="AA171" s="270"/>
      <c r="AB171" s="175"/>
      <c r="AC171" s="464"/>
      <c r="AD171" s="465"/>
      <c r="AE171" s="273"/>
      <c r="AF171" s="273"/>
      <c r="AG171" s="273"/>
      <c r="AH171" s="273"/>
      <c r="AI171" s="270"/>
      <c r="AJ171" s="465"/>
      <c r="AK171" s="273"/>
      <c r="AL171" s="273"/>
      <c r="AM171" s="273"/>
      <c r="AN171" s="273"/>
      <c r="AO171" s="273"/>
      <c r="AP171" s="273"/>
      <c r="AQ171" s="273"/>
      <c r="AR171" s="74"/>
      <c r="AS171" s="364"/>
      <c r="AT171" s="66"/>
      <c r="AU171" s="66"/>
      <c r="AV171" s="66"/>
      <c r="AW171" s="66"/>
      <c r="AX171" s="66"/>
      <c r="AY171" s="66"/>
      <c r="AZ171" s="66"/>
      <c r="BA171" s="66"/>
      <c r="BB171" s="66"/>
      <c r="BC171" s="66"/>
      <c r="BD171" s="66"/>
      <c r="BE171" s="66"/>
      <c r="BF171" s="66"/>
      <c r="BG171" s="66"/>
      <c r="BH171" s="66"/>
      <c r="BI171" s="66"/>
      <c r="BJ171" s="66"/>
      <c r="BK171" s="66"/>
      <c r="BL171" s="66"/>
      <c r="BM171" s="66"/>
      <c r="BN171" s="66"/>
      <c r="BO171" s="66"/>
      <c r="BP171" s="66"/>
      <c r="BQ171" s="66"/>
      <c r="BR171" s="66"/>
      <c r="BS171" s="66"/>
      <c r="BT171" s="66"/>
      <c r="BU171" s="66"/>
      <c r="BV171" s="66"/>
      <c r="BW171" s="66"/>
      <c r="BX171" s="66"/>
      <c r="BY171" s="66"/>
      <c r="BZ171" s="66"/>
      <c r="CA171" s="66"/>
      <c r="CB171" s="66"/>
      <c r="CC171" s="66"/>
      <c r="CD171" s="66"/>
      <c r="CE171" s="66"/>
      <c r="CF171" s="66"/>
      <c r="CG171" s="66"/>
      <c r="CH171" s="66"/>
      <c r="CI171" s="66"/>
      <c r="CJ171" s="66"/>
      <c r="CK171" s="66"/>
      <c r="CL171" s="66"/>
      <c r="CM171" s="66"/>
      <c r="CN171" s="66"/>
      <c r="CO171" s="66"/>
      <c r="CP171" s="66"/>
      <c r="CQ171" s="66"/>
      <c r="CR171" s="66"/>
      <c r="CS171" s="66"/>
      <c r="CT171" s="66"/>
      <c r="CU171" s="66"/>
      <c r="CV171" s="66"/>
      <c r="CW171" s="66"/>
      <c r="CX171" s="66"/>
      <c r="CY171" s="66"/>
      <c r="CZ171" s="66"/>
      <c r="DA171" s="66"/>
      <c r="DB171" s="66"/>
      <c r="DC171" s="66"/>
      <c r="DD171" s="66"/>
      <c r="DE171" s="66"/>
      <c r="DF171" s="66"/>
      <c r="DG171" s="66"/>
      <c r="DH171" s="66"/>
      <c r="DI171" s="66"/>
      <c r="DJ171" s="66"/>
      <c r="DK171" s="66"/>
      <c r="DL171" s="66"/>
      <c r="DM171" s="66"/>
      <c r="DN171" s="66"/>
      <c r="DO171" s="66"/>
      <c r="DP171" s="66"/>
      <c r="DQ171" s="66"/>
      <c r="DR171" s="66"/>
      <c r="DS171" s="66"/>
      <c r="DT171" s="66"/>
      <c r="DU171" s="66"/>
      <c r="DV171" s="66"/>
      <c r="DW171" s="66"/>
      <c r="DX171" s="66"/>
      <c r="DY171" s="66"/>
      <c r="DZ171" s="66"/>
      <c r="EA171" s="66"/>
      <c r="EB171" s="66"/>
      <c r="EC171" s="66"/>
      <c r="ED171" s="66"/>
      <c r="EE171" s="66"/>
      <c r="EF171" s="66"/>
      <c r="EG171" s="66"/>
      <c r="EH171" s="66"/>
      <c r="EI171" s="66"/>
      <c r="EJ171" s="66"/>
      <c r="EK171" s="66"/>
      <c r="EL171" s="66"/>
      <c r="EM171" s="66"/>
      <c r="EN171" s="66"/>
      <c r="EO171" s="66"/>
      <c r="EP171" s="66"/>
      <c r="EQ171" s="66"/>
      <c r="ER171" s="66"/>
      <c r="ES171" s="66"/>
      <c r="ET171" s="66"/>
      <c r="EU171" s="66"/>
      <c r="EV171" s="66"/>
      <c r="EW171" s="66"/>
      <c r="EX171" s="66"/>
      <c r="EY171" s="66"/>
      <c r="EZ171" s="66"/>
      <c r="FA171" s="66"/>
      <c r="FB171" s="66"/>
      <c r="FC171" s="66"/>
      <c r="FD171" s="66"/>
      <c r="FE171" s="66"/>
      <c r="FF171" s="66"/>
      <c r="FG171" s="66"/>
      <c r="FH171" s="66"/>
      <c r="FI171" s="66"/>
      <c r="FJ171" s="66"/>
      <c r="FK171" s="66"/>
      <c r="FL171" s="66"/>
      <c r="FM171" s="66"/>
      <c r="FN171" s="66"/>
      <c r="FO171" s="66"/>
      <c r="FP171" s="66"/>
      <c r="FQ171" s="66"/>
      <c r="FR171" s="66"/>
      <c r="FS171" s="66"/>
      <c r="FT171" s="66"/>
      <c r="FU171" s="66"/>
      <c r="FV171" s="66"/>
      <c r="FW171" s="66"/>
      <c r="FX171" s="66"/>
      <c r="FY171" s="66"/>
      <c r="FZ171" s="66"/>
      <c r="GA171" s="66"/>
      <c r="GB171" s="66"/>
      <c r="GC171" s="66"/>
      <c r="GD171" s="66"/>
      <c r="GE171" s="66"/>
      <c r="GF171" s="66"/>
      <c r="GG171" s="66"/>
      <c r="GH171" s="66"/>
      <c r="GI171" s="66"/>
      <c r="GJ171" s="66"/>
      <c r="GK171" s="66"/>
      <c r="GL171" s="66"/>
      <c r="GM171" s="66"/>
      <c r="GN171" s="66"/>
      <c r="GO171" s="66"/>
      <c r="GP171" s="66"/>
      <c r="GQ171" s="66"/>
      <c r="GR171" s="66"/>
      <c r="GS171" s="66"/>
      <c r="GT171" s="66"/>
      <c r="GU171" s="66"/>
      <c r="GV171" s="66"/>
      <c r="GW171" s="66"/>
      <c r="GX171" s="66"/>
      <c r="GY171" s="66"/>
      <c r="GZ171" s="66"/>
      <c r="HA171" s="66"/>
      <c r="HB171" s="66"/>
      <c r="HC171" s="66"/>
      <c r="HD171" s="66"/>
      <c r="HE171" s="66"/>
      <c r="HF171" s="66"/>
      <c r="HG171" s="66"/>
      <c r="HH171" s="66"/>
      <c r="HI171" s="66"/>
      <c r="HJ171" s="66"/>
      <c r="HK171" s="66"/>
      <c r="HL171" s="66"/>
      <c r="HM171" s="66"/>
      <c r="HN171" s="66"/>
      <c r="HO171" s="66"/>
      <c r="HP171" s="66"/>
      <c r="HQ171" s="66"/>
      <c r="HR171" s="66"/>
      <c r="HS171" s="66"/>
      <c r="HT171" s="66"/>
      <c r="HU171" s="66"/>
      <c r="HV171" s="66"/>
      <c r="HW171" s="66"/>
      <c r="HX171" s="66"/>
      <c r="HY171" s="66"/>
      <c r="HZ171" s="66"/>
      <c r="IA171" s="66"/>
      <c r="IB171" s="66"/>
      <c r="IC171" s="66"/>
      <c r="ID171" s="66"/>
      <c r="IE171" s="66"/>
      <c r="IF171" s="66"/>
      <c r="IG171" s="66"/>
      <c r="IH171" s="66"/>
      <c r="II171" s="66"/>
      <c r="IJ171" s="66"/>
      <c r="IK171" s="66"/>
      <c r="IL171" s="66"/>
      <c r="IM171" s="66"/>
      <c r="IN171" s="66"/>
      <c r="IO171" s="66"/>
      <c r="IP171" s="66"/>
      <c r="IQ171" s="66"/>
    </row>
    <row r="172" s="3" customFormat="1" spans="1:251">
      <c r="A172" s="103"/>
      <c r="B172" s="359"/>
      <c r="C172" s="360"/>
      <c r="D172" s="270"/>
      <c r="E172" s="271"/>
      <c r="F172" s="272"/>
      <c r="G172" s="272"/>
      <c r="H172" s="175"/>
      <c r="I172" s="175"/>
      <c r="J172" s="270"/>
      <c r="K172" s="175"/>
      <c r="L172" s="175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175"/>
      <c r="AA172" s="270"/>
      <c r="AB172" s="175"/>
      <c r="AC172" s="464"/>
      <c r="AD172" s="465"/>
      <c r="AE172" s="273"/>
      <c r="AF172" s="273"/>
      <c r="AG172" s="273"/>
      <c r="AH172" s="273"/>
      <c r="AI172" s="270"/>
      <c r="AJ172" s="465"/>
      <c r="AK172" s="273"/>
      <c r="AL172" s="273"/>
      <c r="AM172" s="273"/>
      <c r="AN172" s="273"/>
      <c r="AO172" s="273"/>
      <c r="AP172" s="273"/>
      <c r="AQ172" s="273"/>
      <c r="AR172" s="74"/>
      <c r="AS172" s="364"/>
      <c r="AT172" s="66"/>
      <c r="AU172" s="66"/>
      <c r="AV172" s="66"/>
      <c r="AW172" s="66"/>
      <c r="AX172" s="66"/>
      <c r="AY172" s="66"/>
      <c r="AZ172" s="66"/>
      <c r="BA172" s="66"/>
      <c r="BB172" s="66"/>
      <c r="BC172" s="66"/>
      <c r="BD172" s="66"/>
      <c r="BE172" s="66"/>
      <c r="BF172" s="66"/>
      <c r="BG172" s="66"/>
      <c r="BH172" s="66"/>
      <c r="BI172" s="66"/>
      <c r="BJ172" s="66"/>
      <c r="BK172" s="66"/>
      <c r="BL172" s="66"/>
      <c r="BM172" s="66"/>
      <c r="BN172" s="66"/>
      <c r="BO172" s="66"/>
      <c r="BP172" s="66"/>
      <c r="BQ172" s="66"/>
      <c r="BR172" s="66"/>
      <c r="BS172" s="66"/>
      <c r="BT172" s="66"/>
      <c r="BU172" s="66"/>
      <c r="BV172" s="66"/>
      <c r="BW172" s="66"/>
      <c r="BX172" s="66"/>
      <c r="BY172" s="66"/>
      <c r="BZ172" s="66"/>
      <c r="CA172" s="66"/>
      <c r="CB172" s="66"/>
      <c r="CC172" s="66"/>
      <c r="CD172" s="66"/>
      <c r="CE172" s="66"/>
      <c r="CF172" s="66"/>
      <c r="CG172" s="66"/>
      <c r="CH172" s="66"/>
      <c r="CI172" s="66"/>
      <c r="CJ172" s="66"/>
      <c r="CK172" s="66"/>
      <c r="CL172" s="66"/>
      <c r="CM172" s="66"/>
      <c r="CN172" s="66"/>
      <c r="CO172" s="66"/>
      <c r="CP172" s="66"/>
      <c r="CQ172" s="66"/>
      <c r="CR172" s="66"/>
      <c r="CS172" s="66"/>
      <c r="CT172" s="66"/>
      <c r="CU172" s="66"/>
      <c r="CV172" s="66"/>
      <c r="CW172" s="66"/>
      <c r="CX172" s="66"/>
      <c r="CY172" s="66"/>
      <c r="CZ172" s="66"/>
      <c r="DA172" s="66"/>
      <c r="DB172" s="66"/>
      <c r="DC172" s="66"/>
      <c r="DD172" s="66"/>
      <c r="DE172" s="66"/>
      <c r="DF172" s="66"/>
      <c r="DG172" s="66"/>
      <c r="DH172" s="66"/>
      <c r="DI172" s="66"/>
      <c r="DJ172" s="66"/>
      <c r="DK172" s="66"/>
      <c r="DL172" s="66"/>
      <c r="DM172" s="66"/>
      <c r="DN172" s="66"/>
      <c r="DO172" s="66"/>
      <c r="DP172" s="66"/>
      <c r="DQ172" s="66"/>
      <c r="DR172" s="66"/>
      <c r="DS172" s="66"/>
      <c r="DT172" s="66"/>
      <c r="DU172" s="66"/>
      <c r="DV172" s="66"/>
      <c r="DW172" s="66"/>
      <c r="DX172" s="66"/>
      <c r="DY172" s="66"/>
      <c r="DZ172" s="66"/>
      <c r="EA172" s="66"/>
      <c r="EB172" s="66"/>
      <c r="EC172" s="66"/>
      <c r="ED172" s="66"/>
      <c r="EE172" s="66"/>
      <c r="EF172" s="66"/>
      <c r="EG172" s="66"/>
      <c r="EH172" s="66"/>
      <c r="EI172" s="66"/>
      <c r="EJ172" s="66"/>
      <c r="EK172" s="66"/>
      <c r="EL172" s="66"/>
      <c r="EM172" s="66"/>
      <c r="EN172" s="66"/>
      <c r="EO172" s="66"/>
      <c r="EP172" s="66"/>
      <c r="EQ172" s="66"/>
      <c r="ER172" s="66"/>
      <c r="ES172" s="66"/>
      <c r="ET172" s="66"/>
      <c r="EU172" s="66"/>
      <c r="EV172" s="66"/>
      <c r="EW172" s="66"/>
      <c r="EX172" s="66"/>
      <c r="EY172" s="66"/>
      <c r="EZ172" s="66"/>
      <c r="FA172" s="66"/>
      <c r="FB172" s="66"/>
      <c r="FC172" s="66"/>
      <c r="FD172" s="66"/>
      <c r="FE172" s="66"/>
      <c r="FF172" s="66"/>
      <c r="FG172" s="66"/>
      <c r="FH172" s="66"/>
      <c r="FI172" s="66"/>
      <c r="FJ172" s="66"/>
      <c r="FK172" s="66"/>
      <c r="FL172" s="66"/>
      <c r="FM172" s="66"/>
      <c r="FN172" s="66"/>
      <c r="FO172" s="66"/>
      <c r="FP172" s="66"/>
      <c r="FQ172" s="66"/>
      <c r="FR172" s="66"/>
      <c r="FS172" s="66"/>
      <c r="FT172" s="66"/>
      <c r="FU172" s="66"/>
      <c r="FV172" s="66"/>
      <c r="FW172" s="66"/>
      <c r="FX172" s="66"/>
      <c r="FY172" s="66"/>
      <c r="FZ172" s="66"/>
      <c r="GA172" s="66"/>
      <c r="GB172" s="66"/>
      <c r="GC172" s="66"/>
      <c r="GD172" s="66"/>
      <c r="GE172" s="66"/>
      <c r="GF172" s="66"/>
      <c r="GG172" s="66"/>
      <c r="GH172" s="66"/>
      <c r="GI172" s="66"/>
      <c r="GJ172" s="66"/>
      <c r="GK172" s="66"/>
      <c r="GL172" s="66"/>
      <c r="GM172" s="66"/>
      <c r="GN172" s="66"/>
      <c r="GO172" s="66"/>
      <c r="GP172" s="66"/>
      <c r="GQ172" s="66"/>
      <c r="GR172" s="66"/>
      <c r="GS172" s="66"/>
      <c r="GT172" s="66"/>
      <c r="GU172" s="66"/>
      <c r="GV172" s="66"/>
      <c r="GW172" s="66"/>
      <c r="GX172" s="66"/>
      <c r="GY172" s="66"/>
      <c r="GZ172" s="66"/>
      <c r="HA172" s="66"/>
      <c r="HB172" s="66"/>
      <c r="HC172" s="66"/>
      <c r="HD172" s="66"/>
      <c r="HE172" s="66"/>
      <c r="HF172" s="66"/>
      <c r="HG172" s="66"/>
      <c r="HH172" s="66"/>
      <c r="HI172" s="66"/>
      <c r="HJ172" s="66"/>
      <c r="HK172" s="66"/>
      <c r="HL172" s="66"/>
      <c r="HM172" s="66"/>
      <c r="HN172" s="66"/>
      <c r="HO172" s="66"/>
      <c r="HP172" s="66"/>
      <c r="HQ172" s="66"/>
      <c r="HR172" s="66"/>
      <c r="HS172" s="66"/>
      <c r="HT172" s="66"/>
      <c r="HU172" s="66"/>
      <c r="HV172" s="66"/>
      <c r="HW172" s="66"/>
      <c r="HX172" s="66"/>
      <c r="HY172" s="66"/>
      <c r="HZ172" s="66"/>
      <c r="IA172" s="66"/>
      <c r="IB172" s="66"/>
      <c r="IC172" s="66"/>
      <c r="ID172" s="66"/>
      <c r="IE172" s="66"/>
      <c r="IF172" s="66"/>
      <c r="IG172" s="66"/>
      <c r="IH172" s="66"/>
      <c r="II172" s="66"/>
      <c r="IJ172" s="66"/>
      <c r="IK172" s="66"/>
      <c r="IL172" s="66"/>
      <c r="IM172" s="66"/>
      <c r="IN172" s="66"/>
      <c r="IO172" s="66"/>
      <c r="IP172" s="66"/>
      <c r="IQ172" s="66"/>
    </row>
    <row r="173" s="3" customFormat="1" spans="1:251">
      <c r="A173" s="103"/>
      <c r="B173" s="359"/>
      <c r="C173" s="360"/>
      <c r="D173" s="270"/>
      <c r="E173" s="271"/>
      <c r="F173" s="272"/>
      <c r="G173" s="272"/>
      <c r="H173" s="175"/>
      <c r="I173" s="175"/>
      <c r="J173" s="270"/>
      <c r="K173" s="175"/>
      <c r="L173" s="175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175"/>
      <c r="AA173" s="270"/>
      <c r="AB173" s="175"/>
      <c r="AC173" s="464"/>
      <c r="AD173" s="465"/>
      <c r="AE173" s="273"/>
      <c r="AF173" s="273"/>
      <c r="AG173" s="273"/>
      <c r="AH173" s="273"/>
      <c r="AI173" s="270"/>
      <c r="AJ173" s="465"/>
      <c r="AK173" s="273"/>
      <c r="AL173" s="273"/>
      <c r="AM173" s="273"/>
      <c r="AN173" s="273"/>
      <c r="AO173" s="273"/>
      <c r="AP173" s="273"/>
      <c r="AQ173" s="273"/>
      <c r="AR173" s="74"/>
      <c r="AS173" s="364"/>
      <c r="AT173" s="66"/>
      <c r="AU173" s="66"/>
      <c r="AV173" s="66"/>
      <c r="AW173" s="66"/>
      <c r="AX173" s="66"/>
      <c r="AY173" s="66"/>
      <c r="AZ173" s="66"/>
      <c r="BA173" s="66"/>
      <c r="BB173" s="66"/>
      <c r="BC173" s="66"/>
      <c r="BD173" s="66"/>
      <c r="BE173" s="66"/>
      <c r="BF173" s="66"/>
      <c r="BG173" s="66"/>
      <c r="BH173" s="66"/>
      <c r="BI173" s="66"/>
      <c r="BJ173" s="66"/>
      <c r="BK173" s="66"/>
      <c r="BL173" s="66"/>
      <c r="BM173" s="66"/>
      <c r="BN173" s="66"/>
      <c r="BO173" s="66"/>
      <c r="BP173" s="66"/>
      <c r="BQ173" s="66"/>
      <c r="BR173" s="66"/>
      <c r="BS173" s="66"/>
      <c r="BT173" s="66"/>
      <c r="BU173" s="66"/>
      <c r="BV173" s="66"/>
      <c r="BW173" s="66"/>
      <c r="BX173" s="66"/>
      <c r="BY173" s="66"/>
      <c r="BZ173" s="66"/>
      <c r="CA173" s="66"/>
      <c r="CB173" s="66"/>
      <c r="CC173" s="66"/>
      <c r="CD173" s="66"/>
      <c r="CE173" s="66"/>
      <c r="CF173" s="66"/>
      <c r="CG173" s="66"/>
      <c r="CH173" s="66"/>
      <c r="CI173" s="66"/>
      <c r="CJ173" s="66"/>
      <c r="CK173" s="66"/>
      <c r="CL173" s="66"/>
      <c r="CM173" s="66"/>
      <c r="CN173" s="66"/>
      <c r="CO173" s="66"/>
      <c r="CP173" s="66"/>
      <c r="CQ173" s="66"/>
      <c r="CR173" s="66"/>
      <c r="CS173" s="66"/>
      <c r="CT173" s="66"/>
      <c r="CU173" s="66"/>
      <c r="CV173" s="66"/>
      <c r="CW173" s="66"/>
      <c r="CX173" s="66"/>
      <c r="CY173" s="66"/>
      <c r="CZ173" s="66"/>
      <c r="DA173" s="66"/>
      <c r="DB173" s="66"/>
      <c r="DC173" s="66"/>
      <c r="DD173" s="66"/>
      <c r="DE173" s="66"/>
      <c r="DF173" s="66"/>
      <c r="DG173" s="66"/>
      <c r="DH173" s="66"/>
      <c r="DI173" s="66"/>
      <c r="DJ173" s="66"/>
      <c r="DK173" s="66"/>
      <c r="DL173" s="66"/>
      <c r="DM173" s="66"/>
      <c r="DN173" s="66"/>
      <c r="DO173" s="66"/>
      <c r="DP173" s="66"/>
      <c r="DQ173" s="66"/>
      <c r="DR173" s="66"/>
      <c r="DS173" s="66"/>
      <c r="DT173" s="66"/>
      <c r="DU173" s="66"/>
      <c r="DV173" s="66"/>
      <c r="DW173" s="66"/>
      <c r="DX173" s="66"/>
      <c r="DY173" s="66"/>
      <c r="DZ173" s="66"/>
      <c r="EA173" s="66"/>
      <c r="EB173" s="66"/>
      <c r="EC173" s="66"/>
      <c r="ED173" s="66"/>
      <c r="EE173" s="66"/>
      <c r="EF173" s="66"/>
      <c r="EG173" s="66"/>
      <c r="EH173" s="66"/>
      <c r="EI173" s="66"/>
      <c r="EJ173" s="66"/>
      <c r="EK173" s="66"/>
      <c r="EL173" s="66"/>
      <c r="EM173" s="66"/>
      <c r="EN173" s="66"/>
      <c r="EO173" s="66"/>
      <c r="EP173" s="66"/>
      <c r="EQ173" s="66"/>
      <c r="ER173" s="66"/>
      <c r="ES173" s="66"/>
      <c r="ET173" s="66"/>
      <c r="EU173" s="66"/>
      <c r="EV173" s="66"/>
      <c r="EW173" s="66"/>
      <c r="EX173" s="66"/>
      <c r="EY173" s="66"/>
      <c r="EZ173" s="66"/>
      <c r="FA173" s="66"/>
      <c r="FB173" s="66"/>
      <c r="FC173" s="66"/>
      <c r="FD173" s="66"/>
      <c r="FE173" s="66"/>
      <c r="FF173" s="66"/>
      <c r="FG173" s="66"/>
      <c r="FH173" s="66"/>
      <c r="FI173" s="66"/>
      <c r="FJ173" s="66"/>
      <c r="FK173" s="66"/>
      <c r="FL173" s="66"/>
      <c r="FM173" s="66"/>
      <c r="FN173" s="66"/>
      <c r="FO173" s="66"/>
      <c r="FP173" s="66"/>
      <c r="FQ173" s="66"/>
      <c r="FR173" s="66"/>
      <c r="FS173" s="66"/>
      <c r="FT173" s="66"/>
      <c r="FU173" s="66"/>
      <c r="FV173" s="66"/>
      <c r="FW173" s="66"/>
      <c r="FX173" s="66"/>
      <c r="FY173" s="66"/>
      <c r="FZ173" s="66"/>
      <c r="GA173" s="66"/>
      <c r="GB173" s="66"/>
      <c r="GC173" s="66"/>
      <c r="GD173" s="66"/>
      <c r="GE173" s="66"/>
      <c r="GF173" s="66"/>
      <c r="GG173" s="66"/>
      <c r="GH173" s="66"/>
      <c r="GI173" s="66"/>
      <c r="GJ173" s="66"/>
      <c r="GK173" s="66"/>
      <c r="GL173" s="66"/>
      <c r="GM173" s="66"/>
      <c r="GN173" s="66"/>
      <c r="GO173" s="66"/>
      <c r="GP173" s="66"/>
      <c r="GQ173" s="66"/>
      <c r="GR173" s="66"/>
      <c r="GS173" s="66"/>
      <c r="GT173" s="66"/>
      <c r="GU173" s="66"/>
      <c r="GV173" s="66"/>
      <c r="GW173" s="66"/>
      <c r="GX173" s="66"/>
      <c r="GY173" s="66"/>
      <c r="GZ173" s="66"/>
      <c r="HA173" s="66"/>
      <c r="HB173" s="66"/>
      <c r="HC173" s="66"/>
      <c r="HD173" s="66"/>
      <c r="HE173" s="66"/>
      <c r="HF173" s="66"/>
      <c r="HG173" s="66"/>
      <c r="HH173" s="66"/>
      <c r="HI173" s="66"/>
      <c r="HJ173" s="66"/>
      <c r="HK173" s="66"/>
      <c r="HL173" s="66"/>
      <c r="HM173" s="66"/>
      <c r="HN173" s="66"/>
      <c r="HO173" s="66"/>
      <c r="HP173" s="66"/>
      <c r="HQ173" s="66"/>
      <c r="HR173" s="66"/>
      <c r="HS173" s="66"/>
      <c r="HT173" s="66"/>
      <c r="HU173" s="66"/>
      <c r="HV173" s="66"/>
      <c r="HW173" s="66"/>
      <c r="HX173" s="66"/>
      <c r="HY173" s="66"/>
      <c r="HZ173" s="66"/>
      <c r="IA173" s="66"/>
      <c r="IB173" s="66"/>
      <c r="IC173" s="66"/>
      <c r="ID173" s="66"/>
      <c r="IE173" s="66"/>
      <c r="IF173" s="66"/>
      <c r="IG173" s="66"/>
      <c r="IH173" s="66"/>
      <c r="II173" s="66"/>
      <c r="IJ173" s="66"/>
      <c r="IK173" s="66"/>
      <c r="IL173" s="66"/>
      <c r="IM173" s="66"/>
      <c r="IN173" s="66"/>
      <c r="IO173" s="66"/>
      <c r="IP173" s="66"/>
      <c r="IQ173" s="66"/>
    </row>
    <row r="174" s="3" customFormat="1" spans="1:251">
      <c r="A174" s="103"/>
      <c r="B174" s="359"/>
      <c r="C174" s="360"/>
      <c r="D174" s="270"/>
      <c r="E174" s="271"/>
      <c r="F174" s="272"/>
      <c r="G174" s="272"/>
      <c r="H174" s="175"/>
      <c r="I174" s="175"/>
      <c r="J174" s="270"/>
      <c r="K174" s="175"/>
      <c r="L174" s="175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175"/>
      <c r="AA174" s="270"/>
      <c r="AB174" s="175"/>
      <c r="AC174" s="464"/>
      <c r="AD174" s="465"/>
      <c r="AE174" s="273"/>
      <c r="AF174" s="273"/>
      <c r="AG174" s="273"/>
      <c r="AH174" s="273"/>
      <c r="AI174" s="270"/>
      <c r="AJ174" s="465"/>
      <c r="AK174" s="273"/>
      <c r="AL174" s="273"/>
      <c r="AM174" s="273"/>
      <c r="AN174" s="273"/>
      <c r="AO174" s="273"/>
      <c r="AP174" s="273"/>
      <c r="AQ174" s="273"/>
      <c r="AR174" s="74"/>
      <c r="AS174" s="364"/>
      <c r="AT174" s="66"/>
      <c r="AU174" s="66"/>
      <c r="AV174" s="66"/>
      <c r="AW174" s="66"/>
      <c r="AX174" s="66"/>
      <c r="AY174" s="66"/>
      <c r="AZ174" s="66"/>
      <c r="BA174" s="66"/>
      <c r="BB174" s="66"/>
      <c r="BC174" s="66"/>
      <c r="BD174" s="66"/>
      <c r="BE174" s="66"/>
      <c r="BF174" s="66"/>
      <c r="BG174" s="66"/>
      <c r="BH174" s="66"/>
      <c r="BI174" s="66"/>
      <c r="BJ174" s="66"/>
      <c r="BK174" s="66"/>
      <c r="BL174" s="66"/>
      <c r="BM174" s="66"/>
      <c r="BN174" s="66"/>
      <c r="BO174" s="66"/>
      <c r="BP174" s="66"/>
      <c r="BQ174" s="66"/>
      <c r="BR174" s="66"/>
      <c r="BS174" s="66"/>
      <c r="BT174" s="66"/>
      <c r="BU174" s="66"/>
      <c r="BV174" s="66"/>
      <c r="BW174" s="66"/>
      <c r="BX174" s="66"/>
      <c r="BY174" s="66"/>
      <c r="BZ174" s="66"/>
      <c r="CA174" s="66"/>
      <c r="CB174" s="66"/>
      <c r="CC174" s="66"/>
      <c r="CD174" s="66"/>
      <c r="CE174" s="66"/>
      <c r="CF174" s="66"/>
      <c r="CG174" s="66"/>
      <c r="CH174" s="66"/>
      <c r="CI174" s="66"/>
      <c r="CJ174" s="66"/>
      <c r="CK174" s="66"/>
      <c r="CL174" s="66"/>
      <c r="CM174" s="66"/>
      <c r="CN174" s="66"/>
      <c r="CO174" s="66"/>
      <c r="CP174" s="66"/>
      <c r="CQ174" s="66"/>
      <c r="CR174" s="66"/>
      <c r="CS174" s="66"/>
      <c r="CT174" s="66"/>
      <c r="CU174" s="66"/>
      <c r="CV174" s="66"/>
      <c r="CW174" s="66"/>
      <c r="CX174" s="66"/>
      <c r="CY174" s="66"/>
      <c r="CZ174" s="66"/>
      <c r="DA174" s="66"/>
      <c r="DB174" s="66"/>
      <c r="DC174" s="66"/>
      <c r="DD174" s="66"/>
      <c r="DE174" s="66"/>
      <c r="DF174" s="66"/>
      <c r="DG174" s="66"/>
      <c r="DH174" s="66"/>
      <c r="DI174" s="66"/>
      <c r="DJ174" s="66"/>
      <c r="DK174" s="66"/>
      <c r="DL174" s="66"/>
      <c r="DM174" s="66"/>
      <c r="DN174" s="66"/>
      <c r="DO174" s="66"/>
      <c r="DP174" s="66"/>
      <c r="DQ174" s="66"/>
      <c r="DR174" s="66"/>
      <c r="DS174" s="66"/>
      <c r="DT174" s="66"/>
      <c r="DU174" s="66"/>
      <c r="DV174" s="66"/>
      <c r="DW174" s="66"/>
      <c r="DX174" s="66"/>
      <c r="DY174" s="66"/>
      <c r="DZ174" s="66"/>
      <c r="EA174" s="66"/>
      <c r="EB174" s="66"/>
      <c r="EC174" s="66"/>
      <c r="ED174" s="66"/>
      <c r="EE174" s="66"/>
      <c r="EF174" s="66"/>
      <c r="EG174" s="66"/>
      <c r="EH174" s="66"/>
      <c r="EI174" s="66"/>
      <c r="EJ174" s="66"/>
      <c r="EK174" s="66"/>
      <c r="EL174" s="66"/>
      <c r="EM174" s="66"/>
      <c r="EN174" s="66"/>
      <c r="EO174" s="66"/>
      <c r="EP174" s="66"/>
      <c r="EQ174" s="66"/>
      <c r="ER174" s="66"/>
      <c r="ES174" s="66"/>
      <c r="ET174" s="66"/>
      <c r="EU174" s="66"/>
      <c r="EV174" s="66"/>
      <c r="EW174" s="66"/>
      <c r="EX174" s="66"/>
      <c r="EY174" s="66"/>
      <c r="EZ174" s="66"/>
      <c r="FA174" s="66"/>
      <c r="FB174" s="66"/>
      <c r="FC174" s="66"/>
      <c r="FD174" s="66"/>
      <c r="FE174" s="66"/>
      <c r="FF174" s="66"/>
      <c r="FG174" s="66"/>
      <c r="FH174" s="66"/>
      <c r="FI174" s="66"/>
      <c r="FJ174" s="66"/>
      <c r="FK174" s="66"/>
      <c r="FL174" s="66"/>
      <c r="FM174" s="66"/>
      <c r="FN174" s="66"/>
      <c r="FO174" s="66"/>
      <c r="FP174" s="66"/>
      <c r="FQ174" s="66"/>
      <c r="FR174" s="66"/>
      <c r="FS174" s="66"/>
      <c r="FT174" s="66"/>
      <c r="FU174" s="66"/>
      <c r="FV174" s="66"/>
      <c r="FW174" s="66"/>
      <c r="FX174" s="66"/>
      <c r="FY174" s="66"/>
      <c r="FZ174" s="66"/>
      <c r="GA174" s="66"/>
      <c r="GB174" s="66"/>
      <c r="GC174" s="66"/>
      <c r="GD174" s="66"/>
      <c r="GE174" s="66"/>
      <c r="GF174" s="66"/>
      <c r="GG174" s="66"/>
      <c r="GH174" s="66"/>
      <c r="GI174" s="66"/>
      <c r="GJ174" s="66"/>
      <c r="GK174" s="66"/>
      <c r="GL174" s="66"/>
      <c r="GM174" s="66"/>
      <c r="GN174" s="66"/>
      <c r="GO174" s="66"/>
      <c r="GP174" s="66"/>
      <c r="GQ174" s="66"/>
      <c r="GR174" s="66"/>
      <c r="GS174" s="66"/>
      <c r="GT174" s="66"/>
      <c r="GU174" s="66"/>
      <c r="GV174" s="66"/>
      <c r="GW174" s="66"/>
      <c r="GX174" s="66"/>
      <c r="GY174" s="66"/>
      <c r="GZ174" s="66"/>
      <c r="HA174" s="66"/>
      <c r="HB174" s="66"/>
      <c r="HC174" s="66"/>
      <c r="HD174" s="66"/>
      <c r="HE174" s="66"/>
      <c r="HF174" s="66"/>
      <c r="HG174" s="66"/>
      <c r="HH174" s="66"/>
      <c r="HI174" s="66"/>
      <c r="HJ174" s="66"/>
      <c r="HK174" s="66"/>
      <c r="HL174" s="66"/>
      <c r="HM174" s="66"/>
      <c r="HN174" s="66"/>
      <c r="HO174" s="66"/>
      <c r="HP174" s="66"/>
      <c r="HQ174" s="66"/>
      <c r="HR174" s="66"/>
      <c r="HS174" s="66"/>
      <c r="HT174" s="66"/>
      <c r="HU174" s="66"/>
      <c r="HV174" s="66"/>
      <c r="HW174" s="66"/>
      <c r="HX174" s="66"/>
      <c r="HY174" s="66"/>
      <c r="HZ174" s="66"/>
      <c r="IA174" s="66"/>
      <c r="IB174" s="66"/>
      <c r="IC174" s="66"/>
      <c r="ID174" s="66"/>
      <c r="IE174" s="66"/>
      <c r="IF174" s="66"/>
      <c r="IG174" s="66"/>
      <c r="IH174" s="66"/>
      <c r="II174" s="66"/>
      <c r="IJ174" s="66"/>
      <c r="IK174" s="66"/>
      <c r="IL174" s="66"/>
      <c r="IM174" s="66"/>
      <c r="IN174" s="66"/>
      <c r="IO174" s="66"/>
      <c r="IP174" s="66"/>
      <c r="IQ174" s="66"/>
    </row>
    <row r="175" s="3" customFormat="1" spans="1:251">
      <c r="A175" s="103"/>
      <c r="B175" s="359"/>
      <c r="C175" s="360"/>
      <c r="D175" s="270"/>
      <c r="E175" s="271"/>
      <c r="F175" s="272"/>
      <c r="G175" s="272"/>
      <c r="H175" s="175"/>
      <c r="I175" s="175"/>
      <c r="J175" s="270"/>
      <c r="K175" s="175"/>
      <c r="L175" s="175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175"/>
      <c r="AA175" s="270"/>
      <c r="AB175" s="175"/>
      <c r="AC175" s="464"/>
      <c r="AD175" s="465"/>
      <c r="AE175" s="273"/>
      <c r="AF175" s="273"/>
      <c r="AG175" s="273"/>
      <c r="AH175" s="273"/>
      <c r="AI175" s="270"/>
      <c r="AJ175" s="465"/>
      <c r="AK175" s="273"/>
      <c r="AL175" s="273"/>
      <c r="AM175" s="273"/>
      <c r="AN175" s="273"/>
      <c r="AO175" s="273"/>
      <c r="AP175" s="273"/>
      <c r="AQ175" s="273"/>
      <c r="AR175" s="74"/>
      <c r="AS175" s="364"/>
      <c r="AT175" s="66"/>
      <c r="AU175" s="66"/>
      <c r="AV175" s="66"/>
      <c r="AW175" s="66"/>
      <c r="AX175" s="66"/>
      <c r="AY175" s="66"/>
      <c r="AZ175" s="66"/>
      <c r="BA175" s="66"/>
      <c r="BB175" s="66"/>
      <c r="BC175" s="66"/>
      <c r="BD175" s="66"/>
      <c r="BE175" s="66"/>
      <c r="BF175" s="66"/>
      <c r="BG175" s="66"/>
      <c r="BH175" s="66"/>
      <c r="BI175" s="66"/>
      <c r="BJ175" s="66"/>
      <c r="BK175" s="66"/>
      <c r="BL175" s="66"/>
      <c r="BM175" s="66"/>
      <c r="BN175" s="66"/>
      <c r="BO175" s="66"/>
      <c r="BP175" s="66"/>
      <c r="BQ175" s="66"/>
      <c r="BR175" s="66"/>
      <c r="BS175" s="66"/>
      <c r="BT175" s="66"/>
      <c r="BU175" s="66"/>
      <c r="BV175" s="66"/>
      <c r="BW175" s="66"/>
      <c r="BX175" s="66"/>
      <c r="BY175" s="66"/>
      <c r="BZ175" s="66"/>
      <c r="CA175" s="66"/>
      <c r="CB175" s="66"/>
      <c r="CC175" s="66"/>
      <c r="CD175" s="66"/>
      <c r="CE175" s="66"/>
      <c r="CF175" s="66"/>
      <c r="CG175" s="66"/>
      <c r="CH175" s="66"/>
      <c r="CI175" s="66"/>
      <c r="CJ175" s="66"/>
      <c r="CK175" s="66"/>
      <c r="CL175" s="66"/>
      <c r="CM175" s="66"/>
      <c r="CN175" s="66"/>
      <c r="CO175" s="66"/>
      <c r="CP175" s="66"/>
      <c r="CQ175" s="66"/>
      <c r="CR175" s="66"/>
      <c r="CS175" s="66"/>
      <c r="CT175" s="66"/>
      <c r="CU175" s="66"/>
      <c r="CV175" s="66"/>
      <c r="CW175" s="66"/>
      <c r="CX175" s="66"/>
      <c r="CY175" s="66"/>
      <c r="CZ175" s="66"/>
      <c r="DA175" s="66"/>
      <c r="DB175" s="66"/>
      <c r="DC175" s="66"/>
      <c r="DD175" s="66"/>
      <c r="DE175" s="66"/>
      <c r="DF175" s="66"/>
      <c r="DG175" s="66"/>
      <c r="DH175" s="66"/>
      <c r="DI175" s="66"/>
      <c r="DJ175" s="66"/>
      <c r="DK175" s="66"/>
      <c r="DL175" s="66"/>
      <c r="DM175" s="66"/>
      <c r="DN175" s="66"/>
      <c r="DO175" s="66"/>
      <c r="DP175" s="66"/>
      <c r="DQ175" s="66"/>
      <c r="DR175" s="66"/>
      <c r="DS175" s="66"/>
      <c r="DT175" s="66"/>
      <c r="DU175" s="66"/>
      <c r="DV175" s="66"/>
      <c r="DW175" s="66"/>
      <c r="DX175" s="66"/>
      <c r="DY175" s="66"/>
      <c r="DZ175" s="66"/>
      <c r="EA175" s="66"/>
      <c r="EB175" s="66"/>
      <c r="EC175" s="66"/>
      <c r="ED175" s="66"/>
      <c r="EE175" s="66"/>
      <c r="EF175" s="66"/>
      <c r="EG175" s="66"/>
      <c r="EH175" s="66"/>
      <c r="EI175" s="66"/>
      <c r="EJ175" s="66"/>
      <c r="EK175" s="66"/>
      <c r="EL175" s="66"/>
      <c r="EM175" s="66"/>
      <c r="EN175" s="66"/>
      <c r="EO175" s="66"/>
      <c r="EP175" s="66"/>
      <c r="EQ175" s="66"/>
      <c r="ER175" s="66"/>
      <c r="ES175" s="66"/>
      <c r="ET175" s="66"/>
      <c r="EU175" s="66"/>
      <c r="EV175" s="66"/>
      <c r="EW175" s="66"/>
      <c r="EX175" s="66"/>
      <c r="EY175" s="66"/>
      <c r="EZ175" s="66"/>
      <c r="FA175" s="66"/>
      <c r="FB175" s="66"/>
      <c r="FC175" s="66"/>
      <c r="FD175" s="66"/>
      <c r="FE175" s="66"/>
      <c r="FF175" s="66"/>
      <c r="FG175" s="66"/>
      <c r="FH175" s="66"/>
      <c r="FI175" s="66"/>
      <c r="FJ175" s="66"/>
      <c r="FK175" s="66"/>
      <c r="FL175" s="66"/>
      <c r="FM175" s="66"/>
      <c r="FN175" s="66"/>
      <c r="FO175" s="66"/>
      <c r="FP175" s="66"/>
      <c r="FQ175" s="66"/>
      <c r="FR175" s="66"/>
      <c r="FS175" s="66"/>
      <c r="FT175" s="66"/>
      <c r="FU175" s="66"/>
      <c r="FV175" s="66"/>
      <c r="FW175" s="66"/>
      <c r="FX175" s="66"/>
      <c r="FY175" s="66"/>
      <c r="FZ175" s="66"/>
      <c r="GA175" s="66"/>
      <c r="GB175" s="66"/>
      <c r="GC175" s="66"/>
      <c r="GD175" s="66"/>
      <c r="GE175" s="66"/>
      <c r="GF175" s="66"/>
      <c r="GG175" s="66"/>
      <c r="GH175" s="66"/>
      <c r="GI175" s="66"/>
      <c r="GJ175" s="66"/>
      <c r="GK175" s="66"/>
      <c r="GL175" s="66"/>
      <c r="GM175" s="66"/>
      <c r="GN175" s="66"/>
      <c r="GO175" s="66"/>
      <c r="GP175" s="66"/>
      <c r="GQ175" s="66"/>
      <c r="GR175" s="66"/>
      <c r="GS175" s="66"/>
      <c r="GT175" s="66"/>
      <c r="GU175" s="66"/>
      <c r="GV175" s="66"/>
      <c r="GW175" s="66"/>
      <c r="GX175" s="66"/>
      <c r="GY175" s="66"/>
      <c r="GZ175" s="66"/>
      <c r="HA175" s="66"/>
      <c r="HB175" s="66"/>
      <c r="HC175" s="66"/>
      <c r="HD175" s="66"/>
      <c r="HE175" s="66"/>
      <c r="HF175" s="66"/>
      <c r="HG175" s="66"/>
      <c r="HH175" s="66"/>
      <c r="HI175" s="66"/>
      <c r="HJ175" s="66"/>
      <c r="HK175" s="66"/>
      <c r="HL175" s="66"/>
      <c r="HM175" s="66"/>
      <c r="HN175" s="66"/>
      <c r="HO175" s="66"/>
      <c r="HP175" s="66"/>
      <c r="HQ175" s="66"/>
      <c r="HR175" s="66"/>
      <c r="HS175" s="66"/>
      <c r="HT175" s="66"/>
      <c r="HU175" s="66"/>
      <c r="HV175" s="66"/>
      <c r="HW175" s="66"/>
      <c r="HX175" s="66"/>
      <c r="HY175" s="66"/>
      <c r="HZ175" s="66"/>
      <c r="IA175" s="66"/>
      <c r="IB175" s="66"/>
      <c r="IC175" s="66"/>
      <c r="ID175" s="66"/>
      <c r="IE175" s="66"/>
      <c r="IF175" s="66"/>
      <c r="IG175" s="66"/>
      <c r="IH175" s="66"/>
      <c r="II175" s="66"/>
      <c r="IJ175" s="66"/>
      <c r="IK175" s="66"/>
      <c r="IL175" s="66"/>
      <c r="IM175" s="66"/>
      <c r="IN175" s="66"/>
      <c r="IO175" s="66"/>
      <c r="IP175" s="66"/>
      <c r="IQ175" s="66"/>
    </row>
    <row r="176" s="3" customFormat="1" spans="1:251">
      <c r="A176" s="103"/>
      <c r="B176" s="359"/>
      <c r="C176" s="360"/>
      <c r="D176" s="270"/>
      <c r="E176" s="271"/>
      <c r="F176" s="272"/>
      <c r="G176" s="272"/>
      <c r="H176" s="175"/>
      <c r="I176" s="175"/>
      <c r="J176" s="270"/>
      <c r="K176" s="175"/>
      <c r="L176" s="175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175"/>
      <c r="AA176" s="270"/>
      <c r="AB176" s="175"/>
      <c r="AC176" s="464"/>
      <c r="AD176" s="465"/>
      <c r="AE176" s="273"/>
      <c r="AF176" s="273"/>
      <c r="AG176" s="273"/>
      <c r="AH176" s="273"/>
      <c r="AI176" s="270"/>
      <c r="AJ176" s="465"/>
      <c r="AK176" s="273"/>
      <c r="AL176" s="273"/>
      <c r="AM176" s="273"/>
      <c r="AN176" s="273"/>
      <c r="AO176" s="273"/>
      <c r="AP176" s="273"/>
      <c r="AQ176" s="273"/>
      <c r="AR176" s="74"/>
      <c r="AS176" s="364"/>
      <c r="AT176" s="66"/>
      <c r="AU176" s="66"/>
      <c r="AV176" s="66"/>
      <c r="AW176" s="66"/>
      <c r="AX176" s="66"/>
      <c r="AY176" s="66"/>
      <c r="AZ176" s="66"/>
      <c r="BA176" s="66"/>
      <c r="BB176" s="66"/>
      <c r="BC176" s="66"/>
      <c r="BD176" s="66"/>
      <c r="BE176" s="66"/>
      <c r="BF176" s="66"/>
      <c r="BG176" s="66"/>
      <c r="BH176" s="66"/>
      <c r="BI176" s="66"/>
      <c r="BJ176" s="66"/>
      <c r="BK176" s="66"/>
      <c r="BL176" s="66"/>
      <c r="BM176" s="66"/>
      <c r="BN176" s="66"/>
      <c r="BO176" s="66"/>
      <c r="BP176" s="66"/>
      <c r="BQ176" s="66"/>
      <c r="BR176" s="66"/>
      <c r="BS176" s="66"/>
      <c r="BT176" s="66"/>
      <c r="BU176" s="66"/>
      <c r="BV176" s="66"/>
      <c r="BW176" s="66"/>
      <c r="BX176" s="66"/>
      <c r="BY176" s="66"/>
      <c r="BZ176" s="66"/>
      <c r="CA176" s="66"/>
      <c r="CB176" s="66"/>
      <c r="CC176" s="66"/>
      <c r="CD176" s="66"/>
      <c r="CE176" s="66"/>
      <c r="CF176" s="66"/>
      <c r="CG176" s="66"/>
      <c r="CH176" s="66"/>
      <c r="CI176" s="66"/>
      <c r="CJ176" s="66"/>
      <c r="CK176" s="66"/>
      <c r="CL176" s="66"/>
      <c r="CM176" s="66"/>
      <c r="CN176" s="66"/>
      <c r="CO176" s="66"/>
      <c r="CP176" s="66"/>
      <c r="CQ176" s="66"/>
      <c r="CR176" s="66"/>
      <c r="CS176" s="66"/>
      <c r="CT176" s="66"/>
      <c r="CU176" s="66"/>
      <c r="CV176" s="66"/>
      <c r="CW176" s="66"/>
      <c r="CX176" s="66"/>
      <c r="CY176" s="66"/>
      <c r="CZ176" s="66"/>
      <c r="DA176" s="66"/>
      <c r="DB176" s="66"/>
      <c r="DC176" s="66"/>
      <c r="DD176" s="66"/>
      <c r="DE176" s="66"/>
      <c r="DF176" s="66"/>
      <c r="DG176" s="66"/>
      <c r="DH176" s="66"/>
      <c r="DI176" s="66"/>
      <c r="DJ176" s="66"/>
      <c r="DK176" s="66"/>
      <c r="DL176" s="66"/>
      <c r="DM176" s="66"/>
      <c r="DN176" s="66"/>
      <c r="DO176" s="66"/>
      <c r="DP176" s="66"/>
      <c r="DQ176" s="66"/>
      <c r="DR176" s="66"/>
      <c r="DS176" s="66"/>
      <c r="DT176" s="66"/>
      <c r="DU176" s="66"/>
      <c r="DV176" s="66"/>
      <c r="DW176" s="66"/>
      <c r="DX176" s="66"/>
      <c r="DY176" s="66"/>
      <c r="DZ176" s="66"/>
      <c r="EA176" s="66"/>
      <c r="EB176" s="66"/>
      <c r="EC176" s="66"/>
      <c r="ED176" s="66"/>
      <c r="EE176" s="66"/>
      <c r="EF176" s="66"/>
      <c r="EG176" s="66"/>
      <c r="EH176" s="66"/>
      <c r="EI176" s="66"/>
      <c r="EJ176" s="66"/>
      <c r="EK176" s="66"/>
      <c r="EL176" s="66"/>
      <c r="EM176" s="66"/>
      <c r="EN176" s="66"/>
      <c r="EO176" s="66"/>
      <c r="EP176" s="66"/>
      <c r="EQ176" s="66"/>
      <c r="ER176" s="66"/>
      <c r="ES176" s="66"/>
      <c r="ET176" s="66"/>
      <c r="EU176" s="66"/>
      <c r="EV176" s="66"/>
      <c r="EW176" s="66"/>
      <c r="EX176" s="66"/>
      <c r="EY176" s="66"/>
      <c r="EZ176" s="66"/>
      <c r="FA176" s="66"/>
      <c r="FB176" s="66"/>
      <c r="FC176" s="66"/>
      <c r="FD176" s="66"/>
      <c r="FE176" s="66"/>
      <c r="FF176" s="66"/>
      <c r="FG176" s="66"/>
      <c r="FH176" s="66"/>
      <c r="FI176" s="66"/>
      <c r="FJ176" s="66"/>
      <c r="FK176" s="66"/>
      <c r="FL176" s="66"/>
      <c r="FM176" s="66"/>
      <c r="FN176" s="66"/>
      <c r="FO176" s="66"/>
      <c r="FP176" s="66"/>
      <c r="FQ176" s="66"/>
      <c r="FR176" s="66"/>
      <c r="FS176" s="66"/>
      <c r="FT176" s="66"/>
      <c r="FU176" s="66"/>
      <c r="FV176" s="66"/>
      <c r="FW176" s="66"/>
      <c r="FX176" s="66"/>
      <c r="FY176" s="66"/>
      <c r="FZ176" s="66"/>
      <c r="GA176" s="66"/>
      <c r="GB176" s="66"/>
      <c r="GC176" s="66"/>
      <c r="GD176" s="66"/>
      <c r="GE176" s="66"/>
      <c r="GF176" s="66"/>
      <c r="GG176" s="66"/>
      <c r="GH176" s="66"/>
      <c r="GI176" s="66"/>
      <c r="GJ176" s="66"/>
      <c r="GK176" s="66"/>
      <c r="GL176" s="66"/>
      <c r="GM176" s="66"/>
      <c r="GN176" s="66"/>
      <c r="GO176" s="66"/>
      <c r="GP176" s="66"/>
      <c r="GQ176" s="66"/>
      <c r="GR176" s="66"/>
      <c r="GS176" s="66"/>
      <c r="GT176" s="66"/>
      <c r="GU176" s="66"/>
      <c r="GV176" s="66"/>
      <c r="GW176" s="66"/>
      <c r="GX176" s="66"/>
      <c r="GY176" s="66"/>
      <c r="GZ176" s="66"/>
      <c r="HA176" s="66"/>
      <c r="HB176" s="66"/>
      <c r="HC176" s="66"/>
      <c r="HD176" s="66"/>
      <c r="HE176" s="66"/>
      <c r="HF176" s="66"/>
      <c r="HG176" s="66"/>
      <c r="HH176" s="66"/>
      <c r="HI176" s="66"/>
      <c r="HJ176" s="66"/>
      <c r="HK176" s="66"/>
      <c r="HL176" s="66"/>
      <c r="HM176" s="66"/>
      <c r="HN176" s="66"/>
      <c r="HO176" s="66"/>
      <c r="HP176" s="66"/>
      <c r="HQ176" s="66"/>
      <c r="HR176" s="66"/>
      <c r="HS176" s="66"/>
      <c r="HT176" s="66"/>
      <c r="HU176" s="66"/>
      <c r="HV176" s="66"/>
      <c r="HW176" s="66"/>
      <c r="HX176" s="66"/>
      <c r="HY176" s="66"/>
      <c r="HZ176" s="66"/>
      <c r="IA176" s="66"/>
      <c r="IB176" s="66"/>
      <c r="IC176" s="66"/>
      <c r="ID176" s="66"/>
      <c r="IE176" s="66"/>
      <c r="IF176" s="66"/>
      <c r="IG176" s="66"/>
      <c r="IH176" s="66"/>
      <c r="II176" s="66"/>
      <c r="IJ176" s="66"/>
      <c r="IK176" s="66"/>
      <c r="IL176" s="66"/>
      <c r="IM176" s="66"/>
      <c r="IN176" s="66"/>
      <c r="IO176" s="66"/>
      <c r="IP176" s="66"/>
      <c r="IQ176" s="66"/>
    </row>
    <row r="177" s="3" customFormat="1" spans="1:251">
      <c r="A177" s="103"/>
      <c r="B177" s="359"/>
      <c r="C177" s="360"/>
      <c r="D177" s="270"/>
      <c r="E177" s="271"/>
      <c r="F177" s="272"/>
      <c r="G177" s="272"/>
      <c r="H177" s="175"/>
      <c r="I177" s="175"/>
      <c r="J177" s="270"/>
      <c r="K177" s="175"/>
      <c r="L177" s="175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175"/>
      <c r="AA177" s="270"/>
      <c r="AB177" s="175"/>
      <c r="AC177" s="464"/>
      <c r="AD177" s="465"/>
      <c r="AE177" s="273"/>
      <c r="AF177" s="273"/>
      <c r="AG177" s="273"/>
      <c r="AH177" s="273"/>
      <c r="AI177" s="270"/>
      <c r="AJ177" s="465"/>
      <c r="AK177" s="273"/>
      <c r="AL177" s="273"/>
      <c r="AM177" s="273"/>
      <c r="AN177" s="273"/>
      <c r="AO177" s="273"/>
      <c r="AP177" s="273"/>
      <c r="AQ177" s="273"/>
      <c r="AR177" s="74"/>
      <c r="AS177" s="364"/>
      <c r="AT177" s="66"/>
      <c r="AU177" s="66"/>
      <c r="AV177" s="66"/>
      <c r="AW177" s="66"/>
      <c r="AX177" s="66"/>
      <c r="AY177" s="66"/>
      <c r="AZ177" s="66"/>
      <c r="BA177" s="66"/>
      <c r="BB177" s="66"/>
      <c r="BC177" s="66"/>
      <c r="BD177" s="66"/>
      <c r="BE177" s="66"/>
      <c r="BF177" s="66"/>
      <c r="BG177" s="66"/>
      <c r="BH177" s="66"/>
      <c r="BI177" s="66"/>
      <c r="BJ177" s="66"/>
      <c r="BK177" s="66"/>
      <c r="BL177" s="66"/>
      <c r="BM177" s="66"/>
      <c r="BN177" s="66"/>
      <c r="BO177" s="66"/>
      <c r="BP177" s="66"/>
      <c r="BQ177" s="66"/>
      <c r="BR177" s="66"/>
      <c r="BS177" s="66"/>
      <c r="BT177" s="66"/>
      <c r="BU177" s="66"/>
      <c r="BV177" s="66"/>
      <c r="BW177" s="66"/>
      <c r="BX177" s="66"/>
      <c r="BY177" s="66"/>
      <c r="BZ177" s="66"/>
      <c r="CA177" s="66"/>
      <c r="CB177" s="66"/>
      <c r="CC177" s="66"/>
      <c r="CD177" s="66"/>
      <c r="CE177" s="66"/>
      <c r="CF177" s="66"/>
      <c r="CG177" s="66"/>
      <c r="CH177" s="66"/>
      <c r="CI177" s="66"/>
      <c r="CJ177" s="66"/>
      <c r="CK177" s="66"/>
      <c r="CL177" s="66"/>
      <c r="CM177" s="66"/>
      <c r="CN177" s="66"/>
      <c r="CO177" s="66"/>
      <c r="CP177" s="66"/>
      <c r="CQ177" s="66"/>
      <c r="CR177" s="66"/>
      <c r="CS177" s="66"/>
      <c r="CT177" s="66"/>
      <c r="CU177" s="66"/>
      <c r="CV177" s="66"/>
      <c r="CW177" s="66"/>
      <c r="CX177" s="66"/>
      <c r="CY177" s="66"/>
      <c r="CZ177" s="66"/>
      <c r="DA177" s="66"/>
      <c r="DB177" s="66"/>
      <c r="DC177" s="66"/>
      <c r="DD177" s="66"/>
      <c r="DE177" s="66"/>
      <c r="DF177" s="66"/>
      <c r="DG177" s="66"/>
      <c r="DH177" s="66"/>
      <c r="DI177" s="66"/>
      <c r="DJ177" s="66"/>
      <c r="DK177" s="66"/>
      <c r="DL177" s="66"/>
      <c r="DM177" s="66"/>
      <c r="DN177" s="66"/>
      <c r="DO177" s="66"/>
      <c r="DP177" s="66"/>
      <c r="DQ177" s="66"/>
      <c r="DR177" s="66"/>
      <c r="DS177" s="66"/>
      <c r="DT177" s="66"/>
      <c r="DU177" s="66"/>
      <c r="DV177" s="66"/>
      <c r="DW177" s="66"/>
      <c r="DX177" s="66"/>
      <c r="DY177" s="66"/>
      <c r="DZ177" s="66"/>
      <c r="EA177" s="66"/>
      <c r="EB177" s="66"/>
      <c r="EC177" s="66"/>
      <c r="ED177" s="66"/>
      <c r="EE177" s="66"/>
      <c r="EF177" s="66"/>
      <c r="EG177" s="66"/>
      <c r="EH177" s="66"/>
      <c r="EI177" s="66"/>
      <c r="EJ177" s="66"/>
      <c r="EK177" s="66"/>
      <c r="EL177" s="66"/>
      <c r="EM177" s="66"/>
      <c r="EN177" s="66"/>
      <c r="EO177" s="66"/>
      <c r="EP177" s="66"/>
      <c r="EQ177" s="66"/>
      <c r="ER177" s="66"/>
      <c r="ES177" s="66"/>
      <c r="ET177" s="66"/>
      <c r="EU177" s="66"/>
      <c r="EV177" s="66"/>
      <c r="EW177" s="66"/>
      <c r="EX177" s="66"/>
      <c r="EY177" s="66"/>
      <c r="EZ177" s="66"/>
      <c r="FA177" s="66"/>
      <c r="FB177" s="66"/>
      <c r="FC177" s="66"/>
      <c r="FD177" s="66"/>
      <c r="FE177" s="66"/>
      <c r="FF177" s="66"/>
      <c r="FG177" s="66"/>
      <c r="FH177" s="66"/>
      <c r="FI177" s="66"/>
      <c r="FJ177" s="66"/>
      <c r="FK177" s="66"/>
      <c r="FL177" s="66"/>
      <c r="FM177" s="66"/>
      <c r="FN177" s="66"/>
      <c r="FO177" s="66"/>
      <c r="FP177" s="66"/>
      <c r="FQ177" s="66"/>
      <c r="FR177" s="66"/>
      <c r="FS177" s="66"/>
      <c r="FT177" s="66"/>
      <c r="FU177" s="66"/>
      <c r="FV177" s="66"/>
      <c r="FW177" s="66"/>
      <c r="FX177" s="66"/>
      <c r="FY177" s="66"/>
      <c r="FZ177" s="66"/>
      <c r="GA177" s="66"/>
      <c r="GB177" s="66"/>
      <c r="GC177" s="66"/>
      <c r="GD177" s="66"/>
      <c r="GE177" s="66"/>
      <c r="GF177" s="66"/>
      <c r="GG177" s="66"/>
      <c r="GH177" s="66"/>
      <c r="GI177" s="66"/>
      <c r="GJ177" s="66"/>
      <c r="GK177" s="66"/>
      <c r="GL177" s="66"/>
      <c r="GM177" s="66"/>
      <c r="GN177" s="66"/>
      <c r="GO177" s="66"/>
      <c r="GP177" s="66"/>
      <c r="GQ177" s="66"/>
      <c r="GR177" s="66"/>
      <c r="GS177" s="66"/>
      <c r="GT177" s="66"/>
      <c r="GU177" s="66"/>
      <c r="GV177" s="66"/>
      <c r="GW177" s="66"/>
      <c r="GX177" s="66"/>
      <c r="GY177" s="66"/>
      <c r="GZ177" s="66"/>
      <c r="HA177" s="66"/>
      <c r="HB177" s="66"/>
      <c r="HC177" s="66"/>
      <c r="HD177" s="66"/>
      <c r="HE177" s="66"/>
      <c r="HF177" s="66"/>
      <c r="HG177" s="66"/>
      <c r="HH177" s="66"/>
      <c r="HI177" s="66"/>
      <c r="HJ177" s="66"/>
      <c r="HK177" s="66"/>
      <c r="HL177" s="66"/>
      <c r="HM177" s="66"/>
      <c r="HN177" s="66"/>
      <c r="HO177" s="66"/>
      <c r="HP177" s="66"/>
      <c r="HQ177" s="66"/>
      <c r="HR177" s="66"/>
      <c r="HS177" s="66"/>
      <c r="HT177" s="66"/>
      <c r="HU177" s="66"/>
      <c r="HV177" s="66"/>
      <c r="HW177" s="66"/>
      <c r="HX177" s="66"/>
      <c r="HY177" s="66"/>
      <c r="HZ177" s="66"/>
      <c r="IA177" s="66"/>
      <c r="IB177" s="66"/>
      <c r="IC177" s="66"/>
      <c r="ID177" s="66"/>
      <c r="IE177" s="66"/>
      <c r="IF177" s="66"/>
      <c r="IG177" s="66"/>
      <c r="IH177" s="66"/>
      <c r="II177" s="66"/>
      <c r="IJ177" s="66"/>
      <c r="IK177" s="66"/>
      <c r="IL177" s="66"/>
      <c r="IM177" s="66"/>
      <c r="IN177" s="66"/>
      <c r="IO177" s="66"/>
      <c r="IP177" s="66"/>
      <c r="IQ177" s="66"/>
    </row>
    <row r="178" s="3" customFormat="1" spans="1:251">
      <c r="A178" s="103"/>
      <c r="B178" s="359"/>
      <c r="C178" s="360"/>
      <c r="D178" s="270"/>
      <c r="E178" s="271"/>
      <c r="F178" s="272"/>
      <c r="G178" s="272"/>
      <c r="H178" s="175"/>
      <c r="I178" s="175"/>
      <c r="J178" s="270"/>
      <c r="K178" s="175"/>
      <c r="L178" s="175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175"/>
      <c r="AA178" s="270"/>
      <c r="AB178" s="175"/>
      <c r="AC178" s="464"/>
      <c r="AD178" s="465"/>
      <c r="AE178" s="273"/>
      <c r="AF178" s="273"/>
      <c r="AG178" s="273"/>
      <c r="AH178" s="273"/>
      <c r="AI178" s="270"/>
      <c r="AJ178" s="465"/>
      <c r="AK178" s="273"/>
      <c r="AL178" s="273"/>
      <c r="AM178" s="273"/>
      <c r="AN178" s="273"/>
      <c r="AO178" s="273"/>
      <c r="AP178" s="273"/>
      <c r="AQ178" s="273"/>
      <c r="AR178" s="74"/>
      <c r="AS178" s="364"/>
      <c r="AT178" s="66"/>
      <c r="AU178" s="66"/>
      <c r="AV178" s="66"/>
      <c r="AW178" s="66"/>
      <c r="AX178" s="66"/>
      <c r="AY178" s="66"/>
      <c r="AZ178" s="66"/>
      <c r="BA178" s="66"/>
      <c r="BB178" s="66"/>
      <c r="BC178" s="66"/>
      <c r="BD178" s="66"/>
      <c r="BE178" s="66"/>
      <c r="BF178" s="66"/>
      <c r="BG178" s="66"/>
      <c r="BH178" s="66"/>
      <c r="BI178" s="66"/>
      <c r="BJ178" s="66"/>
      <c r="BK178" s="66"/>
      <c r="BL178" s="66"/>
      <c r="BM178" s="66"/>
      <c r="BN178" s="66"/>
      <c r="BO178" s="66"/>
      <c r="BP178" s="66"/>
      <c r="BQ178" s="66"/>
      <c r="BR178" s="66"/>
      <c r="BS178" s="66"/>
      <c r="BT178" s="66"/>
      <c r="BU178" s="66"/>
      <c r="BV178" s="66"/>
      <c r="BW178" s="66"/>
      <c r="BX178" s="66"/>
      <c r="BY178" s="66"/>
      <c r="BZ178" s="66"/>
      <c r="CA178" s="66"/>
      <c r="CB178" s="66"/>
      <c r="CC178" s="66"/>
      <c r="CD178" s="66"/>
      <c r="CE178" s="66"/>
      <c r="CF178" s="66"/>
      <c r="CG178" s="66"/>
      <c r="CH178" s="66"/>
      <c r="CI178" s="66"/>
      <c r="CJ178" s="66"/>
      <c r="CK178" s="66"/>
      <c r="CL178" s="66"/>
      <c r="CM178" s="66"/>
      <c r="CN178" s="66"/>
      <c r="CO178" s="66"/>
      <c r="CP178" s="66"/>
      <c r="CQ178" s="66"/>
      <c r="CR178" s="66"/>
      <c r="CS178" s="66"/>
      <c r="CT178" s="66"/>
      <c r="CU178" s="66"/>
      <c r="CV178" s="66"/>
      <c r="CW178" s="66"/>
      <c r="CX178" s="66"/>
      <c r="CY178" s="66"/>
      <c r="CZ178" s="66"/>
      <c r="DA178" s="66"/>
      <c r="DB178" s="66"/>
      <c r="DC178" s="66"/>
      <c r="DD178" s="66"/>
      <c r="DE178" s="66"/>
      <c r="DF178" s="66"/>
      <c r="DG178" s="66"/>
      <c r="DH178" s="66"/>
      <c r="DI178" s="66"/>
      <c r="DJ178" s="66"/>
      <c r="DK178" s="66"/>
      <c r="DL178" s="66"/>
      <c r="DM178" s="66"/>
      <c r="DN178" s="66"/>
      <c r="DO178" s="66"/>
      <c r="DP178" s="66"/>
      <c r="DQ178" s="66"/>
      <c r="DR178" s="66"/>
      <c r="DS178" s="66"/>
      <c r="DT178" s="66"/>
      <c r="DU178" s="66"/>
      <c r="DV178" s="66"/>
      <c r="DW178" s="66"/>
      <c r="DX178" s="66"/>
      <c r="DY178" s="66"/>
      <c r="DZ178" s="66"/>
      <c r="EA178" s="66"/>
      <c r="EB178" s="66"/>
      <c r="EC178" s="66"/>
      <c r="ED178" s="66"/>
      <c r="EE178" s="66"/>
      <c r="EF178" s="66"/>
      <c r="EG178" s="66"/>
      <c r="EH178" s="66"/>
      <c r="EI178" s="66"/>
      <c r="EJ178" s="66"/>
      <c r="EK178" s="66"/>
      <c r="EL178" s="66"/>
      <c r="EM178" s="66"/>
      <c r="EN178" s="66"/>
      <c r="EO178" s="66"/>
      <c r="EP178" s="66"/>
      <c r="EQ178" s="66"/>
      <c r="ER178" s="66"/>
      <c r="ES178" s="66"/>
      <c r="ET178" s="66"/>
      <c r="EU178" s="66"/>
      <c r="EV178" s="66"/>
      <c r="EW178" s="66"/>
      <c r="EX178" s="66"/>
      <c r="EY178" s="66"/>
      <c r="EZ178" s="66"/>
      <c r="FA178" s="66"/>
      <c r="FB178" s="66"/>
      <c r="FC178" s="66"/>
      <c r="FD178" s="66"/>
      <c r="FE178" s="66"/>
      <c r="FF178" s="66"/>
      <c r="FG178" s="66"/>
      <c r="FH178" s="66"/>
      <c r="FI178" s="66"/>
      <c r="FJ178" s="66"/>
      <c r="FK178" s="66"/>
      <c r="FL178" s="66"/>
      <c r="FM178" s="66"/>
      <c r="FN178" s="66"/>
      <c r="FO178" s="66"/>
      <c r="FP178" s="66"/>
      <c r="FQ178" s="66"/>
      <c r="FR178" s="66"/>
      <c r="FS178" s="66"/>
      <c r="FT178" s="66"/>
      <c r="FU178" s="66"/>
      <c r="FV178" s="66"/>
      <c r="FW178" s="66"/>
      <c r="FX178" s="66"/>
      <c r="FY178" s="66"/>
      <c r="FZ178" s="66"/>
      <c r="GA178" s="66"/>
      <c r="GB178" s="66"/>
      <c r="GC178" s="66"/>
      <c r="GD178" s="66"/>
      <c r="GE178" s="66"/>
      <c r="GF178" s="66"/>
      <c r="GG178" s="66"/>
      <c r="GH178" s="66"/>
      <c r="GI178" s="66"/>
      <c r="GJ178" s="66"/>
      <c r="GK178" s="66"/>
      <c r="GL178" s="66"/>
      <c r="GM178" s="66"/>
      <c r="GN178" s="66"/>
      <c r="GO178" s="66"/>
      <c r="GP178" s="66"/>
      <c r="GQ178" s="66"/>
      <c r="GR178" s="66"/>
      <c r="GS178" s="66"/>
      <c r="GT178" s="66"/>
      <c r="GU178" s="66"/>
      <c r="GV178" s="66"/>
      <c r="GW178" s="66"/>
      <c r="GX178" s="66"/>
      <c r="GY178" s="66"/>
      <c r="GZ178" s="66"/>
      <c r="HA178" s="66"/>
      <c r="HB178" s="66"/>
      <c r="HC178" s="66"/>
      <c r="HD178" s="66"/>
      <c r="HE178" s="66"/>
      <c r="HF178" s="66"/>
      <c r="HG178" s="66"/>
      <c r="HH178" s="66"/>
      <c r="HI178" s="66"/>
      <c r="HJ178" s="66"/>
      <c r="HK178" s="66"/>
      <c r="HL178" s="66"/>
      <c r="HM178" s="66"/>
      <c r="HN178" s="66"/>
      <c r="HO178" s="66"/>
      <c r="HP178" s="66"/>
      <c r="HQ178" s="66"/>
      <c r="HR178" s="66"/>
      <c r="HS178" s="66"/>
      <c r="HT178" s="66"/>
      <c r="HU178" s="66"/>
      <c r="HV178" s="66"/>
      <c r="HW178" s="66"/>
      <c r="HX178" s="66"/>
      <c r="HY178" s="66"/>
      <c r="HZ178" s="66"/>
      <c r="IA178" s="66"/>
      <c r="IB178" s="66"/>
      <c r="IC178" s="66"/>
      <c r="ID178" s="66"/>
      <c r="IE178" s="66"/>
      <c r="IF178" s="66"/>
      <c r="IG178" s="66"/>
      <c r="IH178" s="66"/>
      <c r="II178" s="66"/>
      <c r="IJ178" s="66"/>
      <c r="IK178" s="66"/>
      <c r="IL178" s="66"/>
      <c r="IM178" s="66"/>
      <c r="IN178" s="66"/>
      <c r="IO178" s="66"/>
      <c r="IP178" s="66"/>
      <c r="IQ178" s="66"/>
    </row>
    <row r="179" s="3" customFormat="1" spans="1:251">
      <c r="A179" s="103"/>
      <c r="B179" s="359"/>
      <c r="C179" s="360"/>
      <c r="D179" s="270"/>
      <c r="E179" s="271"/>
      <c r="F179" s="272"/>
      <c r="G179" s="272"/>
      <c r="H179" s="175"/>
      <c r="I179" s="175"/>
      <c r="J179" s="270"/>
      <c r="K179" s="175"/>
      <c r="L179" s="175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175"/>
      <c r="AA179" s="270"/>
      <c r="AB179" s="175"/>
      <c r="AC179" s="464"/>
      <c r="AD179" s="465"/>
      <c r="AE179" s="273"/>
      <c r="AF179" s="273"/>
      <c r="AG179" s="273"/>
      <c r="AH179" s="273"/>
      <c r="AI179" s="270"/>
      <c r="AJ179" s="465"/>
      <c r="AK179" s="273"/>
      <c r="AL179" s="273"/>
      <c r="AM179" s="273"/>
      <c r="AN179" s="273"/>
      <c r="AO179" s="273"/>
      <c r="AP179" s="273"/>
      <c r="AQ179" s="273"/>
      <c r="AR179" s="74"/>
      <c r="AS179" s="364"/>
      <c r="AT179" s="66"/>
      <c r="AU179" s="66"/>
      <c r="AV179" s="66"/>
      <c r="AW179" s="66"/>
      <c r="AX179" s="66"/>
      <c r="AY179" s="66"/>
      <c r="AZ179" s="66"/>
      <c r="BA179" s="66"/>
      <c r="BB179" s="66"/>
      <c r="BC179" s="66"/>
      <c r="BD179" s="66"/>
      <c r="BE179" s="66"/>
      <c r="BF179" s="66"/>
      <c r="BG179" s="66"/>
      <c r="BH179" s="66"/>
      <c r="BI179" s="66"/>
      <c r="BJ179" s="66"/>
      <c r="BK179" s="66"/>
      <c r="BL179" s="66"/>
      <c r="BM179" s="66"/>
      <c r="BN179" s="66"/>
      <c r="BO179" s="66"/>
      <c r="BP179" s="66"/>
      <c r="BQ179" s="66"/>
      <c r="BR179" s="66"/>
      <c r="BS179" s="66"/>
      <c r="BT179" s="66"/>
      <c r="BU179" s="66"/>
      <c r="BV179" s="66"/>
      <c r="BW179" s="66"/>
      <c r="BX179" s="66"/>
      <c r="BY179" s="66"/>
      <c r="BZ179" s="66"/>
      <c r="CA179" s="66"/>
      <c r="CB179" s="66"/>
      <c r="CC179" s="66"/>
      <c r="CD179" s="66"/>
      <c r="CE179" s="66"/>
      <c r="CF179" s="66"/>
      <c r="CG179" s="66"/>
      <c r="CH179" s="66"/>
      <c r="CI179" s="66"/>
      <c r="CJ179" s="66"/>
      <c r="CK179" s="66"/>
      <c r="CL179" s="66"/>
      <c r="CM179" s="66"/>
      <c r="CN179" s="66"/>
      <c r="CO179" s="66"/>
      <c r="CP179" s="66"/>
      <c r="CQ179" s="66"/>
      <c r="CR179" s="66"/>
      <c r="CS179" s="66"/>
      <c r="CT179" s="66"/>
      <c r="CU179" s="66"/>
      <c r="CV179" s="66"/>
      <c r="CW179" s="66"/>
      <c r="CX179" s="66"/>
      <c r="CY179" s="66"/>
      <c r="CZ179" s="66"/>
      <c r="DA179" s="66"/>
      <c r="DB179" s="66"/>
      <c r="DC179" s="66"/>
      <c r="DD179" s="66"/>
      <c r="DE179" s="66"/>
      <c r="DF179" s="66"/>
      <c r="DG179" s="66"/>
      <c r="DH179" s="66"/>
      <c r="DI179" s="66"/>
      <c r="DJ179" s="66"/>
      <c r="DK179" s="66"/>
      <c r="DL179" s="66"/>
      <c r="DM179" s="66"/>
      <c r="DN179" s="66"/>
      <c r="DO179" s="66"/>
      <c r="DP179" s="66"/>
      <c r="DQ179" s="66"/>
      <c r="DR179" s="66"/>
      <c r="DS179" s="66"/>
      <c r="DT179" s="66"/>
      <c r="DU179" s="66"/>
      <c r="DV179" s="66"/>
      <c r="DW179" s="66"/>
      <c r="DX179" s="66"/>
      <c r="DY179" s="66"/>
      <c r="DZ179" s="66"/>
      <c r="EA179" s="66"/>
      <c r="EB179" s="66"/>
      <c r="EC179" s="66"/>
      <c r="ED179" s="66"/>
      <c r="EE179" s="66"/>
      <c r="EF179" s="66"/>
      <c r="EG179" s="66"/>
      <c r="EH179" s="66"/>
      <c r="EI179" s="66"/>
      <c r="EJ179" s="66"/>
      <c r="EK179" s="66"/>
      <c r="EL179" s="66"/>
      <c r="EM179" s="66"/>
      <c r="EN179" s="66"/>
      <c r="EO179" s="66"/>
      <c r="EP179" s="66"/>
      <c r="EQ179" s="66"/>
      <c r="ER179" s="66"/>
      <c r="ES179" s="66"/>
      <c r="ET179" s="66"/>
      <c r="EU179" s="66"/>
      <c r="EV179" s="66"/>
      <c r="EW179" s="66"/>
      <c r="EX179" s="66"/>
      <c r="EY179" s="66"/>
      <c r="EZ179" s="66"/>
      <c r="FA179" s="66"/>
      <c r="FB179" s="66"/>
      <c r="FC179" s="66"/>
      <c r="FD179" s="66"/>
      <c r="FE179" s="66"/>
      <c r="FF179" s="66"/>
      <c r="FG179" s="66"/>
      <c r="FH179" s="66"/>
      <c r="FI179" s="66"/>
      <c r="FJ179" s="66"/>
      <c r="FK179" s="66"/>
      <c r="FL179" s="66"/>
      <c r="FM179" s="66"/>
      <c r="FN179" s="66"/>
      <c r="FO179" s="66"/>
      <c r="FP179" s="66"/>
      <c r="FQ179" s="66"/>
      <c r="FR179" s="66"/>
      <c r="FS179" s="66"/>
      <c r="FT179" s="66"/>
      <c r="FU179" s="66"/>
      <c r="FV179" s="66"/>
      <c r="FW179" s="66"/>
      <c r="FX179" s="66"/>
      <c r="FY179" s="66"/>
      <c r="FZ179" s="66"/>
      <c r="GA179" s="66"/>
      <c r="GB179" s="66"/>
      <c r="GC179" s="66"/>
      <c r="GD179" s="66"/>
      <c r="GE179" s="66"/>
      <c r="GF179" s="66"/>
      <c r="GG179" s="66"/>
      <c r="GH179" s="66"/>
      <c r="GI179" s="66"/>
      <c r="GJ179" s="66"/>
      <c r="GK179" s="66"/>
      <c r="GL179" s="66"/>
      <c r="GM179" s="66"/>
      <c r="GN179" s="66"/>
      <c r="GO179" s="66"/>
      <c r="GP179" s="66"/>
      <c r="GQ179" s="66"/>
      <c r="GR179" s="66"/>
      <c r="GS179" s="66"/>
      <c r="GT179" s="66"/>
      <c r="GU179" s="66"/>
      <c r="GV179" s="66"/>
      <c r="GW179" s="66"/>
      <c r="GX179" s="66"/>
      <c r="GY179" s="66"/>
      <c r="GZ179" s="66"/>
      <c r="HA179" s="66"/>
      <c r="HB179" s="66"/>
      <c r="HC179" s="66"/>
      <c r="HD179" s="66"/>
      <c r="HE179" s="66"/>
      <c r="HF179" s="66"/>
      <c r="HG179" s="66"/>
      <c r="HH179" s="66"/>
      <c r="HI179" s="66"/>
      <c r="HJ179" s="66"/>
      <c r="HK179" s="66"/>
      <c r="HL179" s="66"/>
      <c r="HM179" s="66"/>
      <c r="HN179" s="66"/>
      <c r="HO179" s="66"/>
      <c r="HP179" s="66"/>
      <c r="HQ179" s="66"/>
      <c r="HR179" s="66"/>
      <c r="HS179" s="66"/>
      <c r="HT179" s="66"/>
      <c r="HU179" s="66"/>
      <c r="HV179" s="66"/>
      <c r="HW179" s="66"/>
      <c r="HX179" s="66"/>
      <c r="HY179" s="66"/>
      <c r="HZ179" s="66"/>
      <c r="IA179" s="66"/>
      <c r="IB179" s="66"/>
      <c r="IC179" s="66"/>
      <c r="ID179" s="66"/>
      <c r="IE179" s="66"/>
      <c r="IF179" s="66"/>
      <c r="IG179" s="66"/>
      <c r="IH179" s="66"/>
      <c r="II179" s="66"/>
      <c r="IJ179" s="66"/>
      <c r="IK179" s="66"/>
      <c r="IL179" s="66"/>
      <c r="IM179" s="66"/>
      <c r="IN179" s="66"/>
      <c r="IO179" s="66"/>
      <c r="IP179" s="66"/>
      <c r="IQ179" s="66"/>
    </row>
    <row r="180" s="3" customFormat="1" spans="1:251">
      <c r="A180" s="103"/>
      <c r="B180" s="359"/>
      <c r="C180" s="360"/>
      <c r="D180" s="270"/>
      <c r="E180" s="271"/>
      <c r="F180" s="272"/>
      <c r="G180" s="272"/>
      <c r="H180" s="175"/>
      <c r="I180" s="175"/>
      <c r="J180" s="270"/>
      <c r="K180" s="175"/>
      <c r="L180" s="175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175"/>
      <c r="AA180" s="270"/>
      <c r="AB180" s="175"/>
      <c r="AC180" s="464"/>
      <c r="AD180" s="465"/>
      <c r="AE180" s="273"/>
      <c r="AF180" s="273"/>
      <c r="AG180" s="273"/>
      <c r="AH180" s="273"/>
      <c r="AI180" s="270"/>
      <c r="AJ180" s="465"/>
      <c r="AK180" s="273"/>
      <c r="AL180" s="273"/>
      <c r="AM180" s="273"/>
      <c r="AN180" s="273"/>
      <c r="AO180" s="273"/>
      <c r="AP180" s="273"/>
      <c r="AQ180" s="273"/>
      <c r="AR180" s="74"/>
      <c r="AS180" s="364"/>
      <c r="AT180" s="66"/>
      <c r="AU180" s="66"/>
      <c r="AV180" s="66"/>
      <c r="AW180" s="66"/>
      <c r="AX180" s="66"/>
      <c r="AY180" s="66"/>
      <c r="AZ180" s="66"/>
      <c r="BA180" s="66"/>
      <c r="BB180" s="66"/>
      <c r="BC180" s="66"/>
      <c r="BD180" s="66"/>
      <c r="BE180" s="66"/>
      <c r="BF180" s="66"/>
      <c r="BG180" s="66"/>
      <c r="BH180" s="66"/>
      <c r="BI180" s="66"/>
      <c r="BJ180" s="66"/>
      <c r="BK180" s="66"/>
      <c r="BL180" s="66"/>
      <c r="BM180" s="66"/>
      <c r="BN180" s="66"/>
      <c r="BO180" s="66"/>
      <c r="BP180" s="66"/>
      <c r="BQ180" s="66"/>
      <c r="BR180" s="66"/>
      <c r="BS180" s="66"/>
      <c r="BT180" s="66"/>
      <c r="BU180" s="66"/>
      <c r="BV180" s="66"/>
      <c r="BW180" s="66"/>
      <c r="BX180" s="66"/>
      <c r="BY180" s="66"/>
      <c r="BZ180" s="66"/>
      <c r="CA180" s="66"/>
      <c r="CB180" s="66"/>
      <c r="CC180" s="66"/>
      <c r="CD180" s="66"/>
      <c r="CE180" s="66"/>
      <c r="CF180" s="66"/>
      <c r="CG180" s="66"/>
      <c r="CH180" s="66"/>
      <c r="CI180" s="66"/>
      <c r="CJ180" s="66"/>
      <c r="CK180" s="66"/>
      <c r="CL180" s="66"/>
      <c r="CM180" s="66"/>
      <c r="CN180" s="66"/>
      <c r="CO180" s="66"/>
      <c r="CP180" s="66"/>
      <c r="CQ180" s="66"/>
      <c r="CR180" s="66"/>
      <c r="CS180" s="66"/>
      <c r="CT180" s="66"/>
      <c r="CU180" s="66"/>
      <c r="CV180" s="66"/>
      <c r="CW180" s="66"/>
      <c r="CX180" s="66"/>
      <c r="CY180" s="66"/>
      <c r="CZ180" s="66"/>
      <c r="DA180" s="66"/>
      <c r="DB180" s="66"/>
      <c r="DC180" s="66"/>
      <c r="DD180" s="66"/>
      <c r="DE180" s="66"/>
      <c r="DF180" s="66"/>
      <c r="DG180" s="66"/>
      <c r="DH180" s="66"/>
      <c r="DI180" s="66"/>
      <c r="DJ180" s="66"/>
      <c r="DK180" s="66"/>
      <c r="DL180" s="66"/>
      <c r="DM180" s="66"/>
      <c r="DN180" s="66"/>
      <c r="DO180" s="66"/>
      <c r="DP180" s="66"/>
      <c r="DQ180" s="66"/>
      <c r="DR180" s="66"/>
      <c r="DS180" s="66"/>
      <c r="DT180" s="66"/>
      <c r="DU180" s="66"/>
      <c r="DV180" s="66"/>
      <c r="DW180" s="66"/>
      <c r="DX180" s="66"/>
      <c r="DY180" s="66"/>
      <c r="DZ180" s="66"/>
      <c r="EA180" s="66"/>
      <c r="EB180" s="66"/>
      <c r="EC180" s="66"/>
      <c r="ED180" s="66"/>
      <c r="EE180" s="66"/>
      <c r="EF180" s="66"/>
      <c r="EG180" s="66"/>
      <c r="EH180" s="66"/>
      <c r="EI180" s="66"/>
      <c r="EJ180" s="66"/>
      <c r="EK180" s="66"/>
      <c r="EL180" s="66"/>
      <c r="EM180" s="66"/>
      <c r="EN180" s="66"/>
      <c r="EO180" s="66"/>
      <c r="EP180" s="66"/>
      <c r="EQ180" s="66"/>
      <c r="ER180" s="66"/>
      <c r="ES180" s="66"/>
      <c r="ET180" s="66"/>
      <c r="EU180" s="66"/>
      <c r="EV180" s="66"/>
      <c r="EW180" s="66"/>
      <c r="EX180" s="66"/>
      <c r="EY180" s="66"/>
      <c r="EZ180" s="66"/>
      <c r="FA180" s="66"/>
      <c r="FB180" s="66"/>
      <c r="FC180" s="66"/>
      <c r="FD180" s="66"/>
      <c r="FE180" s="66"/>
      <c r="FF180" s="66"/>
      <c r="FG180" s="66"/>
      <c r="FH180" s="66"/>
      <c r="FI180" s="66"/>
      <c r="FJ180" s="66"/>
      <c r="FK180" s="66"/>
      <c r="FL180" s="66"/>
      <c r="FM180" s="66"/>
      <c r="FN180" s="66"/>
      <c r="FO180" s="66"/>
      <c r="FP180" s="66"/>
      <c r="FQ180" s="66"/>
      <c r="FR180" s="66"/>
      <c r="FS180" s="66"/>
      <c r="FT180" s="66"/>
      <c r="FU180" s="66"/>
      <c r="FV180" s="66"/>
      <c r="FW180" s="66"/>
      <c r="FX180" s="66"/>
      <c r="FY180" s="66"/>
      <c r="FZ180" s="66"/>
      <c r="GA180" s="66"/>
      <c r="GB180" s="66"/>
      <c r="GC180" s="66"/>
      <c r="GD180" s="66"/>
      <c r="GE180" s="66"/>
      <c r="GF180" s="66"/>
      <c r="GG180" s="66"/>
      <c r="GH180" s="66"/>
      <c r="GI180" s="66"/>
      <c r="GJ180" s="66"/>
      <c r="GK180" s="66"/>
      <c r="GL180" s="66"/>
      <c r="GM180" s="66"/>
      <c r="GN180" s="66"/>
      <c r="GO180" s="66"/>
      <c r="GP180" s="66"/>
      <c r="GQ180" s="66"/>
      <c r="GR180" s="66"/>
      <c r="GS180" s="66"/>
      <c r="GT180" s="66"/>
      <c r="GU180" s="66"/>
      <c r="GV180" s="66"/>
      <c r="GW180" s="66"/>
      <c r="GX180" s="66"/>
      <c r="GY180" s="66"/>
      <c r="GZ180" s="66"/>
      <c r="HA180" s="66"/>
      <c r="HB180" s="66"/>
      <c r="HC180" s="66"/>
      <c r="HD180" s="66"/>
      <c r="HE180" s="66"/>
      <c r="HF180" s="66"/>
      <c r="HG180" s="66"/>
      <c r="HH180" s="66"/>
      <c r="HI180" s="66"/>
      <c r="HJ180" s="66"/>
      <c r="HK180" s="66"/>
      <c r="HL180" s="66"/>
      <c r="HM180" s="66"/>
      <c r="HN180" s="66"/>
      <c r="HO180" s="66"/>
      <c r="HP180" s="66"/>
      <c r="HQ180" s="66"/>
      <c r="HR180" s="66"/>
      <c r="HS180" s="66"/>
      <c r="HT180" s="66"/>
      <c r="HU180" s="66"/>
      <c r="HV180" s="66"/>
      <c r="HW180" s="66"/>
      <c r="HX180" s="66"/>
      <c r="HY180" s="66"/>
      <c r="HZ180" s="66"/>
      <c r="IA180" s="66"/>
      <c r="IB180" s="66"/>
      <c r="IC180" s="66"/>
      <c r="ID180" s="66"/>
      <c r="IE180" s="66"/>
      <c r="IF180" s="66"/>
      <c r="IG180" s="66"/>
      <c r="IH180" s="66"/>
      <c r="II180" s="66"/>
      <c r="IJ180" s="66"/>
      <c r="IK180" s="66"/>
      <c r="IL180" s="66"/>
      <c r="IM180" s="66"/>
      <c r="IN180" s="66"/>
      <c r="IO180" s="66"/>
      <c r="IP180" s="66"/>
      <c r="IQ180" s="66"/>
    </row>
    <row r="181" s="3" customFormat="1" spans="1:251">
      <c r="A181" s="103"/>
      <c r="B181" s="359"/>
      <c r="C181" s="360"/>
      <c r="D181" s="270"/>
      <c r="E181" s="271"/>
      <c r="F181" s="272"/>
      <c r="G181" s="272"/>
      <c r="H181" s="175"/>
      <c r="I181" s="175"/>
      <c r="J181" s="270"/>
      <c r="K181" s="175"/>
      <c r="L181" s="175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175"/>
      <c r="AA181" s="270"/>
      <c r="AB181" s="175"/>
      <c r="AC181" s="464"/>
      <c r="AD181" s="465"/>
      <c r="AE181" s="273"/>
      <c r="AF181" s="273"/>
      <c r="AG181" s="273"/>
      <c r="AH181" s="273"/>
      <c r="AI181" s="270"/>
      <c r="AJ181" s="465"/>
      <c r="AK181" s="273"/>
      <c r="AL181" s="273"/>
      <c r="AM181" s="273"/>
      <c r="AN181" s="273"/>
      <c r="AO181" s="273"/>
      <c r="AP181" s="273"/>
      <c r="AQ181" s="273"/>
      <c r="AR181" s="74"/>
      <c r="AS181" s="364"/>
      <c r="AT181" s="66"/>
      <c r="AU181" s="66"/>
      <c r="AV181" s="66"/>
      <c r="AW181" s="66"/>
      <c r="AX181" s="66"/>
      <c r="AY181" s="66"/>
      <c r="AZ181" s="66"/>
      <c r="BA181" s="66"/>
      <c r="BB181" s="66"/>
      <c r="BC181" s="66"/>
      <c r="BD181" s="66"/>
      <c r="BE181" s="66"/>
      <c r="BF181" s="66"/>
      <c r="BG181" s="66"/>
      <c r="BH181" s="66"/>
      <c r="BI181" s="66"/>
      <c r="BJ181" s="66"/>
      <c r="BK181" s="66"/>
      <c r="BL181" s="66"/>
      <c r="BM181" s="66"/>
      <c r="BN181" s="66"/>
      <c r="BO181" s="66"/>
      <c r="BP181" s="66"/>
      <c r="BQ181" s="66"/>
      <c r="BR181" s="66"/>
      <c r="BS181" s="66"/>
      <c r="BT181" s="66"/>
      <c r="BU181" s="66"/>
      <c r="BV181" s="66"/>
      <c r="BW181" s="66"/>
      <c r="BX181" s="66"/>
      <c r="BY181" s="66"/>
      <c r="BZ181" s="66"/>
      <c r="CA181" s="66"/>
      <c r="CB181" s="66"/>
      <c r="CC181" s="66"/>
      <c r="CD181" s="66"/>
      <c r="CE181" s="66"/>
      <c r="CF181" s="66"/>
      <c r="CG181" s="66"/>
      <c r="CH181" s="66"/>
      <c r="CI181" s="66"/>
      <c r="CJ181" s="66"/>
      <c r="CK181" s="66"/>
      <c r="CL181" s="66"/>
      <c r="CM181" s="66"/>
      <c r="CN181" s="66"/>
      <c r="CO181" s="66"/>
      <c r="CP181" s="66"/>
      <c r="CQ181" s="66"/>
      <c r="CR181" s="66"/>
      <c r="CS181" s="66"/>
      <c r="CT181" s="66"/>
      <c r="CU181" s="66"/>
      <c r="CV181" s="66"/>
      <c r="CW181" s="66"/>
      <c r="CX181" s="66"/>
      <c r="CY181" s="66"/>
      <c r="CZ181" s="66"/>
      <c r="DA181" s="66"/>
      <c r="DB181" s="66"/>
      <c r="DC181" s="66"/>
      <c r="DD181" s="66"/>
      <c r="DE181" s="66"/>
      <c r="DF181" s="66"/>
      <c r="DG181" s="66"/>
      <c r="DH181" s="66"/>
      <c r="DI181" s="66"/>
      <c r="DJ181" s="66"/>
      <c r="DK181" s="66"/>
      <c r="DL181" s="66"/>
      <c r="DM181" s="66"/>
      <c r="DN181" s="66"/>
      <c r="DO181" s="66"/>
      <c r="DP181" s="66"/>
      <c r="DQ181" s="66"/>
      <c r="DR181" s="66"/>
      <c r="DS181" s="66"/>
      <c r="DT181" s="66"/>
      <c r="DU181" s="66"/>
      <c r="DV181" s="66"/>
      <c r="DW181" s="66"/>
      <c r="DX181" s="66"/>
      <c r="DY181" s="66"/>
      <c r="DZ181" s="66"/>
      <c r="EA181" s="66"/>
      <c r="EB181" s="66"/>
      <c r="EC181" s="66"/>
      <c r="ED181" s="66"/>
      <c r="EE181" s="66"/>
      <c r="EF181" s="66"/>
      <c r="EG181" s="66"/>
      <c r="EH181" s="66"/>
      <c r="EI181" s="66"/>
      <c r="EJ181" s="66"/>
      <c r="EK181" s="66"/>
      <c r="EL181" s="66"/>
      <c r="EM181" s="66"/>
      <c r="EN181" s="66"/>
      <c r="EO181" s="66"/>
      <c r="EP181" s="66"/>
      <c r="EQ181" s="66"/>
      <c r="ER181" s="66"/>
      <c r="ES181" s="66"/>
      <c r="ET181" s="66"/>
      <c r="EU181" s="66"/>
      <c r="EV181" s="66"/>
      <c r="EW181" s="66"/>
      <c r="EX181" s="66"/>
      <c r="EY181" s="66"/>
      <c r="EZ181" s="66"/>
      <c r="FA181" s="66"/>
      <c r="FB181" s="66"/>
      <c r="FC181" s="66"/>
      <c r="FD181" s="66"/>
      <c r="FE181" s="66"/>
      <c r="FF181" s="66"/>
      <c r="FG181" s="66"/>
      <c r="FH181" s="66"/>
      <c r="FI181" s="66"/>
      <c r="FJ181" s="66"/>
      <c r="FK181" s="66"/>
      <c r="FL181" s="66"/>
      <c r="FM181" s="66"/>
      <c r="FN181" s="66"/>
      <c r="FO181" s="66"/>
      <c r="FP181" s="66"/>
      <c r="FQ181" s="66"/>
      <c r="FR181" s="66"/>
      <c r="FS181" s="66"/>
      <c r="FT181" s="66"/>
      <c r="FU181" s="66"/>
      <c r="FV181" s="66"/>
      <c r="FW181" s="66"/>
      <c r="FX181" s="66"/>
      <c r="FY181" s="66"/>
      <c r="FZ181" s="66"/>
      <c r="GA181" s="66"/>
      <c r="GB181" s="66"/>
      <c r="GC181" s="66"/>
      <c r="GD181" s="66"/>
      <c r="GE181" s="66"/>
      <c r="GF181" s="66"/>
      <c r="GG181" s="66"/>
      <c r="GH181" s="66"/>
      <c r="GI181" s="66"/>
      <c r="GJ181" s="66"/>
      <c r="GK181" s="66"/>
      <c r="GL181" s="66"/>
      <c r="GM181" s="66"/>
      <c r="GN181" s="66"/>
      <c r="GO181" s="66"/>
      <c r="GP181" s="66"/>
      <c r="GQ181" s="66"/>
      <c r="GR181" s="66"/>
      <c r="GS181" s="66"/>
      <c r="GT181" s="66"/>
      <c r="GU181" s="66"/>
      <c r="GV181" s="66"/>
      <c r="GW181" s="66"/>
      <c r="GX181" s="66"/>
      <c r="GY181" s="66"/>
      <c r="GZ181" s="66"/>
      <c r="HA181" s="66"/>
      <c r="HB181" s="66"/>
      <c r="HC181" s="66"/>
      <c r="HD181" s="66"/>
      <c r="HE181" s="66"/>
      <c r="HF181" s="66"/>
      <c r="HG181" s="66"/>
      <c r="HH181" s="66"/>
      <c r="HI181" s="66"/>
      <c r="HJ181" s="66"/>
      <c r="HK181" s="66"/>
      <c r="HL181" s="66"/>
      <c r="HM181" s="66"/>
      <c r="HN181" s="66"/>
      <c r="HO181" s="66"/>
      <c r="HP181" s="66"/>
      <c r="HQ181" s="66"/>
      <c r="HR181" s="66"/>
      <c r="HS181" s="66"/>
      <c r="HT181" s="66"/>
      <c r="HU181" s="66"/>
      <c r="HV181" s="66"/>
      <c r="HW181" s="66"/>
      <c r="HX181" s="66"/>
      <c r="HY181" s="66"/>
      <c r="HZ181" s="66"/>
      <c r="IA181" s="66"/>
      <c r="IB181" s="66"/>
      <c r="IC181" s="66"/>
      <c r="ID181" s="66"/>
      <c r="IE181" s="66"/>
      <c r="IF181" s="66"/>
      <c r="IG181" s="66"/>
      <c r="IH181" s="66"/>
      <c r="II181" s="66"/>
      <c r="IJ181" s="66"/>
      <c r="IK181" s="66"/>
      <c r="IL181" s="66"/>
      <c r="IM181" s="66"/>
      <c r="IN181" s="66"/>
      <c r="IO181" s="66"/>
      <c r="IP181" s="66"/>
      <c r="IQ181" s="66"/>
    </row>
    <row r="182" s="3" customFormat="1" spans="1:251">
      <c r="A182" s="103"/>
      <c r="B182" s="359"/>
      <c r="C182" s="360"/>
      <c r="D182" s="270"/>
      <c r="E182" s="271"/>
      <c r="F182" s="272"/>
      <c r="G182" s="272"/>
      <c r="H182" s="175"/>
      <c r="I182" s="175"/>
      <c r="J182" s="270"/>
      <c r="K182" s="175"/>
      <c r="L182" s="175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175"/>
      <c r="AA182" s="270"/>
      <c r="AB182" s="175"/>
      <c r="AC182" s="464"/>
      <c r="AD182" s="465"/>
      <c r="AE182" s="273"/>
      <c r="AF182" s="273"/>
      <c r="AG182" s="273"/>
      <c r="AH182" s="273"/>
      <c r="AI182" s="270"/>
      <c r="AJ182" s="465"/>
      <c r="AK182" s="273"/>
      <c r="AL182" s="273"/>
      <c r="AM182" s="273"/>
      <c r="AN182" s="273"/>
      <c r="AO182" s="273"/>
      <c r="AP182" s="273"/>
      <c r="AQ182" s="273"/>
      <c r="AR182" s="74"/>
      <c r="AS182" s="364"/>
      <c r="AT182" s="66"/>
      <c r="AU182" s="66"/>
      <c r="AV182" s="66"/>
      <c r="AW182" s="66"/>
      <c r="AX182" s="66"/>
      <c r="AY182" s="66"/>
      <c r="AZ182" s="66"/>
      <c r="BA182" s="66"/>
      <c r="BB182" s="66"/>
      <c r="BC182" s="66"/>
      <c r="BD182" s="66"/>
      <c r="BE182" s="66"/>
      <c r="BF182" s="66"/>
      <c r="BG182" s="66"/>
      <c r="BH182" s="66"/>
      <c r="BI182" s="66"/>
      <c r="BJ182" s="66"/>
      <c r="BK182" s="66"/>
      <c r="BL182" s="66"/>
      <c r="BM182" s="66"/>
      <c r="BN182" s="66"/>
      <c r="BO182" s="66"/>
      <c r="BP182" s="66"/>
      <c r="BQ182" s="66"/>
      <c r="BR182" s="66"/>
      <c r="BS182" s="66"/>
      <c r="BT182" s="66"/>
      <c r="BU182" s="66"/>
      <c r="BV182" s="66"/>
      <c r="BW182" s="66"/>
      <c r="BX182" s="66"/>
      <c r="BY182" s="66"/>
      <c r="BZ182" s="66"/>
      <c r="CA182" s="66"/>
      <c r="CB182" s="66"/>
      <c r="CC182" s="66"/>
      <c r="CD182" s="66"/>
      <c r="CE182" s="66"/>
      <c r="CF182" s="66"/>
      <c r="CG182" s="66"/>
      <c r="CH182" s="66"/>
      <c r="CI182" s="66"/>
      <c r="CJ182" s="66"/>
      <c r="CK182" s="66"/>
      <c r="CL182" s="66"/>
      <c r="CM182" s="66"/>
      <c r="CN182" s="66"/>
      <c r="CO182" s="66"/>
      <c r="CP182" s="66"/>
      <c r="CQ182" s="66"/>
      <c r="CR182" s="66"/>
      <c r="CS182" s="66"/>
      <c r="CT182" s="66"/>
      <c r="CU182" s="66"/>
      <c r="CV182" s="66"/>
      <c r="CW182" s="66"/>
      <c r="CX182" s="66"/>
      <c r="CY182" s="66"/>
      <c r="CZ182" s="66"/>
      <c r="DA182" s="66"/>
      <c r="DB182" s="66"/>
      <c r="DC182" s="66"/>
      <c r="DD182" s="66"/>
      <c r="DE182" s="66"/>
      <c r="DF182" s="66"/>
      <c r="DG182" s="66"/>
      <c r="DH182" s="66"/>
      <c r="DI182" s="66"/>
      <c r="DJ182" s="66"/>
      <c r="DK182" s="66"/>
      <c r="DL182" s="66"/>
      <c r="DM182" s="66"/>
      <c r="DN182" s="66"/>
      <c r="DO182" s="66"/>
      <c r="DP182" s="66"/>
      <c r="DQ182" s="66"/>
      <c r="DR182" s="66"/>
      <c r="DS182" s="66"/>
      <c r="DT182" s="66"/>
      <c r="DU182" s="66"/>
      <c r="DV182" s="66"/>
      <c r="DW182" s="66"/>
      <c r="DX182" s="66"/>
      <c r="DY182" s="66"/>
      <c r="DZ182" s="66"/>
      <c r="EA182" s="66"/>
      <c r="EB182" s="66"/>
      <c r="EC182" s="66"/>
      <c r="ED182" s="66"/>
      <c r="EE182" s="66"/>
      <c r="EF182" s="66"/>
      <c r="EG182" s="66"/>
      <c r="EH182" s="66"/>
      <c r="EI182" s="66"/>
      <c r="EJ182" s="66"/>
      <c r="EK182" s="66"/>
      <c r="EL182" s="66"/>
      <c r="EM182" s="66"/>
      <c r="EN182" s="66"/>
      <c r="EO182" s="66"/>
      <c r="EP182" s="66"/>
      <c r="EQ182" s="66"/>
      <c r="ER182" s="66"/>
      <c r="ES182" s="66"/>
      <c r="ET182" s="66"/>
      <c r="EU182" s="66"/>
      <c r="EV182" s="66"/>
      <c r="EW182" s="66"/>
      <c r="EX182" s="66"/>
      <c r="EY182" s="66"/>
      <c r="EZ182" s="66"/>
      <c r="FA182" s="66"/>
      <c r="FB182" s="66"/>
      <c r="FC182" s="66"/>
      <c r="FD182" s="66"/>
      <c r="FE182" s="66"/>
      <c r="FF182" s="66"/>
      <c r="FG182" s="66"/>
      <c r="FH182" s="66"/>
      <c r="FI182" s="66"/>
      <c r="FJ182" s="66"/>
      <c r="FK182" s="66"/>
      <c r="FL182" s="66"/>
      <c r="FM182" s="66"/>
      <c r="FN182" s="66"/>
      <c r="FO182" s="66"/>
      <c r="FP182" s="66"/>
      <c r="FQ182" s="66"/>
      <c r="FR182" s="66"/>
      <c r="FS182" s="66"/>
      <c r="FT182" s="66"/>
      <c r="FU182" s="66"/>
      <c r="FV182" s="66"/>
      <c r="FW182" s="66"/>
      <c r="FX182" s="66"/>
      <c r="FY182" s="66"/>
      <c r="FZ182" s="66"/>
      <c r="GA182" s="66"/>
      <c r="GB182" s="66"/>
      <c r="GC182" s="66"/>
      <c r="GD182" s="66"/>
      <c r="GE182" s="66"/>
      <c r="GF182" s="66"/>
      <c r="GG182" s="66"/>
      <c r="GH182" s="66"/>
      <c r="GI182" s="66"/>
      <c r="GJ182" s="66"/>
      <c r="GK182" s="66"/>
      <c r="GL182" s="66"/>
      <c r="GM182" s="66"/>
      <c r="GN182" s="66"/>
      <c r="GO182" s="66"/>
      <c r="GP182" s="66"/>
      <c r="GQ182" s="66"/>
      <c r="GR182" s="66"/>
      <c r="GS182" s="66"/>
      <c r="GT182" s="66"/>
      <c r="GU182" s="66"/>
      <c r="GV182" s="66"/>
      <c r="GW182" s="66"/>
      <c r="GX182" s="66"/>
      <c r="GY182" s="66"/>
      <c r="GZ182" s="66"/>
      <c r="HA182" s="66"/>
      <c r="HB182" s="66"/>
      <c r="HC182" s="66"/>
      <c r="HD182" s="66"/>
      <c r="HE182" s="66"/>
      <c r="HF182" s="66"/>
      <c r="HG182" s="66"/>
      <c r="HH182" s="66"/>
      <c r="HI182" s="66"/>
      <c r="HJ182" s="66"/>
      <c r="HK182" s="66"/>
      <c r="HL182" s="66"/>
      <c r="HM182" s="66"/>
      <c r="HN182" s="66"/>
      <c r="HO182" s="66"/>
      <c r="HP182" s="66"/>
      <c r="HQ182" s="66"/>
      <c r="HR182" s="66"/>
      <c r="HS182" s="66"/>
      <c r="HT182" s="66"/>
      <c r="HU182" s="66"/>
      <c r="HV182" s="66"/>
      <c r="HW182" s="66"/>
      <c r="HX182" s="66"/>
      <c r="HY182" s="66"/>
      <c r="HZ182" s="66"/>
      <c r="IA182" s="66"/>
      <c r="IB182" s="66"/>
      <c r="IC182" s="66"/>
      <c r="ID182" s="66"/>
      <c r="IE182" s="66"/>
      <c r="IF182" s="66"/>
      <c r="IG182" s="66"/>
      <c r="IH182" s="66"/>
      <c r="II182" s="66"/>
      <c r="IJ182" s="66"/>
      <c r="IK182" s="66"/>
      <c r="IL182" s="66"/>
      <c r="IM182" s="66"/>
      <c r="IN182" s="66"/>
      <c r="IO182" s="66"/>
      <c r="IP182" s="66"/>
      <c r="IQ182" s="66"/>
    </row>
    <row r="183" s="3" customFormat="1" spans="1:251">
      <c r="A183" s="103"/>
      <c r="B183" s="359"/>
      <c r="C183" s="360"/>
      <c r="D183" s="270"/>
      <c r="E183" s="271"/>
      <c r="F183" s="272"/>
      <c r="G183" s="272"/>
      <c r="H183" s="175"/>
      <c r="I183" s="175"/>
      <c r="J183" s="270"/>
      <c r="K183" s="175"/>
      <c r="L183" s="175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175"/>
      <c r="AA183" s="270"/>
      <c r="AB183" s="175"/>
      <c r="AC183" s="464"/>
      <c r="AD183" s="465"/>
      <c r="AE183" s="273"/>
      <c r="AF183" s="273"/>
      <c r="AG183" s="273"/>
      <c r="AH183" s="273"/>
      <c r="AI183" s="270"/>
      <c r="AJ183" s="465"/>
      <c r="AK183" s="273"/>
      <c r="AL183" s="273"/>
      <c r="AM183" s="273"/>
      <c r="AN183" s="273"/>
      <c r="AO183" s="273"/>
      <c r="AP183" s="273"/>
      <c r="AQ183" s="273"/>
      <c r="AR183" s="74"/>
      <c r="AS183" s="364"/>
      <c r="AT183" s="66"/>
      <c r="AU183" s="66"/>
      <c r="AV183" s="66"/>
      <c r="AW183" s="66"/>
      <c r="AX183" s="66"/>
      <c r="AY183" s="66"/>
      <c r="AZ183" s="66"/>
      <c r="BA183" s="66"/>
      <c r="BB183" s="66"/>
      <c r="BC183" s="66"/>
      <c r="BD183" s="66"/>
      <c r="BE183" s="66"/>
      <c r="BF183" s="66"/>
      <c r="BG183" s="66"/>
      <c r="BH183" s="66"/>
      <c r="BI183" s="66"/>
      <c r="BJ183" s="66"/>
      <c r="BK183" s="66"/>
      <c r="BL183" s="66"/>
      <c r="BM183" s="66"/>
      <c r="BN183" s="66"/>
      <c r="BO183" s="66"/>
      <c r="BP183" s="66"/>
      <c r="BQ183" s="66"/>
      <c r="BR183" s="66"/>
      <c r="BS183" s="66"/>
      <c r="BT183" s="66"/>
      <c r="BU183" s="66"/>
      <c r="BV183" s="66"/>
      <c r="BW183" s="66"/>
      <c r="BX183" s="66"/>
      <c r="BY183" s="66"/>
      <c r="BZ183" s="66"/>
      <c r="CA183" s="66"/>
      <c r="CB183" s="66"/>
      <c r="CC183" s="66"/>
      <c r="CD183" s="66"/>
      <c r="CE183" s="66"/>
      <c r="CF183" s="66"/>
      <c r="CG183" s="66"/>
      <c r="CH183" s="66"/>
      <c r="CI183" s="66"/>
      <c r="CJ183" s="66"/>
      <c r="CK183" s="66"/>
      <c r="CL183" s="66"/>
      <c r="CM183" s="66"/>
      <c r="CN183" s="66"/>
      <c r="CO183" s="66"/>
      <c r="CP183" s="66"/>
      <c r="CQ183" s="66"/>
      <c r="CR183" s="66"/>
      <c r="CS183" s="66"/>
      <c r="CT183" s="66"/>
      <c r="CU183" s="66"/>
      <c r="CV183" s="66"/>
      <c r="CW183" s="66"/>
      <c r="CX183" s="66"/>
      <c r="CY183" s="66"/>
      <c r="CZ183" s="66"/>
      <c r="DA183" s="66"/>
      <c r="DB183" s="66"/>
      <c r="DC183" s="66"/>
      <c r="DD183" s="66"/>
      <c r="DE183" s="66"/>
      <c r="DF183" s="66"/>
      <c r="DG183" s="66"/>
      <c r="DH183" s="66"/>
      <c r="DI183" s="66"/>
      <c r="DJ183" s="66"/>
      <c r="DK183" s="66"/>
      <c r="DL183" s="66"/>
      <c r="DM183" s="66"/>
      <c r="DN183" s="66"/>
      <c r="DO183" s="66"/>
      <c r="DP183" s="66"/>
      <c r="DQ183" s="66"/>
      <c r="DR183" s="66"/>
      <c r="DS183" s="66"/>
      <c r="DT183" s="66"/>
      <c r="DU183" s="66"/>
      <c r="DV183" s="66"/>
      <c r="DW183" s="66"/>
      <c r="DX183" s="66"/>
      <c r="DY183" s="66"/>
      <c r="DZ183" s="66"/>
      <c r="EA183" s="66"/>
      <c r="EB183" s="66"/>
      <c r="EC183" s="66"/>
      <c r="ED183" s="66"/>
      <c r="EE183" s="66"/>
      <c r="EF183" s="66"/>
      <c r="EG183" s="66"/>
      <c r="EH183" s="66"/>
      <c r="EI183" s="66"/>
      <c r="EJ183" s="66"/>
      <c r="EK183" s="66"/>
      <c r="EL183" s="66"/>
      <c r="EM183" s="66"/>
      <c r="EN183" s="66"/>
      <c r="EO183" s="66"/>
      <c r="EP183" s="66"/>
      <c r="EQ183" s="66"/>
      <c r="ER183" s="66"/>
      <c r="ES183" s="66"/>
      <c r="ET183" s="66"/>
      <c r="EU183" s="66"/>
      <c r="EV183" s="66"/>
      <c r="EW183" s="66"/>
      <c r="EX183" s="66"/>
      <c r="EY183" s="66"/>
      <c r="EZ183" s="66"/>
      <c r="FA183" s="66"/>
      <c r="FB183" s="66"/>
      <c r="FC183" s="66"/>
      <c r="FD183" s="66"/>
      <c r="FE183" s="66"/>
      <c r="FF183" s="66"/>
      <c r="FG183" s="66"/>
      <c r="FH183" s="66"/>
      <c r="FI183" s="66"/>
      <c r="FJ183" s="66"/>
      <c r="FK183" s="66"/>
      <c r="FL183" s="66"/>
      <c r="FM183" s="66"/>
      <c r="FN183" s="66"/>
      <c r="FO183" s="66"/>
      <c r="FP183" s="66"/>
      <c r="FQ183" s="66"/>
      <c r="FR183" s="66"/>
      <c r="FS183" s="66"/>
      <c r="FT183" s="66"/>
      <c r="FU183" s="66"/>
      <c r="FV183" s="66"/>
      <c r="FW183" s="66"/>
      <c r="FX183" s="66"/>
      <c r="FY183" s="66"/>
      <c r="FZ183" s="66"/>
      <c r="GA183" s="66"/>
      <c r="GB183" s="66"/>
      <c r="GC183" s="66"/>
      <c r="GD183" s="66"/>
      <c r="GE183" s="66"/>
      <c r="GF183" s="66"/>
      <c r="GG183" s="66"/>
      <c r="GH183" s="66"/>
      <c r="GI183" s="66"/>
      <c r="GJ183" s="66"/>
      <c r="GK183" s="66"/>
      <c r="GL183" s="66"/>
      <c r="GM183" s="66"/>
      <c r="GN183" s="66"/>
      <c r="GO183" s="66"/>
      <c r="GP183" s="66"/>
      <c r="GQ183" s="66"/>
      <c r="GR183" s="66"/>
      <c r="GS183" s="66"/>
      <c r="GT183" s="66"/>
      <c r="GU183" s="66"/>
      <c r="GV183" s="66"/>
      <c r="GW183" s="66"/>
      <c r="GX183" s="66"/>
      <c r="GY183" s="66"/>
      <c r="GZ183" s="66"/>
      <c r="HA183" s="66"/>
      <c r="HB183" s="66"/>
      <c r="HC183" s="66"/>
      <c r="HD183" s="66"/>
      <c r="HE183" s="66"/>
      <c r="HF183" s="66"/>
      <c r="HG183" s="66"/>
      <c r="HH183" s="66"/>
      <c r="HI183" s="66"/>
      <c r="HJ183" s="66"/>
      <c r="HK183" s="66"/>
      <c r="HL183" s="66"/>
      <c r="HM183" s="66"/>
      <c r="HN183" s="66"/>
      <c r="HO183" s="66"/>
      <c r="HP183" s="66"/>
      <c r="HQ183" s="66"/>
      <c r="HR183" s="66"/>
      <c r="HS183" s="66"/>
      <c r="HT183" s="66"/>
      <c r="HU183" s="66"/>
      <c r="HV183" s="66"/>
      <c r="HW183" s="66"/>
      <c r="HX183" s="66"/>
      <c r="HY183" s="66"/>
      <c r="HZ183" s="66"/>
      <c r="IA183" s="66"/>
      <c r="IB183" s="66"/>
      <c r="IC183" s="66"/>
      <c r="ID183" s="66"/>
      <c r="IE183" s="66"/>
      <c r="IF183" s="66"/>
      <c r="IG183" s="66"/>
      <c r="IH183" s="66"/>
      <c r="II183" s="66"/>
      <c r="IJ183" s="66"/>
      <c r="IK183" s="66"/>
      <c r="IL183" s="66"/>
      <c r="IM183" s="66"/>
      <c r="IN183" s="66"/>
      <c r="IO183" s="66"/>
      <c r="IP183" s="66"/>
      <c r="IQ183" s="66"/>
    </row>
    <row r="184" s="3" customFormat="1" spans="1:251">
      <c r="A184" s="103"/>
      <c r="B184" s="359"/>
      <c r="C184" s="360"/>
      <c r="D184" s="270"/>
      <c r="E184" s="271"/>
      <c r="F184" s="272"/>
      <c r="G184" s="272"/>
      <c r="H184" s="175"/>
      <c r="I184" s="175"/>
      <c r="J184" s="270"/>
      <c r="K184" s="175"/>
      <c r="L184" s="175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175"/>
      <c r="AA184" s="270"/>
      <c r="AB184" s="175"/>
      <c r="AC184" s="464"/>
      <c r="AD184" s="465"/>
      <c r="AE184" s="273"/>
      <c r="AF184" s="273"/>
      <c r="AG184" s="273"/>
      <c r="AH184" s="273"/>
      <c r="AI184" s="270"/>
      <c r="AJ184" s="465"/>
      <c r="AK184" s="273"/>
      <c r="AL184" s="273"/>
      <c r="AM184" s="273"/>
      <c r="AN184" s="273"/>
      <c r="AO184" s="273"/>
      <c r="AP184" s="273"/>
      <c r="AQ184" s="273"/>
      <c r="AR184" s="74"/>
      <c r="AS184" s="364"/>
      <c r="AT184" s="66"/>
      <c r="AU184" s="66"/>
      <c r="AV184" s="66"/>
      <c r="AW184" s="66"/>
      <c r="AX184" s="66"/>
      <c r="AY184" s="66"/>
      <c r="AZ184" s="66"/>
      <c r="BA184" s="66"/>
      <c r="BB184" s="66"/>
      <c r="BC184" s="66"/>
      <c r="BD184" s="66"/>
      <c r="BE184" s="66"/>
      <c r="BF184" s="66"/>
      <c r="BG184" s="66"/>
      <c r="BH184" s="66"/>
      <c r="BI184" s="66"/>
      <c r="BJ184" s="66"/>
      <c r="BK184" s="66"/>
      <c r="BL184" s="66"/>
      <c r="BM184" s="66"/>
      <c r="BN184" s="66"/>
      <c r="BO184" s="66"/>
      <c r="BP184" s="66"/>
      <c r="BQ184" s="66"/>
      <c r="BR184" s="66"/>
      <c r="BS184" s="66"/>
      <c r="BT184" s="66"/>
      <c r="BU184" s="66"/>
      <c r="BV184" s="66"/>
      <c r="BW184" s="66"/>
      <c r="BX184" s="66"/>
      <c r="BY184" s="66"/>
      <c r="BZ184" s="66"/>
      <c r="CA184" s="66"/>
      <c r="CB184" s="66"/>
      <c r="CC184" s="66"/>
      <c r="CD184" s="66"/>
      <c r="CE184" s="66"/>
      <c r="CF184" s="66"/>
      <c r="CG184" s="66"/>
      <c r="CH184" s="66"/>
      <c r="CI184" s="66"/>
      <c r="CJ184" s="66"/>
      <c r="CK184" s="66"/>
      <c r="CL184" s="66"/>
      <c r="CM184" s="66"/>
      <c r="CN184" s="66"/>
      <c r="CO184" s="66"/>
      <c r="CP184" s="66"/>
      <c r="CQ184" s="66"/>
      <c r="CR184" s="66"/>
      <c r="CS184" s="66"/>
      <c r="CT184" s="66"/>
      <c r="CU184" s="66"/>
      <c r="CV184" s="66"/>
      <c r="CW184" s="66"/>
      <c r="CX184" s="66"/>
      <c r="CY184" s="66"/>
      <c r="CZ184" s="66"/>
      <c r="DA184" s="66"/>
      <c r="DB184" s="66"/>
      <c r="DC184" s="66"/>
      <c r="DD184" s="66"/>
      <c r="DE184" s="66"/>
      <c r="DF184" s="66"/>
      <c r="DG184" s="66"/>
      <c r="DH184" s="66"/>
      <c r="DI184" s="66"/>
      <c r="DJ184" s="66"/>
      <c r="DK184" s="66"/>
      <c r="DL184" s="66"/>
      <c r="DM184" s="66"/>
      <c r="DN184" s="66"/>
      <c r="DO184" s="66"/>
      <c r="DP184" s="66"/>
      <c r="DQ184" s="66"/>
      <c r="DR184" s="66"/>
      <c r="DS184" s="66"/>
      <c r="DT184" s="66"/>
      <c r="DU184" s="66"/>
      <c r="DV184" s="66"/>
      <c r="DW184" s="66"/>
      <c r="DX184" s="66"/>
      <c r="DY184" s="66"/>
      <c r="DZ184" s="66"/>
      <c r="EA184" s="66"/>
      <c r="EB184" s="66"/>
      <c r="EC184" s="66"/>
      <c r="ED184" s="66"/>
      <c r="EE184" s="66"/>
      <c r="EF184" s="66"/>
      <c r="EG184" s="66"/>
      <c r="EH184" s="66"/>
      <c r="EI184" s="66"/>
      <c r="EJ184" s="66"/>
      <c r="EK184" s="66"/>
      <c r="EL184" s="66"/>
      <c r="EM184" s="66"/>
      <c r="EN184" s="66"/>
      <c r="EO184" s="66"/>
      <c r="EP184" s="66"/>
      <c r="EQ184" s="66"/>
      <c r="ER184" s="66"/>
      <c r="ES184" s="66"/>
      <c r="ET184" s="66"/>
      <c r="EU184" s="66"/>
      <c r="EV184" s="66"/>
      <c r="EW184" s="66"/>
      <c r="EX184" s="66"/>
      <c r="EY184" s="66"/>
      <c r="EZ184" s="66"/>
      <c r="FA184" s="66"/>
      <c r="FB184" s="66"/>
      <c r="FC184" s="66"/>
      <c r="FD184" s="66"/>
      <c r="FE184" s="66"/>
      <c r="FF184" s="66"/>
      <c r="FG184" s="66"/>
      <c r="FH184" s="66"/>
      <c r="FI184" s="66"/>
      <c r="FJ184" s="66"/>
      <c r="FK184" s="66"/>
      <c r="FL184" s="66"/>
      <c r="FM184" s="66"/>
      <c r="FN184" s="66"/>
      <c r="FO184" s="66"/>
      <c r="FP184" s="66"/>
      <c r="FQ184" s="66"/>
      <c r="FR184" s="66"/>
      <c r="FS184" s="66"/>
      <c r="FT184" s="66"/>
      <c r="FU184" s="66"/>
      <c r="FV184" s="66"/>
      <c r="FW184" s="66"/>
      <c r="FX184" s="66"/>
      <c r="FY184" s="66"/>
      <c r="FZ184" s="66"/>
      <c r="GA184" s="66"/>
      <c r="GB184" s="66"/>
      <c r="GC184" s="66"/>
      <c r="GD184" s="66"/>
      <c r="GE184" s="66"/>
      <c r="GF184" s="66"/>
      <c r="GG184" s="66"/>
      <c r="GH184" s="66"/>
      <c r="GI184" s="66"/>
      <c r="GJ184" s="66"/>
      <c r="GK184" s="66"/>
      <c r="GL184" s="66"/>
      <c r="GM184" s="66"/>
      <c r="GN184" s="66"/>
      <c r="GO184" s="66"/>
      <c r="GP184" s="66"/>
      <c r="GQ184" s="66"/>
      <c r="GR184" s="66"/>
      <c r="GS184" s="66"/>
      <c r="GT184" s="66"/>
      <c r="GU184" s="66"/>
      <c r="GV184" s="66"/>
      <c r="GW184" s="66"/>
      <c r="GX184" s="66"/>
      <c r="GY184" s="66"/>
      <c r="GZ184" s="66"/>
      <c r="HA184" s="66"/>
      <c r="HB184" s="66"/>
      <c r="HC184" s="66"/>
      <c r="HD184" s="66"/>
      <c r="HE184" s="66"/>
      <c r="HF184" s="66"/>
      <c r="HG184" s="66"/>
      <c r="HH184" s="66"/>
      <c r="HI184" s="66"/>
      <c r="HJ184" s="66"/>
      <c r="HK184" s="66"/>
      <c r="HL184" s="66"/>
      <c r="HM184" s="66"/>
      <c r="HN184" s="66"/>
      <c r="HO184" s="66"/>
      <c r="HP184" s="66"/>
      <c r="HQ184" s="66"/>
      <c r="HR184" s="66"/>
      <c r="HS184" s="66"/>
      <c r="HT184" s="66"/>
      <c r="HU184" s="66"/>
      <c r="HV184" s="66"/>
      <c r="HW184" s="66"/>
      <c r="HX184" s="66"/>
      <c r="HY184" s="66"/>
      <c r="HZ184" s="66"/>
      <c r="IA184" s="66"/>
      <c r="IB184" s="66"/>
      <c r="IC184" s="66"/>
      <c r="ID184" s="66"/>
      <c r="IE184" s="66"/>
      <c r="IF184" s="66"/>
      <c r="IG184" s="66"/>
      <c r="IH184" s="66"/>
      <c r="II184" s="66"/>
      <c r="IJ184" s="66"/>
      <c r="IK184" s="66"/>
      <c r="IL184" s="66"/>
      <c r="IM184" s="66"/>
      <c r="IN184" s="66"/>
      <c r="IO184" s="66"/>
      <c r="IP184" s="66"/>
      <c r="IQ184" s="66"/>
    </row>
    <row r="185" s="3" customFormat="1" spans="1:251">
      <c r="A185" s="103"/>
      <c r="B185" s="359"/>
      <c r="C185" s="360"/>
      <c r="D185" s="270"/>
      <c r="E185" s="271"/>
      <c r="F185" s="272"/>
      <c r="G185" s="272"/>
      <c r="H185" s="175"/>
      <c r="I185" s="175"/>
      <c r="J185" s="270"/>
      <c r="K185" s="175"/>
      <c r="L185" s="175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175"/>
      <c r="AA185" s="270"/>
      <c r="AB185" s="175"/>
      <c r="AC185" s="464"/>
      <c r="AD185" s="465"/>
      <c r="AE185" s="273"/>
      <c r="AF185" s="273"/>
      <c r="AG185" s="273"/>
      <c r="AH185" s="273"/>
      <c r="AI185" s="270"/>
      <c r="AJ185" s="465"/>
      <c r="AK185" s="273"/>
      <c r="AL185" s="273"/>
      <c r="AM185" s="273"/>
      <c r="AN185" s="273"/>
      <c r="AO185" s="273"/>
      <c r="AP185" s="273"/>
      <c r="AQ185" s="273"/>
      <c r="AR185" s="74"/>
      <c r="AS185" s="364"/>
      <c r="AT185" s="66"/>
      <c r="AU185" s="66"/>
      <c r="AV185" s="66"/>
      <c r="AW185" s="66"/>
      <c r="AX185" s="66"/>
      <c r="AY185" s="66"/>
      <c r="AZ185" s="66"/>
      <c r="BA185" s="66"/>
      <c r="BB185" s="66"/>
      <c r="BC185" s="66"/>
      <c r="BD185" s="66"/>
      <c r="BE185" s="66"/>
      <c r="BF185" s="66"/>
      <c r="BG185" s="66"/>
      <c r="BH185" s="66"/>
      <c r="BI185" s="66"/>
      <c r="BJ185" s="66"/>
      <c r="BK185" s="66"/>
      <c r="BL185" s="66"/>
      <c r="BM185" s="66"/>
      <c r="BN185" s="66"/>
      <c r="BO185" s="66"/>
      <c r="BP185" s="66"/>
      <c r="BQ185" s="66"/>
      <c r="BR185" s="66"/>
      <c r="BS185" s="66"/>
      <c r="BT185" s="66"/>
      <c r="BU185" s="66"/>
      <c r="BV185" s="66"/>
      <c r="BW185" s="66"/>
      <c r="BX185" s="66"/>
      <c r="BY185" s="66"/>
      <c r="BZ185" s="66"/>
      <c r="CA185" s="66"/>
      <c r="CB185" s="66"/>
      <c r="CC185" s="66"/>
      <c r="CD185" s="66"/>
      <c r="CE185" s="66"/>
      <c r="CF185" s="66"/>
      <c r="CG185" s="66"/>
      <c r="CH185" s="66"/>
      <c r="CI185" s="66"/>
      <c r="CJ185" s="66"/>
      <c r="CK185" s="66"/>
      <c r="CL185" s="66"/>
      <c r="CM185" s="66"/>
      <c r="CN185" s="66"/>
      <c r="CO185" s="66"/>
      <c r="CP185" s="66"/>
      <c r="CQ185" s="66"/>
      <c r="CR185" s="66"/>
      <c r="CS185" s="66"/>
      <c r="CT185" s="66"/>
      <c r="CU185" s="66"/>
      <c r="CV185" s="66"/>
      <c r="CW185" s="66"/>
      <c r="CX185" s="66"/>
      <c r="CY185" s="66"/>
      <c r="CZ185" s="66"/>
      <c r="DA185" s="66"/>
      <c r="DB185" s="66"/>
      <c r="DC185" s="66"/>
      <c r="DD185" s="66"/>
      <c r="DE185" s="66"/>
      <c r="DF185" s="66"/>
      <c r="DG185" s="66"/>
      <c r="DH185" s="66"/>
      <c r="DI185" s="66"/>
      <c r="DJ185" s="66"/>
      <c r="DK185" s="66"/>
      <c r="DL185" s="66"/>
      <c r="DM185" s="66"/>
      <c r="DN185" s="66"/>
      <c r="DO185" s="66"/>
      <c r="DP185" s="66"/>
      <c r="DQ185" s="66"/>
      <c r="DR185" s="66"/>
      <c r="DS185" s="66"/>
      <c r="DT185" s="66"/>
      <c r="DU185" s="66"/>
      <c r="DV185" s="66"/>
      <c r="DW185" s="66"/>
      <c r="DX185" s="66"/>
      <c r="DY185" s="66"/>
      <c r="DZ185" s="66"/>
      <c r="EA185" s="66"/>
      <c r="EB185" s="66"/>
      <c r="EC185" s="66"/>
      <c r="ED185" s="66"/>
      <c r="EE185" s="66"/>
      <c r="EF185" s="66"/>
      <c r="EG185" s="66"/>
      <c r="EH185" s="66"/>
      <c r="EI185" s="66"/>
      <c r="EJ185" s="66"/>
      <c r="EK185" s="66"/>
      <c r="EL185" s="66"/>
      <c r="EM185" s="66"/>
      <c r="EN185" s="66"/>
      <c r="EO185" s="66"/>
      <c r="EP185" s="66"/>
      <c r="EQ185" s="66"/>
      <c r="ER185" s="66"/>
      <c r="ES185" s="66"/>
      <c r="ET185" s="66"/>
      <c r="EU185" s="66"/>
      <c r="EV185" s="66"/>
      <c r="EW185" s="66"/>
      <c r="EX185" s="66"/>
      <c r="EY185" s="66"/>
      <c r="EZ185" s="66"/>
      <c r="FA185" s="66"/>
      <c r="FB185" s="66"/>
      <c r="FC185" s="66"/>
      <c r="FD185" s="66"/>
      <c r="FE185" s="66"/>
      <c r="FF185" s="66"/>
      <c r="FG185" s="66"/>
      <c r="FH185" s="66"/>
      <c r="FI185" s="66"/>
      <c r="FJ185" s="66"/>
      <c r="FK185" s="66"/>
      <c r="FL185" s="66"/>
      <c r="FM185" s="66"/>
      <c r="FN185" s="66"/>
      <c r="FO185" s="66"/>
      <c r="FP185" s="66"/>
      <c r="FQ185" s="66"/>
      <c r="FR185" s="66"/>
      <c r="FS185" s="66"/>
      <c r="FT185" s="66"/>
      <c r="FU185" s="66"/>
      <c r="FV185" s="66"/>
      <c r="FW185" s="66"/>
      <c r="FX185" s="66"/>
      <c r="FY185" s="66"/>
      <c r="FZ185" s="66"/>
      <c r="GA185" s="66"/>
      <c r="GB185" s="66"/>
      <c r="GC185" s="66"/>
      <c r="GD185" s="66"/>
      <c r="GE185" s="66"/>
      <c r="GF185" s="66"/>
      <c r="GG185" s="66"/>
      <c r="GH185" s="66"/>
      <c r="GI185" s="66"/>
      <c r="GJ185" s="66"/>
      <c r="GK185" s="66"/>
      <c r="GL185" s="66"/>
      <c r="GM185" s="66"/>
      <c r="GN185" s="66"/>
      <c r="GO185" s="66"/>
      <c r="GP185" s="66"/>
      <c r="GQ185" s="66"/>
      <c r="GR185" s="66"/>
      <c r="GS185" s="66"/>
      <c r="GT185" s="66"/>
      <c r="GU185" s="66"/>
      <c r="GV185" s="66"/>
      <c r="GW185" s="66"/>
      <c r="GX185" s="66"/>
      <c r="GY185" s="66"/>
      <c r="GZ185" s="66"/>
      <c r="HA185" s="66"/>
      <c r="HB185" s="66"/>
      <c r="HC185" s="66"/>
      <c r="HD185" s="66"/>
      <c r="HE185" s="66"/>
      <c r="HF185" s="66"/>
      <c r="HG185" s="66"/>
      <c r="HH185" s="66"/>
      <c r="HI185" s="66"/>
      <c r="HJ185" s="66"/>
      <c r="HK185" s="66"/>
      <c r="HL185" s="66"/>
      <c r="HM185" s="66"/>
      <c r="HN185" s="66"/>
      <c r="HO185" s="66"/>
      <c r="HP185" s="66"/>
      <c r="HQ185" s="66"/>
      <c r="HR185" s="66"/>
      <c r="HS185" s="66"/>
      <c r="HT185" s="66"/>
      <c r="HU185" s="66"/>
      <c r="HV185" s="66"/>
      <c r="HW185" s="66"/>
      <c r="HX185" s="66"/>
      <c r="HY185" s="66"/>
      <c r="HZ185" s="66"/>
      <c r="IA185" s="66"/>
      <c r="IB185" s="66"/>
      <c r="IC185" s="66"/>
      <c r="ID185" s="66"/>
      <c r="IE185" s="66"/>
      <c r="IF185" s="66"/>
      <c r="IG185" s="66"/>
      <c r="IH185" s="66"/>
      <c r="II185" s="66"/>
      <c r="IJ185" s="66"/>
      <c r="IK185" s="66"/>
      <c r="IL185" s="66"/>
      <c r="IM185" s="66"/>
      <c r="IN185" s="66"/>
      <c r="IO185" s="66"/>
      <c r="IP185" s="66"/>
      <c r="IQ185" s="66"/>
    </row>
    <row r="186" s="3" customFormat="1" spans="1:251">
      <c r="A186" s="103"/>
      <c r="B186" s="359"/>
      <c r="C186" s="360"/>
      <c r="D186" s="270"/>
      <c r="E186" s="271"/>
      <c r="F186" s="272"/>
      <c r="G186" s="272"/>
      <c r="H186" s="175"/>
      <c r="I186" s="175"/>
      <c r="J186" s="270"/>
      <c r="K186" s="175"/>
      <c r="L186" s="175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175"/>
      <c r="AA186" s="270"/>
      <c r="AB186" s="175"/>
      <c r="AC186" s="464"/>
      <c r="AD186" s="465"/>
      <c r="AE186" s="273"/>
      <c r="AF186" s="273"/>
      <c r="AG186" s="273"/>
      <c r="AH186" s="273"/>
      <c r="AI186" s="270"/>
      <c r="AJ186" s="465"/>
      <c r="AK186" s="273"/>
      <c r="AL186" s="273"/>
      <c r="AM186" s="273"/>
      <c r="AN186" s="273"/>
      <c r="AO186" s="273"/>
      <c r="AP186" s="273"/>
      <c r="AQ186" s="273"/>
      <c r="AR186" s="74"/>
      <c r="AS186" s="364"/>
      <c r="AT186" s="66"/>
      <c r="AU186" s="66"/>
      <c r="AV186" s="66"/>
      <c r="AW186" s="66"/>
      <c r="AX186" s="66"/>
      <c r="AY186" s="66"/>
      <c r="AZ186" s="66"/>
      <c r="BA186" s="66"/>
      <c r="BB186" s="66"/>
      <c r="BC186" s="66"/>
      <c r="BD186" s="66"/>
      <c r="BE186" s="66"/>
      <c r="BF186" s="66"/>
      <c r="BG186" s="66"/>
      <c r="BH186" s="66"/>
      <c r="BI186" s="66"/>
      <c r="BJ186" s="66"/>
      <c r="BK186" s="66"/>
      <c r="BL186" s="66"/>
      <c r="BM186" s="66"/>
      <c r="BN186" s="66"/>
      <c r="BO186" s="66"/>
      <c r="BP186" s="66"/>
      <c r="BQ186" s="66"/>
      <c r="BR186" s="66"/>
      <c r="BS186" s="66"/>
      <c r="BT186" s="66"/>
      <c r="BU186" s="66"/>
      <c r="BV186" s="66"/>
      <c r="BW186" s="66"/>
      <c r="BX186" s="66"/>
      <c r="BY186" s="66"/>
      <c r="BZ186" s="66"/>
      <c r="CA186" s="66"/>
      <c r="CB186" s="66"/>
      <c r="CC186" s="66"/>
      <c r="CD186" s="66"/>
      <c r="CE186" s="66"/>
      <c r="CF186" s="66"/>
      <c r="CG186" s="66"/>
      <c r="CH186" s="66"/>
      <c r="CI186" s="66"/>
      <c r="CJ186" s="66"/>
      <c r="CK186" s="66"/>
      <c r="CL186" s="66"/>
      <c r="CM186" s="66"/>
      <c r="CN186" s="66"/>
      <c r="CO186" s="66"/>
      <c r="CP186" s="66"/>
      <c r="CQ186" s="66"/>
      <c r="CR186" s="66"/>
      <c r="CS186" s="66"/>
      <c r="CT186" s="66"/>
      <c r="CU186" s="66"/>
      <c r="CV186" s="66"/>
      <c r="CW186" s="66"/>
      <c r="CX186" s="66"/>
      <c r="CY186" s="66"/>
      <c r="CZ186" s="66"/>
      <c r="DA186" s="66"/>
      <c r="DB186" s="66"/>
      <c r="DC186" s="66"/>
      <c r="DD186" s="66"/>
      <c r="DE186" s="66"/>
      <c r="DF186" s="66"/>
      <c r="DG186" s="66"/>
      <c r="DH186" s="66"/>
      <c r="DI186" s="66"/>
      <c r="DJ186" s="66"/>
      <c r="DK186" s="66"/>
      <c r="DL186" s="66"/>
      <c r="DM186" s="66"/>
      <c r="DN186" s="66"/>
      <c r="DO186" s="66"/>
      <c r="DP186" s="66"/>
      <c r="DQ186" s="66"/>
      <c r="DR186" s="66"/>
      <c r="DS186" s="66"/>
      <c r="DT186" s="66"/>
      <c r="DU186" s="66"/>
      <c r="DV186" s="66"/>
      <c r="DW186" s="66"/>
      <c r="DX186" s="66"/>
      <c r="DY186" s="66"/>
      <c r="DZ186" s="66"/>
      <c r="EA186" s="66"/>
      <c r="EB186" s="66"/>
      <c r="EC186" s="66"/>
      <c r="ED186" s="66"/>
      <c r="EE186" s="66"/>
      <c r="EF186" s="66"/>
      <c r="EG186" s="66"/>
      <c r="EH186" s="66"/>
      <c r="EI186" s="66"/>
      <c r="EJ186" s="66"/>
      <c r="EK186" s="66"/>
      <c r="EL186" s="66"/>
      <c r="EM186" s="66"/>
      <c r="EN186" s="66"/>
      <c r="EO186" s="66"/>
      <c r="EP186" s="66"/>
      <c r="EQ186" s="66"/>
      <c r="ER186" s="66"/>
      <c r="ES186" s="66"/>
      <c r="ET186" s="66"/>
      <c r="EU186" s="66"/>
      <c r="EV186" s="66"/>
      <c r="EW186" s="66"/>
      <c r="EX186" s="66"/>
      <c r="EY186" s="66"/>
      <c r="EZ186" s="66"/>
      <c r="FA186" s="66"/>
      <c r="FB186" s="66"/>
      <c r="FC186" s="66"/>
      <c r="FD186" s="66"/>
      <c r="FE186" s="66"/>
      <c r="FF186" s="66"/>
      <c r="FG186" s="66"/>
      <c r="FH186" s="66"/>
      <c r="FI186" s="66"/>
      <c r="FJ186" s="66"/>
      <c r="FK186" s="66"/>
      <c r="FL186" s="66"/>
      <c r="FM186" s="66"/>
      <c r="FN186" s="66"/>
      <c r="FO186" s="66"/>
      <c r="FP186" s="66"/>
      <c r="FQ186" s="66"/>
      <c r="FR186" s="66"/>
      <c r="FS186" s="66"/>
      <c r="FT186" s="66"/>
      <c r="FU186" s="66"/>
      <c r="FV186" s="66"/>
      <c r="FW186" s="66"/>
      <c r="FX186" s="66"/>
      <c r="FY186" s="66"/>
      <c r="FZ186" s="66"/>
      <c r="GA186" s="66"/>
      <c r="GB186" s="66"/>
      <c r="GC186" s="66"/>
      <c r="GD186" s="66"/>
      <c r="GE186" s="66"/>
      <c r="GF186" s="66"/>
      <c r="GG186" s="66"/>
      <c r="GH186" s="66"/>
      <c r="GI186" s="66"/>
      <c r="GJ186" s="66"/>
      <c r="GK186" s="66"/>
      <c r="GL186" s="66"/>
      <c r="GM186" s="66"/>
      <c r="GN186" s="66"/>
      <c r="GO186" s="66"/>
      <c r="GP186" s="66"/>
      <c r="GQ186" s="66"/>
      <c r="GR186" s="66"/>
      <c r="GS186" s="66"/>
      <c r="GT186" s="66"/>
      <c r="GU186" s="66"/>
      <c r="GV186" s="66"/>
      <c r="GW186" s="66"/>
      <c r="GX186" s="66"/>
      <c r="GY186" s="66"/>
      <c r="GZ186" s="66"/>
      <c r="HA186" s="66"/>
      <c r="HB186" s="66"/>
      <c r="HC186" s="66"/>
      <c r="HD186" s="66"/>
      <c r="HE186" s="66"/>
      <c r="HF186" s="66"/>
      <c r="HG186" s="66"/>
      <c r="HH186" s="66"/>
      <c r="HI186" s="66"/>
      <c r="HJ186" s="66"/>
      <c r="HK186" s="66"/>
      <c r="HL186" s="66"/>
      <c r="HM186" s="66"/>
      <c r="HN186" s="66"/>
      <c r="HO186" s="66"/>
      <c r="HP186" s="66"/>
      <c r="HQ186" s="66"/>
      <c r="HR186" s="66"/>
      <c r="HS186" s="66"/>
      <c r="HT186" s="66"/>
      <c r="HU186" s="66"/>
      <c r="HV186" s="66"/>
      <c r="HW186" s="66"/>
      <c r="HX186" s="66"/>
      <c r="HY186" s="66"/>
      <c r="HZ186" s="66"/>
      <c r="IA186" s="66"/>
      <c r="IB186" s="66"/>
      <c r="IC186" s="66"/>
      <c r="ID186" s="66"/>
      <c r="IE186" s="66"/>
      <c r="IF186" s="66"/>
      <c r="IG186" s="66"/>
      <c r="IH186" s="66"/>
      <c r="II186" s="66"/>
      <c r="IJ186" s="66"/>
      <c r="IK186" s="66"/>
      <c r="IL186" s="66"/>
      <c r="IM186" s="66"/>
      <c r="IN186" s="66"/>
      <c r="IO186" s="66"/>
      <c r="IP186" s="66"/>
      <c r="IQ186" s="66"/>
    </row>
    <row r="187" s="3" customFormat="1" spans="1:251">
      <c r="A187" s="103"/>
      <c r="B187" s="359"/>
      <c r="C187" s="360"/>
      <c r="D187" s="270"/>
      <c r="E187" s="271"/>
      <c r="F187" s="272"/>
      <c r="G187" s="272"/>
      <c r="H187" s="175"/>
      <c r="I187" s="175"/>
      <c r="J187" s="270"/>
      <c r="K187" s="175"/>
      <c r="L187" s="175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175"/>
      <c r="AA187" s="270"/>
      <c r="AB187" s="175"/>
      <c r="AC187" s="464"/>
      <c r="AD187" s="465"/>
      <c r="AE187" s="273"/>
      <c r="AF187" s="273"/>
      <c r="AG187" s="273"/>
      <c r="AH187" s="273"/>
      <c r="AI187" s="270"/>
      <c r="AJ187" s="465"/>
      <c r="AK187" s="273"/>
      <c r="AL187" s="273"/>
      <c r="AM187" s="273"/>
      <c r="AN187" s="273"/>
      <c r="AO187" s="273"/>
      <c r="AP187" s="273"/>
      <c r="AQ187" s="273"/>
      <c r="AR187" s="74"/>
      <c r="AS187" s="364"/>
      <c r="AT187" s="66"/>
      <c r="AU187" s="66"/>
      <c r="AV187" s="66"/>
      <c r="AW187" s="66"/>
      <c r="AX187" s="66"/>
      <c r="AY187" s="66"/>
      <c r="AZ187" s="66"/>
      <c r="BA187" s="66"/>
      <c r="BB187" s="66"/>
      <c r="BC187" s="66"/>
      <c r="BD187" s="66"/>
      <c r="BE187" s="66"/>
      <c r="BF187" s="66"/>
      <c r="BG187" s="66"/>
      <c r="BH187" s="66"/>
      <c r="BI187" s="66"/>
      <c r="BJ187" s="66"/>
      <c r="BK187" s="66"/>
      <c r="BL187" s="66"/>
      <c r="BM187" s="66"/>
      <c r="BN187" s="66"/>
      <c r="BO187" s="66"/>
      <c r="BP187" s="66"/>
      <c r="BQ187" s="66"/>
      <c r="BR187" s="66"/>
      <c r="BS187" s="66"/>
      <c r="BT187" s="66"/>
      <c r="BU187" s="66"/>
      <c r="BV187" s="66"/>
      <c r="BW187" s="66"/>
      <c r="BX187" s="66"/>
      <c r="BY187" s="66"/>
      <c r="BZ187" s="66"/>
      <c r="CA187" s="66"/>
      <c r="CB187" s="66"/>
      <c r="CC187" s="66"/>
      <c r="CD187" s="66"/>
      <c r="CE187" s="66"/>
      <c r="CF187" s="66"/>
      <c r="CG187" s="66"/>
      <c r="CH187" s="66"/>
      <c r="CI187" s="66"/>
      <c r="CJ187" s="66"/>
      <c r="CK187" s="66"/>
      <c r="CL187" s="66"/>
      <c r="CM187" s="66"/>
      <c r="CN187" s="66"/>
      <c r="CO187" s="66"/>
      <c r="CP187" s="66"/>
      <c r="CQ187" s="66"/>
      <c r="CR187" s="66"/>
      <c r="CS187" s="66"/>
      <c r="CT187" s="66"/>
      <c r="CU187" s="66"/>
      <c r="CV187" s="66"/>
      <c r="CW187" s="66"/>
      <c r="CX187" s="66"/>
      <c r="CY187" s="66"/>
      <c r="CZ187" s="66"/>
      <c r="DA187" s="66"/>
      <c r="DB187" s="66"/>
      <c r="DC187" s="66"/>
      <c r="DD187" s="66"/>
      <c r="DE187" s="66"/>
      <c r="DF187" s="66"/>
      <c r="DG187" s="66"/>
      <c r="DH187" s="66"/>
      <c r="DI187" s="66"/>
      <c r="DJ187" s="66"/>
      <c r="DK187" s="66"/>
      <c r="DL187" s="66"/>
      <c r="DM187" s="66"/>
      <c r="DN187" s="66"/>
      <c r="DO187" s="66"/>
      <c r="DP187" s="66"/>
      <c r="DQ187" s="66"/>
      <c r="DR187" s="66"/>
      <c r="DS187" s="66"/>
      <c r="DT187" s="66"/>
      <c r="DU187" s="66"/>
      <c r="DV187" s="66"/>
      <c r="DW187" s="66"/>
      <c r="DX187" s="66"/>
      <c r="DY187" s="66"/>
      <c r="DZ187" s="66"/>
      <c r="EA187" s="66"/>
      <c r="EB187" s="66"/>
      <c r="EC187" s="66"/>
      <c r="ED187" s="66"/>
      <c r="EE187" s="66"/>
      <c r="EF187" s="66"/>
      <c r="EG187" s="66"/>
      <c r="EH187" s="66"/>
      <c r="EI187" s="66"/>
      <c r="EJ187" s="66"/>
      <c r="EK187" s="66"/>
      <c r="EL187" s="66"/>
      <c r="EM187" s="66"/>
      <c r="EN187" s="66"/>
      <c r="EO187" s="66"/>
      <c r="EP187" s="66"/>
      <c r="EQ187" s="66"/>
      <c r="ER187" s="66"/>
      <c r="ES187" s="66"/>
      <c r="ET187" s="66"/>
      <c r="EU187" s="66"/>
      <c r="EV187" s="66"/>
      <c r="EW187" s="66"/>
      <c r="EX187" s="66"/>
      <c r="EY187" s="66"/>
      <c r="EZ187" s="66"/>
      <c r="FA187" s="66"/>
      <c r="FB187" s="66"/>
      <c r="FC187" s="66"/>
      <c r="FD187" s="66"/>
      <c r="FE187" s="66"/>
      <c r="FF187" s="66"/>
      <c r="FG187" s="66"/>
      <c r="FH187" s="66"/>
      <c r="FI187" s="66"/>
      <c r="FJ187" s="66"/>
      <c r="FK187" s="66"/>
      <c r="FL187" s="66"/>
      <c r="FM187" s="66"/>
      <c r="FN187" s="66"/>
      <c r="FO187" s="66"/>
      <c r="FP187" s="66"/>
      <c r="FQ187" s="66"/>
      <c r="FR187" s="66"/>
      <c r="FS187" s="66"/>
      <c r="FT187" s="66"/>
      <c r="FU187" s="66"/>
      <c r="FV187" s="66"/>
      <c r="FW187" s="66"/>
      <c r="FX187" s="66"/>
      <c r="FY187" s="66"/>
      <c r="FZ187" s="66"/>
      <c r="GA187" s="66"/>
      <c r="GB187" s="66"/>
      <c r="GC187" s="66"/>
      <c r="GD187" s="66"/>
      <c r="GE187" s="66"/>
      <c r="GF187" s="66"/>
      <c r="GG187" s="66"/>
      <c r="GH187" s="66"/>
      <c r="GI187" s="66"/>
      <c r="GJ187" s="66"/>
      <c r="GK187" s="66"/>
      <c r="GL187" s="66"/>
      <c r="GM187" s="66"/>
      <c r="GN187" s="66"/>
      <c r="GO187" s="66"/>
      <c r="GP187" s="66"/>
      <c r="GQ187" s="66"/>
      <c r="GR187" s="66"/>
      <c r="GS187" s="66"/>
      <c r="GT187" s="66"/>
      <c r="GU187" s="66"/>
      <c r="GV187" s="66"/>
      <c r="GW187" s="66"/>
      <c r="GX187" s="66"/>
      <c r="GY187" s="66"/>
      <c r="GZ187" s="66"/>
      <c r="HA187" s="66"/>
      <c r="HB187" s="66"/>
      <c r="HC187" s="66"/>
      <c r="HD187" s="66"/>
      <c r="HE187" s="66"/>
      <c r="HF187" s="66"/>
      <c r="HG187" s="66"/>
      <c r="HH187" s="66"/>
      <c r="HI187" s="66"/>
      <c r="HJ187" s="66"/>
      <c r="HK187" s="66"/>
      <c r="HL187" s="66"/>
      <c r="HM187" s="66"/>
      <c r="HN187" s="66"/>
      <c r="HO187" s="66"/>
      <c r="HP187" s="66"/>
      <c r="HQ187" s="66"/>
      <c r="HR187" s="66"/>
      <c r="HS187" s="66"/>
      <c r="HT187" s="66"/>
      <c r="HU187" s="66"/>
      <c r="HV187" s="66"/>
      <c r="HW187" s="66"/>
      <c r="HX187" s="66"/>
      <c r="HY187" s="66"/>
      <c r="HZ187" s="66"/>
      <c r="IA187" s="66"/>
      <c r="IB187" s="66"/>
      <c r="IC187" s="66"/>
      <c r="ID187" s="66"/>
      <c r="IE187" s="66"/>
      <c r="IF187" s="66"/>
      <c r="IG187" s="66"/>
      <c r="IH187" s="66"/>
      <c r="II187" s="66"/>
      <c r="IJ187" s="66"/>
      <c r="IK187" s="66"/>
      <c r="IL187" s="66"/>
      <c r="IM187" s="66"/>
      <c r="IN187" s="66"/>
      <c r="IO187" s="66"/>
      <c r="IP187" s="66"/>
      <c r="IQ187" s="66"/>
    </row>
    <row r="188" s="3" customFormat="1" spans="1:251">
      <c r="A188" s="103"/>
      <c r="B188" s="359"/>
      <c r="C188" s="360"/>
      <c r="D188" s="270"/>
      <c r="E188" s="271"/>
      <c r="F188" s="272"/>
      <c r="G188" s="272"/>
      <c r="H188" s="175"/>
      <c r="I188" s="175"/>
      <c r="J188" s="270"/>
      <c r="K188" s="175"/>
      <c r="L188" s="175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175"/>
      <c r="AA188" s="270"/>
      <c r="AB188" s="175"/>
      <c r="AC188" s="464"/>
      <c r="AD188" s="465"/>
      <c r="AE188" s="273"/>
      <c r="AF188" s="273"/>
      <c r="AG188" s="273"/>
      <c r="AH188" s="273"/>
      <c r="AI188" s="270"/>
      <c r="AJ188" s="465"/>
      <c r="AK188" s="273"/>
      <c r="AL188" s="273"/>
      <c r="AM188" s="273"/>
      <c r="AN188" s="273"/>
      <c r="AO188" s="273"/>
      <c r="AP188" s="273"/>
      <c r="AQ188" s="273"/>
      <c r="AR188" s="74"/>
      <c r="AS188" s="364"/>
      <c r="AT188" s="66"/>
      <c r="AU188" s="66"/>
      <c r="AV188" s="66"/>
      <c r="AW188" s="66"/>
      <c r="AX188" s="66"/>
      <c r="AY188" s="66"/>
      <c r="AZ188" s="66"/>
      <c r="BA188" s="66"/>
      <c r="BB188" s="66"/>
      <c r="BC188" s="66"/>
      <c r="BD188" s="66"/>
      <c r="BE188" s="66"/>
      <c r="BF188" s="66"/>
      <c r="BG188" s="66"/>
      <c r="BH188" s="66"/>
      <c r="BI188" s="66"/>
      <c r="BJ188" s="66"/>
      <c r="BK188" s="66"/>
      <c r="BL188" s="66"/>
      <c r="BM188" s="66"/>
      <c r="BN188" s="66"/>
      <c r="BO188" s="66"/>
      <c r="BP188" s="66"/>
      <c r="BQ188" s="66"/>
      <c r="BR188" s="66"/>
      <c r="BS188" s="66"/>
      <c r="BT188" s="66"/>
      <c r="BU188" s="66"/>
      <c r="BV188" s="66"/>
      <c r="BW188" s="66"/>
      <c r="BX188" s="66"/>
      <c r="BY188" s="66"/>
      <c r="BZ188" s="66"/>
      <c r="CA188" s="66"/>
      <c r="CB188" s="66"/>
      <c r="CC188" s="66"/>
      <c r="CD188" s="66"/>
      <c r="CE188" s="66"/>
      <c r="CF188" s="66"/>
      <c r="CG188" s="66"/>
      <c r="CH188" s="66"/>
      <c r="CI188" s="66"/>
      <c r="CJ188" s="66"/>
      <c r="CK188" s="66"/>
      <c r="CL188" s="66"/>
      <c r="CM188" s="66"/>
      <c r="CN188" s="66"/>
      <c r="CO188" s="66"/>
      <c r="CP188" s="66"/>
      <c r="CQ188" s="66"/>
      <c r="CR188" s="66"/>
      <c r="CS188" s="66"/>
      <c r="CT188" s="66"/>
      <c r="CU188" s="66"/>
      <c r="CV188" s="66"/>
      <c r="CW188" s="66"/>
      <c r="CX188" s="66"/>
      <c r="CY188" s="66"/>
      <c r="CZ188" s="66"/>
      <c r="DA188" s="66"/>
      <c r="DB188" s="66"/>
      <c r="DC188" s="66"/>
      <c r="DD188" s="66"/>
      <c r="DE188" s="66"/>
      <c r="DF188" s="66"/>
      <c r="DG188" s="66"/>
      <c r="DH188" s="66"/>
      <c r="DI188" s="66"/>
      <c r="DJ188" s="66"/>
      <c r="DK188" s="66"/>
      <c r="DL188" s="66"/>
      <c r="DM188" s="66"/>
      <c r="DN188" s="66"/>
      <c r="DO188" s="66"/>
      <c r="DP188" s="66"/>
      <c r="DQ188" s="66"/>
      <c r="DR188" s="66"/>
      <c r="DS188" s="66"/>
      <c r="DT188" s="66"/>
      <c r="DU188" s="66"/>
      <c r="DV188" s="66"/>
      <c r="DW188" s="66"/>
      <c r="DX188" s="66"/>
      <c r="DY188" s="66"/>
      <c r="DZ188" s="66"/>
      <c r="EA188" s="66"/>
      <c r="EB188" s="66"/>
      <c r="EC188" s="66"/>
      <c r="ED188" s="66"/>
      <c r="EE188" s="66"/>
      <c r="EF188" s="66"/>
      <c r="EG188" s="66"/>
      <c r="EH188" s="66"/>
      <c r="EI188" s="66"/>
      <c r="EJ188" s="66"/>
      <c r="EK188" s="66"/>
      <c r="EL188" s="66"/>
      <c r="EM188" s="66"/>
      <c r="EN188" s="66"/>
      <c r="EO188" s="66"/>
      <c r="EP188" s="66"/>
      <c r="EQ188" s="66"/>
      <c r="ER188" s="66"/>
      <c r="ES188" s="66"/>
      <c r="ET188" s="66"/>
      <c r="EU188" s="66"/>
      <c r="EV188" s="66"/>
      <c r="EW188" s="66"/>
      <c r="EX188" s="66"/>
      <c r="EY188" s="66"/>
      <c r="EZ188" s="66"/>
      <c r="FA188" s="66"/>
      <c r="FB188" s="66"/>
      <c r="FC188" s="66"/>
      <c r="FD188" s="66"/>
      <c r="FE188" s="66"/>
      <c r="FF188" s="66"/>
      <c r="FG188" s="66"/>
      <c r="FH188" s="66"/>
      <c r="FI188" s="66"/>
      <c r="FJ188" s="66"/>
      <c r="FK188" s="66"/>
      <c r="FL188" s="66"/>
      <c r="FM188" s="66"/>
      <c r="FN188" s="66"/>
      <c r="FO188" s="66"/>
      <c r="FP188" s="66"/>
      <c r="FQ188" s="66"/>
      <c r="FR188" s="66"/>
      <c r="FS188" s="66"/>
      <c r="FT188" s="66"/>
      <c r="FU188" s="66"/>
      <c r="FV188" s="66"/>
      <c r="FW188" s="66"/>
      <c r="FX188" s="66"/>
      <c r="FY188" s="66"/>
      <c r="FZ188" s="66"/>
      <c r="GA188" s="66"/>
      <c r="GB188" s="66"/>
      <c r="GC188" s="66"/>
      <c r="GD188" s="66"/>
      <c r="GE188" s="66"/>
      <c r="GF188" s="66"/>
      <c r="GG188" s="66"/>
      <c r="GH188" s="66"/>
      <c r="GI188" s="66"/>
      <c r="GJ188" s="66"/>
      <c r="GK188" s="66"/>
      <c r="GL188" s="66"/>
      <c r="GM188" s="66"/>
      <c r="GN188" s="66"/>
      <c r="GO188" s="66"/>
      <c r="GP188" s="66"/>
      <c r="GQ188" s="66"/>
      <c r="GR188" s="66"/>
      <c r="GS188" s="66"/>
      <c r="GT188" s="66"/>
      <c r="GU188" s="66"/>
      <c r="GV188" s="66"/>
      <c r="GW188" s="66"/>
      <c r="GX188" s="66"/>
      <c r="GY188" s="66"/>
      <c r="GZ188" s="66"/>
      <c r="HA188" s="66"/>
      <c r="HB188" s="66"/>
      <c r="HC188" s="66"/>
      <c r="HD188" s="66"/>
      <c r="HE188" s="66"/>
      <c r="HF188" s="66"/>
      <c r="HG188" s="66"/>
      <c r="HH188" s="66"/>
      <c r="HI188" s="66"/>
      <c r="HJ188" s="66"/>
      <c r="HK188" s="66"/>
      <c r="HL188" s="66"/>
      <c r="HM188" s="66"/>
      <c r="HN188" s="66"/>
      <c r="HO188" s="66"/>
      <c r="HP188" s="66"/>
      <c r="HQ188" s="66"/>
      <c r="HR188" s="66"/>
      <c r="HS188" s="66"/>
      <c r="HT188" s="66"/>
      <c r="HU188" s="66"/>
      <c r="HV188" s="66"/>
      <c r="HW188" s="66"/>
      <c r="HX188" s="66"/>
      <c r="HY188" s="66"/>
      <c r="HZ188" s="66"/>
      <c r="IA188" s="66"/>
      <c r="IB188" s="66"/>
      <c r="IC188" s="66"/>
      <c r="ID188" s="66"/>
      <c r="IE188" s="66"/>
      <c r="IF188" s="66"/>
      <c r="IG188" s="66"/>
      <c r="IH188" s="66"/>
      <c r="II188" s="66"/>
      <c r="IJ188" s="66"/>
      <c r="IK188" s="66"/>
      <c r="IL188" s="66"/>
      <c r="IM188" s="66"/>
      <c r="IN188" s="66"/>
      <c r="IO188" s="66"/>
      <c r="IP188" s="66"/>
      <c r="IQ188" s="66"/>
    </row>
    <row r="189" s="3" customFormat="1" spans="1:251">
      <c r="A189" s="103"/>
      <c r="B189" s="359"/>
      <c r="C189" s="360"/>
      <c r="D189" s="270"/>
      <c r="E189" s="271"/>
      <c r="F189" s="272"/>
      <c r="G189" s="272"/>
      <c r="H189" s="175"/>
      <c r="I189" s="175"/>
      <c r="J189" s="270"/>
      <c r="K189" s="175"/>
      <c r="L189" s="175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175"/>
      <c r="AA189" s="270"/>
      <c r="AB189" s="175"/>
      <c r="AC189" s="464"/>
      <c r="AD189" s="465"/>
      <c r="AE189" s="273"/>
      <c r="AF189" s="273"/>
      <c r="AG189" s="273"/>
      <c r="AH189" s="273"/>
      <c r="AI189" s="270"/>
      <c r="AJ189" s="465"/>
      <c r="AK189" s="273"/>
      <c r="AL189" s="273"/>
      <c r="AM189" s="273"/>
      <c r="AN189" s="273"/>
      <c r="AO189" s="273"/>
      <c r="AP189" s="273"/>
      <c r="AQ189" s="273"/>
      <c r="AR189" s="74"/>
      <c r="AS189" s="364"/>
      <c r="AT189" s="66"/>
      <c r="AU189" s="66"/>
      <c r="AV189" s="66"/>
      <c r="AW189" s="66"/>
      <c r="AX189" s="66"/>
      <c r="AY189" s="66"/>
      <c r="AZ189" s="66"/>
      <c r="BA189" s="66"/>
      <c r="BB189" s="66"/>
      <c r="BC189" s="66"/>
      <c r="BD189" s="66"/>
      <c r="BE189" s="66"/>
      <c r="BF189" s="66"/>
      <c r="BG189" s="66"/>
      <c r="BH189" s="66"/>
      <c r="BI189" s="66"/>
      <c r="BJ189" s="66"/>
      <c r="BK189" s="66"/>
      <c r="BL189" s="66"/>
      <c r="BM189" s="66"/>
      <c r="BN189" s="66"/>
      <c r="BO189" s="66"/>
      <c r="BP189" s="66"/>
      <c r="BQ189" s="66"/>
      <c r="BR189" s="66"/>
      <c r="BS189" s="66"/>
      <c r="BT189" s="66"/>
      <c r="BU189" s="66"/>
      <c r="BV189" s="66"/>
      <c r="BW189" s="66"/>
      <c r="BX189" s="66"/>
      <c r="BY189" s="66"/>
      <c r="BZ189" s="66"/>
      <c r="CA189" s="66"/>
      <c r="CB189" s="66"/>
      <c r="CC189" s="66"/>
      <c r="CD189" s="66"/>
      <c r="CE189" s="66"/>
      <c r="CF189" s="66"/>
      <c r="CG189" s="66"/>
      <c r="CH189" s="66"/>
      <c r="CI189" s="66"/>
      <c r="CJ189" s="66"/>
      <c r="CK189" s="66"/>
      <c r="CL189" s="66"/>
      <c r="CM189" s="66"/>
      <c r="CN189" s="66"/>
      <c r="CO189" s="66"/>
      <c r="CP189" s="66"/>
      <c r="CQ189" s="66"/>
      <c r="CR189" s="66"/>
      <c r="CS189" s="66"/>
      <c r="CT189" s="66"/>
      <c r="CU189" s="66"/>
      <c r="CV189" s="66"/>
      <c r="CW189" s="66"/>
      <c r="CX189" s="66"/>
      <c r="CY189" s="66"/>
      <c r="CZ189" s="66"/>
      <c r="DA189" s="66"/>
      <c r="DB189" s="66"/>
      <c r="DC189" s="66"/>
      <c r="DD189" s="66"/>
      <c r="DE189" s="66"/>
      <c r="DF189" s="66"/>
      <c r="DG189" s="66"/>
      <c r="DH189" s="66"/>
      <c r="DI189" s="66"/>
      <c r="DJ189" s="66"/>
      <c r="DK189" s="66"/>
      <c r="DL189" s="66"/>
      <c r="DM189" s="66"/>
      <c r="DN189" s="66"/>
      <c r="DO189" s="66"/>
      <c r="DP189" s="66"/>
      <c r="DQ189" s="66"/>
      <c r="DR189" s="66"/>
      <c r="DS189" s="66"/>
      <c r="DT189" s="66"/>
      <c r="DU189" s="66"/>
      <c r="DV189" s="66"/>
      <c r="DW189" s="66"/>
      <c r="DX189" s="66"/>
      <c r="DY189" s="66"/>
      <c r="DZ189" s="66"/>
      <c r="EA189" s="66"/>
      <c r="EB189" s="66"/>
      <c r="EC189" s="66"/>
      <c r="ED189" s="66"/>
      <c r="EE189" s="66"/>
      <c r="EF189" s="66"/>
      <c r="EG189" s="66"/>
      <c r="EH189" s="66"/>
      <c r="EI189" s="66"/>
      <c r="EJ189" s="66"/>
      <c r="EK189" s="66"/>
      <c r="EL189" s="66"/>
      <c r="EM189" s="66"/>
      <c r="EN189" s="66"/>
      <c r="EO189" s="66"/>
      <c r="EP189" s="66"/>
      <c r="EQ189" s="66"/>
      <c r="ER189" s="66"/>
      <c r="ES189" s="66"/>
      <c r="ET189" s="66"/>
      <c r="EU189" s="66"/>
      <c r="EV189" s="66"/>
      <c r="EW189" s="66"/>
      <c r="EX189" s="66"/>
      <c r="EY189" s="66"/>
      <c r="EZ189" s="66"/>
      <c r="FA189" s="66"/>
      <c r="FB189" s="66"/>
      <c r="FC189" s="66"/>
      <c r="FD189" s="66"/>
      <c r="FE189" s="66"/>
      <c r="FF189" s="66"/>
      <c r="FG189" s="66"/>
      <c r="FH189" s="66"/>
      <c r="FI189" s="66"/>
      <c r="FJ189" s="66"/>
      <c r="FK189" s="66"/>
      <c r="FL189" s="66"/>
      <c r="FM189" s="66"/>
      <c r="FN189" s="66"/>
      <c r="FO189" s="66"/>
      <c r="FP189" s="66"/>
      <c r="FQ189" s="66"/>
      <c r="FR189" s="66"/>
      <c r="FS189" s="66"/>
      <c r="FT189" s="66"/>
      <c r="FU189" s="66"/>
      <c r="FV189" s="66"/>
      <c r="FW189" s="66"/>
      <c r="FX189" s="66"/>
      <c r="FY189" s="66"/>
      <c r="FZ189" s="66"/>
      <c r="GA189" s="66"/>
      <c r="GB189" s="66"/>
      <c r="GC189" s="66"/>
      <c r="GD189" s="66"/>
      <c r="GE189" s="66"/>
      <c r="GF189" s="66"/>
      <c r="GG189" s="66"/>
      <c r="GH189" s="66"/>
      <c r="GI189" s="66"/>
      <c r="GJ189" s="66"/>
      <c r="GK189" s="66"/>
      <c r="GL189" s="66"/>
      <c r="GM189" s="66"/>
      <c r="GN189" s="66"/>
      <c r="GO189" s="66"/>
      <c r="GP189" s="66"/>
      <c r="GQ189" s="66"/>
      <c r="GR189" s="66"/>
      <c r="GS189" s="66"/>
      <c r="GT189" s="66"/>
      <c r="GU189" s="66"/>
      <c r="GV189" s="66"/>
      <c r="GW189" s="66"/>
      <c r="GX189" s="66"/>
      <c r="GY189" s="66"/>
      <c r="GZ189" s="66"/>
      <c r="HA189" s="66"/>
      <c r="HB189" s="66"/>
      <c r="HC189" s="66"/>
      <c r="HD189" s="66"/>
      <c r="HE189" s="66"/>
      <c r="HF189" s="66"/>
      <c r="HG189" s="66"/>
      <c r="HH189" s="66"/>
      <c r="HI189" s="66"/>
      <c r="HJ189" s="66"/>
      <c r="HK189" s="66"/>
      <c r="HL189" s="66"/>
      <c r="HM189" s="66"/>
      <c r="HN189" s="66"/>
      <c r="HO189" s="66"/>
      <c r="HP189" s="66"/>
      <c r="HQ189" s="66"/>
      <c r="HR189" s="66"/>
      <c r="HS189" s="66"/>
      <c r="HT189" s="66"/>
      <c r="HU189" s="66"/>
      <c r="HV189" s="66"/>
      <c r="HW189" s="66"/>
      <c r="HX189" s="66"/>
      <c r="HY189" s="66"/>
      <c r="HZ189" s="66"/>
      <c r="IA189" s="66"/>
      <c r="IB189" s="66"/>
      <c r="IC189" s="66"/>
      <c r="ID189" s="66"/>
      <c r="IE189" s="66"/>
      <c r="IF189" s="66"/>
      <c r="IG189" s="66"/>
      <c r="IH189" s="66"/>
      <c r="II189" s="66"/>
      <c r="IJ189" s="66"/>
      <c r="IK189" s="66"/>
      <c r="IL189" s="66"/>
      <c r="IM189" s="66"/>
      <c r="IN189" s="66"/>
      <c r="IO189" s="66"/>
      <c r="IP189" s="66"/>
      <c r="IQ189" s="66"/>
    </row>
    <row r="190" s="3" customFormat="1" spans="1:251">
      <c r="A190" s="103"/>
      <c r="B190" s="359"/>
      <c r="C190" s="360"/>
      <c r="D190" s="270"/>
      <c r="E190" s="271"/>
      <c r="F190" s="272"/>
      <c r="G190" s="272"/>
      <c r="H190" s="175"/>
      <c r="I190" s="175"/>
      <c r="J190" s="270"/>
      <c r="K190" s="175"/>
      <c r="L190" s="175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175"/>
      <c r="AA190" s="270"/>
      <c r="AB190" s="175"/>
      <c r="AC190" s="464"/>
      <c r="AD190" s="465"/>
      <c r="AE190" s="273"/>
      <c r="AF190" s="273"/>
      <c r="AG190" s="273"/>
      <c r="AH190" s="273"/>
      <c r="AI190" s="270"/>
      <c r="AJ190" s="465"/>
      <c r="AK190" s="273"/>
      <c r="AL190" s="273"/>
      <c r="AM190" s="273"/>
      <c r="AN190" s="273"/>
      <c r="AO190" s="273"/>
      <c r="AP190" s="273"/>
      <c r="AQ190" s="273"/>
      <c r="AR190" s="74"/>
      <c r="AS190" s="364"/>
      <c r="AT190" s="66"/>
      <c r="AU190" s="66"/>
      <c r="AV190" s="66"/>
      <c r="AW190" s="66"/>
      <c r="AX190" s="66"/>
      <c r="AY190" s="66"/>
      <c r="AZ190" s="66"/>
      <c r="BA190" s="66"/>
      <c r="BB190" s="66"/>
      <c r="BC190" s="66"/>
      <c r="BD190" s="66"/>
      <c r="BE190" s="66"/>
      <c r="BF190" s="66"/>
      <c r="BG190" s="66"/>
      <c r="BH190" s="66"/>
      <c r="BI190" s="66"/>
      <c r="BJ190" s="66"/>
      <c r="BK190" s="66"/>
      <c r="BL190" s="66"/>
      <c r="BM190" s="66"/>
      <c r="BN190" s="66"/>
      <c r="BO190" s="66"/>
      <c r="BP190" s="66"/>
      <c r="BQ190" s="66"/>
      <c r="BR190" s="66"/>
      <c r="BS190" s="66"/>
      <c r="BT190" s="66"/>
      <c r="BU190" s="66"/>
      <c r="BV190" s="66"/>
      <c r="BW190" s="66"/>
      <c r="BX190" s="66"/>
      <c r="BY190" s="66"/>
      <c r="BZ190" s="66"/>
      <c r="CA190" s="66"/>
      <c r="CB190" s="66"/>
      <c r="CC190" s="66"/>
      <c r="CD190" s="66"/>
      <c r="CE190" s="66"/>
      <c r="CF190" s="66"/>
      <c r="CG190" s="66"/>
      <c r="CH190" s="66"/>
      <c r="CI190" s="66"/>
      <c r="CJ190" s="66"/>
      <c r="CK190" s="66"/>
      <c r="CL190" s="66"/>
      <c r="CM190" s="66"/>
      <c r="CN190" s="66"/>
      <c r="CO190" s="66"/>
      <c r="CP190" s="66"/>
      <c r="CQ190" s="66"/>
      <c r="CR190" s="66"/>
      <c r="CS190" s="66"/>
      <c r="CT190" s="66"/>
      <c r="CU190" s="66"/>
      <c r="CV190" s="66"/>
      <c r="CW190" s="66"/>
      <c r="CX190" s="66"/>
      <c r="CY190" s="66"/>
      <c r="CZ190" s="66"/>
      <c r="DA190" s="66"/>
      <c r="DB190" s="66"/>
      <c r="DC190" s="66"/>
      <c r="DD190" s="66"/>
      <c r="DE190" s="66"/>
      <c r="DF190" s="66"/>
      <c r="DG190" s="66"/>
      <c r="DH190" s="66"/>
      <c r="DI190" s="66"/>
      <c r="DJ190" s="66"/>
      <c r="DK190" s="66"/>
      <c r="DL190" s="66"/>
      <c r="DM190" s="66"/>
      <c r="DN190" s="66"/>
      <c r="DO190" s="66"/>
      <c r="DP190" s="66"/>
      <c r="DQ190" s="66"/>
      <c r="DR190" s="66"/>
      <c r="DS190" s="66"/>
      <c r="DT190" s="66"/>
      <c r="DU190" s="66"/>
      <c r="DV190" s="66"/>
      <c r="DW190" s="66"/>
      <c r="DX190" s="66"/>
      <c r="DY190" s="66"/>
      <c r="DZ190" s="66"/>
      <c r="EA190" s="66"/>
      <c r="EB190" s="66"/>
      <c r="EC190" s="66"/>
      <c r="ED190" s="66"/>
      <c r="EE190" s="66"/>
      <c r="EF190" s="66"/>
      <c r="EG190" s="66"/>
      <c r="EH190" s="66"/>
      <c r="EI190" s="66"/>
      <c r="EJ190" s="66"/>
      <c r="EK190" s="66"/>
      <c r="EL190" s="66"/>
      <c r="EM190" s="66"/>
      <c r="EN190" s="66"/>
      <c r="EO190" s="66"/>
      <c r="EP190" s="66"/>
      <c r="EQ190" s="66"/>
      <c r="ER190" s="66"/>
      <c r="ES190" s="66"/>
      <c r="ET190" s="66"/>
      <c r="EU190" s="66"/>
      <c r="EV190" s="66"/>
      <c r="EW190" s="66"/>
      <c r="EX190" s="66"/>
      <c r="EY190" s="66"/>
      <c r="EZ190" s="66"/>
      <c r="FA190" s="66"/>
      <c r="FB190" s="66"/>
      <c r="FC190" s="66"/>
      <c r="FD190" s="66"/>
      <c r="FE190" s="66"/>
      <c r="FF190" s="66"/>
      <c r="FG190" s="66"/>
      <c r="FH190" s="66"/>
      <c r="FI190" s="66"/>
      <c r="FJ190" s="66"/>
      <c r="FK190" s="66"/>
      <c r="FL190" s="66"/>
      <c r="FM190" s="66"/>
      <c r="FN190" s="66"/>
      <c r="FO190" s="66"/>
      <c r="FP190" s="66"/>
      <c r="FQ190" s="66"/>
      <c r="FR190" s="66"/>
      <c r="FS190" s="66"/>
      <c r="FT190" s="66"/>
      <c r="FU190" s="66"/>
      <c r="FV190" s="66"/>
      <c r="FW190" s="66"/>
      <c r="FX190" s="66"/>
      <c r="FY190" s="66"/>
      <c r="FZ190" s="66"/>
      <c r="GA190" s="66"/>
      <c r="GB190" s="66"/>
      <c r="GC190" s="66"/>
      <c r="GD190" s="66"/>
      <c r="GE190" s="66"/>
      <c r="GF190" s="66"/>
      <c r="GG190" s="66"/>
      <c r="GH190" s="66"/>
      <c r="GI190" s="66"/>
      <c r="GJ190" s="66"/>
      <c r="GK190" s="66"/>
      <c r="GL190" s="66"/>
      <c r="GM190" s="66"/>
      <c r="GN190" s="66"/>
      <c r="GO190" s="66"/>
      <c r="GP190" s="66"/>
      <c r="GQ190" s="66"/>
      <c r="GR190" s="66"/>
      <c r="GS190" s="66"/>
      <c r="GT190" s="66"/>
      <c r="GU190" s="66"/>
      <c r="GV190" s="66"/>
      <c r="GW190" s="66"/>
      <c r="GX190" s="66"/>
      <c r="GY190" s="66"/>
      <c r="GZ190" s="66"/>
      <c r="HA190" s="66"/>
      <c r="HB190" s="66"/>
      <c r="HC190" s="66"/>
      <c r="HD190" s="66"/>
      <c r="HE190" s="66"/>
      <c r="HF190" s="66"/>
      <c r="HG190" s="66"/>
      <c r="HH190" s="66"/>
      <c r="HI190" s="66"/>
      <c r="HJ190" s="66"/>
      <c r="HK190" s="66"/>
      <c r="HL190" s="66"/>
      <c r="HM190" s="66"/>
      <c r="HN190" s="66"/>
      <c r="HO190" s="66"/>
      <c r="HP190" s="66"/>
      <c r="HQ190" s="66"/>
      <c r="HR190" s="66"/>
      <c r="HS190" s="66"/>
      <c r="HT190" s="66"/>
      <c r="HU190" s="66"/>
      <c r="HV190" s="66"/>
      <c r="HW190" s="66"/>
      <c r="HX190" s="66"/>
      <c r="HY190" s="66"/>
      <c r="HZ190" s="66"/>
      <c r="IA190" s="66"/>
      <c r="IB190" s="66"/>
      <c r="IC190" s="66"/>
      <c r="ID190" s="66"/>
      <c r="IE190" s="66"/>
      <c r="IF190" s="66"/>
      <c r="IG190" s="66"/>
      <c r="IH190" s="66"/>
      <c r="II190" s="66"/>
      <c r="IJ190" s="66"/>
      <c r="IK190" s="66"/>
      <c r="IL190" s="66"/>
      <c r="IM190" s="66"/>
      <c r="IN190" s="66"/>
      <c r="IO190" s="66"/>
      <c r="IP190" s="66"/>
      <c r="IQ190" s="66"/>
    </row>
    <row r="191" s="3" customFormat="1" spans="1:251">
      <c r="A191" s="103"/>
      <c r="B191" s="359"/>
      <c r="C191" s="360"/>
      <c r="D191" s="270"/>
      <c r="E191" s="271"/>
      <c r="F191" s="272"/>
      <c r="G191" s="272"/>
      <c r="H191" s="175"/>
      <c r="I191" s="175"/>
      <c r="J191" s="270"/>
      <c r="K191" s="175"/>
      <c r="L191" s="175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175"/>
      <c r="AA191" s="270"/>
      <c r="AB191" s="175"/>
      <c r="AC191" s="464"/>
      <c r="AD191" s="465"/>
      <c r="AE191" s="273"/>
      <c r="AF191" s="273"/>
      <c r="AG191" s="273"/>
      <c r="AH191" s="273"/>
      <c r="AI191" s="270"/>
      <c r="AJ191" s="465"/>
      <c r="AK191" s="273"/>
      <c r="AL191" s="273"/>
      <c r="AM191" s="273"/>
      <c r="AN191" s="273"/>
      <c r="AO191" s="273"/>
      <c r="AP191" s="273"/>
      <c r="AQ191" s="273"/>
      <c r="AR191" s="74"/>
      <c r="AS191" s="364"/>
      <c r="AT191" s="66"/>
      <c r="AU191" s="66"/>
      <c r="AV191" s="66"/>
      <c r="AW191" s="66"/>
      <c r="AX191" s="66"/>
      <c r="AY191" s="66"/>
      <c r="AZ191" s="66"/>
      <c r="BA191" s="66"/>
      <c r="BB191" s="66"/>
      <c r="BC191" s="66"/>
      <c r="BD191" s="66"/>
      <c r="BE191" s="66"/>
      <c r="BF191" s="66"/>
      <c r="BG191" s="66"/>
      <c r="BH191" s="66"/>
      <c r="BI191" s="66"/>
      <c r="BJ191" s="66"/>
      <c r="BK191" s="66"/>
      <c r="BL191" s="66"/>
      <c r="BM191" s="66"/>
      <c r="BN191" s="66"/>
      <c r="BO191" s="66"/>
      <c r="BP191" s="66"/>
      <c r="BQ191" s="66"/>
      <c r="BR191" s="66"/>
      <c r="BS191" s="66"/>
      <c r="BT191" s="66"/>
      <c r="BU191" s="66"/>
      <c r="BV191" s="66"/>
      <c r="BW191" s="66"/>
      <c r="BX191" s="66"/>
      <c r="BY191" s="66"/>
      <c r="BZ191" s="66"/>
      <c r="CA191" s="66"/>
      <c r="CB191" s="66"/>
      <c r="CC191" s="66"/>
      <c r="CD191" s="66"/>
      <c r="CE191" s="66"/>
      <c r="CF191" s="66"/>
      <c r="CG191" s="66"/>
      <c r="CH191" s="66"/>
      <c r="CI191" s="66"/>
      <c r="CJ191" s="66"/>
      <c r="CK191" s="66"/>
      <c r="CL191" s="66"/>
      <c r="CM191" s="66"/>
      <c r="CN191" s="66"/>
      <c r="CO191" s="66"/>
      <c r="CP191" s="66"/>
      <c r="CQ191" s="66"/>
      <c r="CR191" s="66"/>
      <c r="CS191" s="66"/>
      <c r="CT191" s="66"/>
      <c r="CU191" s="66"/>
      <c r="CV191" s="66"/>
      <c r="CW191" s="66"/>
      <c r="CX191" s="66"/>
      <c r="CY191" s="66"/>
      <c r="CZ191" s="66"/>
      <c r="DA191" s="66"/>
      <c r="DB191" s="66"/>
      <c r="DC191" s="66"/>
      <c r="DD191" s="66"/>
      <c r="DE191" s="66"/>
      <c r="DF191" s="66"/>
      <c r="DG191" s="66"/>
      <c r="DH191" s="66"/>
      <c r="DI191" s="66"/>
      <c r="DJ191" s="66"/>
      <c r="DK191" s="66"/>
      <c r="DL191" s="66"/>
      <c r="DM191" s="66"/>
      <c r="DN191" s="66"/>
      <c r="DO191" s="66"/>
      <c r="DP191" s="66"/>
      <c r="DQ191" s="66"/>
      <c r="DR191" s="66"/>
      <c r="DS191" s="66"/>
      <c r="DT191" s="66"/>
      <c r="DU191" s="66"/>
      <c r="DV191" s="66"/>
      <c r="DW191" s="66"/>
      <c r="DX191" s="66"/>
      <c r="DY191" s="66"/>
      <c r="DZ191" s="66"/>
      <c r="EA191" s="66"/>
      <c r="EB191" s="66"/>
      <c r="EC191" s="66"/>
      <c r="ED191" s="66"/>
      <c r="EE191" s="66"/>
      <c r="EF191" s="66"/>
      <c r="EG191" s="66"/>
      <c r="EH191" s="66"/>
      <c r="EI191" s="66"/>
      <c r="EJ191" s="66"/>
      <c r="EK191" s="66"/>
      <c r="EL191" s="66"/>
      <c r="EM191" s="66"/>
      <c r="EN191" s="66"/>
      <c r="EO191" s="66"/>
      <c r="EP191" s="66"/>
      <c r="EQ191" s="66"/>
      <c r="ER191" s="66"/>
      <c r="ES191" s="66"/>
      <c r="ET191" s="66"/>
      <c r="EU191" s="66"/>
      <c r="EV191" s="66"/>
      <c r="EW191" s="66"/>
      <c r="EX191" s="66"/>
      <c r="EY191" s="66"/>
      <c r="EZ191" s="66"/>
      <c r="FA191" s="66"/>
      <c r="FB191" s="66"/>
      <c r="FC191" s="66"/>
      <c r="FD191" s="66"/>
      <c r="FE191" s="66"/>
      <c r="FF191" s="66"/>
      <c r="FG191" s="66"/>
      <c r="FH191" s="66"/>
      <c r="FI191" s="66"/>
      <c r="FJ191" s="66"/>
      <c r="FK191" s="66"/>
      <c r="FL191" s="66"/>
      <c r="FM191" s="66"/>
      <c r="FN191" s="66"/>
      <c r="FO191" s="66"/>
      <c r="FP191" s="66"/>
      <c r="FQ191" s="66"/>
      <c r="FR191" s="66"/>
      <c r="FS191" s="66"/>
      <c r="FT191" s="66"/>
      <c r="FU191" s="66"/>
      <c r="FV191" s="66"/>
      <c r="FW191" s="66"/>
      <c r="FX191" s="66"/>
      <c r="FY191" s="66"/>
      <c r="FZ191" s="66"/>
      <c r="GA191" s="66"/>
      <c r="GB191" s="66"/>
      <c r="GC191" s="66"/>
      <c r="GD191" s="66"/>
      <c r="GE191" s="66"/>
      <c r="GF191" s="66"/>
      <c r="GG191" s="66"/>
      <c r="GH191" s="66"/>
      <c r="GI191" s="66"/>
      <c r="GJ191" s="66"/>
      <c r="GK191" s="66"/>
      <c r="GL191" s="66"/>
      <c r="GM191" s="66"/>
      <c r="GN191" s="66"/>
      <c r="GO191" s="66"/>
      <c r="GP191" s="66"/>
      <c r="GQ191" s="66"/>
      <c r="GR191" s="66"/>
      <c r="GS191" s="66"/>
      <c r="GT191" s="66"/>
      <c r="GU191" s="66"/>
      <c r="GV191" s="66"/>
      <c r="GW191" s="66"/>
      <c r="GX191" s="66"/>
      <c r="GY191" s="66"/>
      <c r="GZ191" s="66"/>
      <c r="HA191" s="66"/>
      <c r="HB191" s="66"/>
      <c r="HC191" s="66"/>
      <c r="HD191" s="66"/>
      <c r="HE191" s="66"/>
      <c r="HF191" s="66"/>
      <c r="HG191" s="66"/>
      <c r="HH191" s="66"/>
      <c r="HI191" s="66"/>
      <c r="HJ191" s="66"/>
      <c r="HK191" s="66"/>
      <c r="HL191" s="66"/>
      <c r="HM191" s="66"/>
      <c r="HN191" s="66"/>
      <c r="HO191" s="66"/>
      <c r="HP191" s="66"/>
      <c r="HQ191" s="66"/>
      <c r="HR191" s="66"/>
      <c r="HS191" s="66"/>
      <c r="HT191" s="66"/>
      <c r="HU191" s="66"/>
      <c r="HV191" s="66"/>
      <c r="HW191" s="66"/>
      <c r="HX191" s="66"/>
      <c r="HY191" s="66"/>
      <c r="HZ191" s="66"/>
      <c r="IA191" s="66"/>
      <c r="IB191" s="66"/>
      <c r="IC191" s="66"/>
      <c r="ID191" s="66"/>
      <c r="IE191" s="66"/>
      <c r="IF191" s="66"/>
      <c r="IG191" s="66"/>
      <c r="IH191" s="66"/>
      <c r="II191" s="66"/>
      <c r="IJ191" s="66"/>
      <c r="IK191" s="66"/>
      <c r="IL191" s="66"/>
      <c r="IM191" s="66"/>
      <c r="IN191" s="66"/>
      <c r="IO191" s="66"/>
      <c r="IP191" s="66"/>
      <c r="IQ191" s="66"/>
    </row>
    <row r="192" s="3" customFormat="1" spans="1:251">
      <c r="A192" s="103"/>
      <c r="B192" s="359"/>
      <c r="C192" s="360"/>
      <c r="D192" s="270"/>
      <c r="E192" s="271"/>
      <c r="F192" s="272"/>
      <c r="G192" s="272"/>
      <c r="H192" s="175"/>
      <c r="I192" s="175"/>
      <c r="J192" s="270"/>
      <c r="K192" s="175"/>
      <c r="L192" s="175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175"/>
      <c r="AA192" s="270"/>
      <c r="AB192" s="175"/>
      <c r="AC192" s="464"/>
      <c r="AD192" s="465"/>
      <c r="AE192" s="273"/>
      <c r="AF192" s="273"/>
      <c r="AG192" s="273"/>
      <c r="AH192" s="273"/>
      <c r="AI192" s="270"/>
      <c r="AJ192" s="465"/>
      <c r="AK192" s="273"/>
      <c r="AL192" s="273"/>
      <c r="AM192" s="273"/>
      <c r="AN192" s="273"/>
      <c r="AO192" s="273"/>
      <c r="AP192" s="273"/>
      <c r="AQ192" s="273"/>
      <c r="AR192" s="74"/>
      <c r="AS192" s="364"/>
      <c r="AT192" s="66"/>
      <c r="AU192" s="66"/>
      <c r="AV192" s="66"/>
      <c r="AW192" s="66"/>
      <c r="AX192" s="66"/>
      <c r="AY192" s="66"/>
      <c r="AZ192" s="66"/>
      <c r="BA192" s="66"/>
      <c r="BB192" s="66"/>
      <c r="BC192" s="66"/>
      <c r="BD192" s="66"/>
      <c r="BE192" s="66"/>
      <c r="BF192" s="66"/>
      <c r="BG192" s="66"/>
      <c r="BH192" s="66"/>
      <c r="BI192" s="66"/>
      <c r="BJ192" s="66"/>
      <c r="BK192" s="66"/>
      <c r="BL192" s="66"/>
      <c r="BM192" s="66"/>
      <c r="BN192" s="66"/>
      <c r="BO192" s="66"/>
      <c r="BP192" s="66"/>
      <c r="BQ192" s="66"/>
      <c r="BR192" s="66"/>
      <c r="BS192" s="66"/>
      <c r="BT192" s="66"/>
      <c r="BU192" s="66"/>
      <c r="BV192" s="66"/>
      <c r="BW192" s="66"/>
      <c r="BX192" s="66"/>
      <c r="BY192" s="66"/>
      <c r="BZ192" s="66"/>
      <c r="CA192" s="66"/>
      <c r="CB192" s="66"/>
      <c r="CC192" s="66"/>
      <c r="CD192" s="66"/>
      <c r="CE192" s="66"/>
      <c r="CF192" s="66"/>
      <c r="CG192" s="66"/>
      <c r="CH192" s="66"/>
      <c r="CI192" s="66"/>
      <c r="CJ192" s="66"/>
      <c r="CK192" s="66"/>
      <c r="CL192" s="66"/>
      <c r="CM192" s="66"/>
      <c r="CN192" s="66"/>
      <c r="CO192" s="66"/>
      <c r="CP192" s="66"/>
      <c r="CQ192" s="66"/>
      <c r="CR192" s="66"/>
      <c r="CS192" s="66"/>
      <c r="CT192" s="66"/>
      <c r="CU192" s="66"/>
      <c r="CV192" s="66"/>
      <c r="CW192" s="66"/>
      <c r="CX192" s="66"/>
      <c r="CY192" s="66"/>
      <c r="CZ192" s="66"/>
      <c r="DA192" s="66"/>
      <c r="DB192" s="66"/>
      <c r="DC192" s="66"/>
      <c r="DD192" s="66"/>
      <c r="DE192" s="66"/>
      <c r="DF192" s="66"/>
      <c r="DG192" s="66"/>
      <c r="DH192" s="66"/>
      <c r="DI192" s="66"/>
      <c r="DJ192" s="66"/>
      <c r="DK192" s="66"/>
      <c r="DL192" s="66"/>
      <c r="DM192" s="66"/>
      <c r="DN192" s="66"/>
      <c r="DO192" s="66"/>
      <c r="DP192" s="66"/>
      <c r="DQ192" s="66"/>
      <c r="DR192" s="66"/>
      <c r="DS192" s="66"/>
      <c r="DT192" s="66"/>
      <c r="DU192" s="66"/>
      <c r="DV192" s="66"/>
      <c r="DW192" s="66"/>
      <c r="DX192" s="66"/>
      <c r="DY192" s="66"/>
      <c r="DZ192" s="66"/>
      <c r="EA192" s="66"/>
      <c r="EB192" s="66"/>
      <c r="EC192" s="66"/>
      <c r="ED192" s="66"/>
      <c r="EE192" s="66"/>
      <c r="EF192" s="66"/>
      <c r="EG192" s="66"/>
      <c r="EH192" s="66"/>
      <c r="EI192" s="66"/>
      <c r="EJ192" s="66"/>
      <c r="EK192" s="66"/>
      <c r="EL192" s="66"/>
      <c r="EM192" s="66"/>
      <c r="EN192" s="66"/>
      <c r="EO192" s="66"/>
      <c r="EP192" s="66"/>
      <c r="EQ192" s="66"/>
      <c r="ER192" s="66"/>
      <c r="ES192" s="66"/>
      <c r="ET192" s="66"/>
      <c r="EU192" s="66"/>
      <c r="EV192" s="66"/>
      <c r="EW192" s="66"/>
      <c r="EX192" s="66"/>
      <c r="EY192" s="66"/>
      <c r="EZ192" s="66"/>
      <c r="FA192" s="66"/>
      <c r="FB192" s="66"/>
      <c r="FC192" s="66"/>
      <c r="FD192" s="66"/>
      <c r="FE192" s="66"/>
      <c r="FF192" s="66"/>
      <c r="FG192" s="66"/>
      <c r="FH192" s="66"/>
      <c r="FI192" s="66"/>
      <c r="FJ192" s="66"/>
      <c r="FK192" s="66"/>
      <c r="FL192" s="66"/>
      <c r="FM192" s="66"/>
      <c r="FN192" s="66"/>
      <c r="FO192" s="66"/>
      <c r="FP192" s="66"/>
      <c r="FQ192" s="66"/>
      <c r="FR192" s="66"/>
      <c r="FS192" s="66"/>
      <c r="FT192" s="66"/>
      <c r="FU192" s="66"/>
      <c r="FV192" s="66"/>
      <c r="FW192" s="66"/>
      <c r="FX192" s="66"/>
      <c r="FY192" s="66"/>
      <c r="FZ192" s="66"/>
      <c r="GA192" s="66"/>
      <c r="GB192" s="66"/>
      <c r="GC192" s="66"/>
      <c r="GD192" s="66"/>
      <c r="GE192" s="66"/>
      <c r="GF192" s="66"/>
      <c r="GG192" s="66"/>
      <c r="GH192" s="66"/>
      <c r="GI192" s="66"/>
      <c r="GJ192" s="66"/>
      <c r="GK192" s="66"/>
      <c r="GL192" s="66"/>
      <c r="GM192" s="66"/>
      <c r="GN192" s="66"/>
      <c r="GO192" s="66"/>
      <c r="GP192" s="66"/>
      <c r="GQ192" s="66"/>
      <c r="GR192" s="66"/>
      <c r="GS192" s="66"/>
      <c r="GT192" s="66"/>
      <c r="GU192" s="66"/>
      <c r="GV192" s="66"/>
      <c r="GW192" s="66"/>
      <c r="GX192" s="66"/>
      <c r="GY192" s="66"/>
      <c r="GZ192" s="66"/>
      <c r="HA192" s="66"/>
      <c r="HB192" s="66"/>
      <c r="HC192" s="66"/>
      <c r="HD192" s="66"/>
      <c r="HE192" s="66"/>
      <c r="HF192" s="66"/>
      <c r="HG192" s="66"/>
      <c r="HH192" s="66"/>
      <c r="HI192" s="66"/>
      <c r="HJ192" s="66"/>
      <c r="HK192" s="66"/>
      <c r="HL192" s="66"/>
      <c r="HM192" s="66"/>
      <c r="HN192" s="66"/>
      <c r="HO192" s="66"/>
      <c r="HP192" s="66"/>
      <c r="HQ192" s="66"/>
      <c r="HR192" s="66"/>
      <c r="HS192" s="66"/>
      <c r="HT192" s="66"/>
      <c r="HU192" s="66"/>
      <c r="HV192" s="66"/>
      <c r="HW192" s="66"/>
      <c r="HX192" s="66"/>
      <c r="HY192" s="66"/>
      <c r="HZ192" s="66"/>
      <c r="IA192" s="66"/>
      <c r="IB192" s="66"/>
      <c r="IC192" s="66"/>
      <c r="ID192" s="66"/>
      <c r="IE192" s="66"/>
      <c r="IF192" s="66"/>
      <c r="IG192" s="66"/>
      <c r="IH192" s="66"/>
      <c r="II192" s="66"/>
      <c r="IJ192" s="66"/>
      <c r="IK192" s="66"/>
      <c r="IL192" s="66"/>
      <c r="IM192" s="66"/>
      <c r="IN192" s="66"/>
      <c r="IO192" s="66"/>
      <c r="IP192" s="66"/>
      <c r="IQ192" s="66"/>
    </row>
    <row r="193" s="3" customFormat="1" spans="1:251">
      <c r="A193" s="103"/>
      <c r="B193" s="359"/>
      <c r="C193" s="360"/>
      <c r="D193" s="270"/>
      <c r="E193" s="271"/>
      <c r="F193" s="272"/>
      <c r="G193" s="272"/>
      <c r="H193" s="175"/>
      <c r="I193" s="175"/>
      <c r="J193" s="270"/>
      <c r="K193" s="175"/>
      <c r="L193" s="175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175"/>
      <c r="AA193" s="270"/>
      <c r="AB193" s="175"/>
      <c r="AC193" s="464"/>
      <c r="AD193" s="465"/>
      <c r="AE193" s="273"/>
      <c r="AF193" s="273"/>
      <c r="AG193" s="273"/>
      <c r="AH193" s="273"/>
      <c r="AI193" s="270"/>
      <c r="AJ193" s="465"/>
      <c r="AK193" s="273"/>
      <c r="AL193" s="273"/>
      <c r="AM193" s="273"/>
      <c r="AN193" s="273"/>
      <c r="AO193" s="273"/>
      <c r="AP193" s="273"/>
      <c r="AQ193" s="273"/>
      <c r="AR193" s="74"/>
      <c r="AS193" s="364"/>
      <c r="AT193" s="66"/>
      <c r="AU193" s="66"/>
      <c r="AV193" s="66"/>
      <c r="AW193" s="66"/>
      <c r="AX193" s="66"/>
      <c r="AY193" s="66"/>
      <c r="AZ193" s="66"/>
      <c r="BA193" s="66"/>
      <c r="BB193" s="66"/>
      <c r="BC193" s="66"/>
      <c r="BD193" s="66"/>
      <c r="BE193" s="66"/>
      <c r="BF193" s="66"/>
      <c r="BG193" s="66"/>
      <c r="BH193" s="66"/>
      <c r="BI193" s="66"/>
      <c r="BJ193" s="66"/>
      <c r="BK193" s="66"/>
      <c r="BL193" s="66"/>
      <c r="BM193" s="66"/>
      <c r="BN193" s="66"/>
      <c r="BO193" s="66"/>
      <c r="BP193" s="66"/>
      <c r="BQ193" s="66"/>
      <c r="BR193" s="66"/>
      <c r="BS193" s="66"/>
      <c r="BT193" s="66"/>
      <c r="BU193" s="66"/>
      <c r="BV193" s="66"/>
      <c r="BW193" s="66"/>
      <c r="BX193" s="66"/>
      <c r="BY193" s="66"/>
      <c r="BZ193" s="66"/>
      <c r="CA193" s="66"/>
      <c r="CB193" s="66"/>
      <c r="CC193" s="66"/>
      <c r="CD193" s="66"/>
      <c r="CE193" s="66"/>
      <c r="CF193" s="66"/>
      <c r="CG193" s="66"/>
      <c r="CH193" s="66"/>
      <c r="CI193" s="66"/>
      <c r="CJ193" s="66"/>
      <c r="CK193" s="66"/>
      <c r="CL193" s="66"/>
      <c r="CM193" s="66"/>
      <c r="CN193" s="66"/>
      <c r="CO193" s="66"/>
      <c r="CP193" s="66"/>
      <c r="CQ193" s="66"/>
      <c r="CR193" s="66"/>
      <c r="CS193" s="66"/>
      <c r="CT193" s="66"/>
      <c r="CU193" s="66"/>
      <c r="CV193" s="66"/>
      <c r="CW193" s="66"/>
      <c r="CX193" s="66"/>
      <c r="CY193" s="66"/>
      <c r="CZ193" s="66"/>
      <c r="DA193" s="66"/>
      <c r="DB193" s="66"/>
      <c r="DC193" s="66"/>
      <c r="DD193" s="66"/>
      <c r="DE193" s="66"/>
      <c r="DF193" s="66"/>
      <c r="DG193" s="66"/>
      <c r="DH193" s="66"/>
      <c r="DI193" s="66"/>
      <c r="DJ193" s="66"/>
      <c r="DK193" s="66"/>
      <c r="DL193" s="66"/>
      <c r="DM193" s="66"/>
      <c r="DN193" s="66"/>
      <c r="DO193" s="66"/>
      <c r="DP193" s="66"/>
      <c r="DQ193" s="66"/>
      <c r="DR193" s="66"/>
      <c r="DS193" s="66"/>
      <c r="DT193" s="66"/>
      <c r="DU193" s="66"/>
      <c r="DV193" s="66"/>
      <c r="DW193" s="66"/>
      <c r="DX193" s="66"/>
      <c r="DY193" s="66"/>
      <c r="DZ193" s="66"/>
      <c r="EA193" s="66"/>
      <c r="EB193" s="66"/>
      <c r="EC193" s="66"/>
      <c r="ED193" s="66"/>
      <c r="EE193" s="66"/>
      <c r="EF193" s="66"/>
      <c r="EG193" s="66"/>
      <c r="EH193" s="66"/>
      <c r="EI193" s="66"/>
      <c r="EJ193" s="66"/>
      <c r="EK193" s="66"/>
      <c r="EL193" s="66"/>
      <c r="EM193" s="66"/>
      <c r="EN193" s="66"/>
      <c r="EO193" s="66"/>
      <c r="EP193" s="66"/>
      <c r="EQ193" s="66"/>
      <c r="ER193" s="66"/>
      <c r="ES193" s="66"/>
      <c r="ET193" s="66"/>
      <c r="EU193" s="66"/>
      <c r="EV193" s="66"/>
      <c r="EW193" s="66"/>
      <c r="EX193" s="66"/>
      <c r="EY193" s="66"/>
      <c r="EZ193" s="66"/>
      <c r="FA193" s="66"/>
      <c r="FB193" s="66"/>
      <c r="FC193" s="66"/>
      <c r="FD193" s="66"/>
      <c r="FE193" s="66"/>
      <c r="FF193" s="66"/>
      <c r="FG193" s="66"/>
      <c r="FH193" s="66"/>
      <c r="FI193" s="66"/>
      <c r="FJ193" s="66"/>
      <c r="FK193" s="66"/>
      <c r="FL193" s="66"/>
      <c r="FM193" s="66"/>
      <c r="FN193" s="66"/>
      <c r="FO193" s="66"/>
      <c r="FP193" s="66"/>
      <c r="FQ193" s="66"/>
      <c r="FR193" s="66"/>
      <c r="FS193" s="66"/>
      <c r="FT193" s="66"/>
      <c r="FU193" s="66"/>
      <c r="FV193" s="66"/>
      <c r="FW193" s="66"/>
      <c r="FX193" s="66"/>
      <c r="FY193" s="66"/>
      <c r="FZ193" s="66"/>
      <c r="GA193" s="66"/>
      <c r="GB193" s="66"/>
      <c r="GC193" s="66"/>
      <c r="GD193" s="66"/>
      <c r="GE193" s="66"/>
      <c r="GF193" s="66"/>
      <c r="GG193" s="66"/>
      <c r="GH193" s="66"/>
      <c r="GI193" s="66"/>
      <c r="GJ193" s="66"/>
      <c r="GK193" s="66"/>
      <c r="GL193" s="66"/>
      <c r="GM193" s="66"/>
      <c r="GN193" s="66"/>
      <c r="GO193" s="66"/>
      <c r="GP193" s="66"/>
      <c r="GQ193" s="66"/>
      <c r="GR193" s="66"/>
      <c r="GS193" s="66"/>
      <c r="GT193" s="66"/>
      <c r="GU193" s="66"/>
      <c r="GV193" s="66"/>
      <c r="GW193" s="66"/>
      <c r="GX193" s="66"/>
      <c r="GY193" s="66"/>
      <c r="GZ193" s="66"/>
      <c r="HA193" s="66"/>
      <c r="HB193" s="66"/>
      <c r="HC193" s="66"/>
      <c r="HD193" s="66"/>
      <c r="HE193" s="66"/>
      <c r="HF193" s="66"/>
      <c r="HG193" s="66"/>
      <c r="HH193" s="66"/>
      <c r="HI193" s="66"/>
      <c r="HJ193" s="66"/>
      <c r="HK193" s="66"/>
      <c r="HL193" s="66"/>
      <c r="HM193" s="66"/>
      <c r="HN193" s="66"/>
      <c r="HO193" s="66"/>
      <c r="HP193" s="66"/>
      <c r="HQ193" s="66"/>
      <c r="HR193" s="66"/>
      <c r="HS193" s="66"/>
      <c r="HT193" s="66"/>
      <c r="HU193" s="66"/>
      <c r="HV193" s="66"/>
      <c r="HW193" s="66"/>
      <c r="HX193" s="66"/>
      <c r="HY193" s="66"/>
      <c r="HZ193" s="66"/>
      <c r="IA193" s="66"/>
      <c r="IB193" s="66"/>
      <c r="IC193" s="66"/>
      <c r="ID193" s="66"/>
      <c r="IE193" s="66"/>
      <c r="IF193" s="66"/>
      <c r="IG193" s="66"/>
      <c r="IH193" s="66"/>
      <c r="II193" s="66"/>
      <c r="IJ193" s="66"/>
      <c r="IK193" s="66"/>
      <c r="IL193" s="66"/>
      <c r="IM193" s="66"/>
      <c r="IN193" s="66"/>
      <c r="IO193" s="66"/>
      <c r="IP193" s="66"/>
      <c r="IQ193" s="66"/>
    </row>
    <row r="194" s="3" customFormat="1" spans="1:251">
      <c r="A194" s="103"/>
      <c r="B194" s="359"/>
      <c r="C194" s="360"/>
      <c r="D194" s="270"/>
      <c r="E194" s="271"/>
      <c r="F194" s="272"/>
      <c r="G194" s="272"/>
      <c r="H194" s="175"/>
      <c r="I194" s="175"/>
      <c r="J194" s="270"/>
      <c r="K194" s="175"/>
      <c r="L194" s="175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175"/>
      <c r="AA194" s="270"/>
      <c r="AB194" s="175"/>
      <c r="AC194" s="464"/>
      <c r="AD194" s="465"/>
      <c r="AE194" s="273"/>
      <c r="AF194" s="273"/>
      <c r="AG194" s="273"/>
      <c r="AH194" s="273"/>
      <c r="AI194" s="270"/>
      <c r="AJ194" s="465"/>
      <c r="AK194" s="273"/>
      <c r="AL194" s="273"/>
      <c r="AM194" s="273"/>
      <c r="AN194" s="273"/>
      <c r="AO194" s="273"/>
      <c r="AP194" s="273"/>
      <c r="AQ194" s="273"/>
      <c r="AR194" s="74"/>
      <c r="AS194" s="364"/>
      <c r="AT194" s="66"/>
      <c r="AU194" s="66"/>
      <c r="AV194" s="66"/>
      <c r="AW194" s="66"/>
      <c r="AX194" s="66"/>
      <c r="AY194" s="66"/>
      <c r="AZ194" s="66"/>
      <c r="BA194" s="66"/>
      <c r="BB194" s="66"/>
      <c r="BC194" s="66"/>
      <c r="BD194" s="66"/>
      <c r="BE194" s="66"/>
      <c r="BF194" s="66"/>
      <c r="BG194" s="66"/>
      <c r="BH194" s="66"/>
      <c r="BI194" s="66"/>
      <c r="BJ194" s="66"/>
      <c r="BK194" s="66"/>
      <c r="BL194" s="66"/>
      <c r="BM194" s="66"/>
      <c r="BN194" s="66"/>
      <c r="BO194" s="66"/>
      <c r="BP194" s="66"/>
      <c r="BQ194" s="66"/>
      <c r="BR194" s="66"/>
      <c r="BS194" s="66"/>
      <c r="BT194" s="66"/>
      <c r="BU194" s="66"/>
      <c r="BV194" s="66"/>
      <c r="BW194" s="66"/>
      <c r="BX194" s="66"/>
      <c r="BY194" s="66"/>
      <c r="BZ194" s="66"/>
      <c r="CA194" s="66"/>
      <c r="CB194" s="66"/>
      <c r="CC194" s="66"/>
      <c r="CD194" s="66"/>
      <c r="CE194" s="66"/>
      <c r="CF194" s="66"/>
      <c r="CG194" s="66"/>
      <c r="CH194" s="66"/>
      <c r="CI194" s="66"/>
      <c r="CJ194" s="66"/>
      <c r="CK194" s="66"/>
      <c r="CL194" s="66"/>
      <c r="CM194" s="66"/>
      <c r="CN194" s="66"/>
      <c r="CO194" s="66"/>
      <c r="CP194" s="66"/>
      <c r="CQ194" s="66"/>
      <c r="CR194" s="66"/>
      <c r="CS194" s="66"/>
      <c r="CT194" s="66"/>
      <c r="CU194" s="66"/>
      <c r="CV194" s="66"/>
      <c r="CW194" s="66"/>
      <c r="CX194" s="66"/>
      <c r="CY194" s="66"/>
      <c r="CZ194" s="66"/>
      <c r="DA194" s="66"/>
      <c r="DB194" s="66"/>
      <c r="DC194" s="66"/>
      <c r="DD194" s="66"/>
      <c r="DE194" s="66"/>
      <c r="DF194" s="66"/>
      <c r="DG194" s="66"/>
      <c r="DH194" s="66"/>
      <c r="DI194" s="66"/>
      <c r="DJ194" s="66"/>
      <c r="DK194" s="66"/>
      <c r="DL194" s="66"/>
      <c r="DM194" s="66"/>
      <c r="DN194" s="66"/>
      <c r="DO194" s="66"/>
      <c r="DP194" s="66"/>
      <c r="DQ194" s="66"/>
      <c r="DR194" s="66"/>
      <c r="DS194" s="66"/>
      <c r="DT194" s="66"/>
      <c r="DU194" s="66"/>
      <c r="DV194" s="66"/>
      <c r="DW194" s="66"/>
      <c r="DX194" s="66"/>
      <c r="DY194" s="66"/>
      <c r="DZ194" s="66"/>
      <c r="EA194" s="66"/>
      <c r="EB194" s="66"/>
      <c r="EC194" s="66"/>
      <c r="ED194" s="66"/>
      <c r="EE194" s="66"/>
      <c r="EF194" s="66"/>
      <c r="EG194" s="66"/>
      <c r="EH194" s="66"/>
      <c r="EI194" s="66"/>
      <c r="EJ194" s="66"/>
      <c r="EK194" s="66"/>
      <c r="EL194" s="66"/>
      <c r="EM194" s="66"/>
      <c r="EN194" s="66"/>
      <c r="EO194" s="66"/>
      <c r="EP194" s="66"/>
      <c r="EQ194" s="66"/>
      <c r="ER194" s="66"/>
      <c r="ES194" s="66"/>
      <c r="ET194" s="66"/>
      <c r="EU194" s="66"/>
      <c r="EV194" s="66"/>
      <c r="EW194" s="66"/>
      <c r="EX194" s="66"/>
      <c r="EY194" s="66"/>
      <c r="EZ194" s="66"/>
      <c r="FA194" s="66"/>
      <c r="FB194" s="66"/>
      <c r="FC194" s="66"/>
      <c r="FD194" s="66"/>
      <c r="FE194" s="66"/>
      <c r="FF194" s="66"/>
      <c r="FG194" s="66"/>
      <c r="FH194" s="66"/>
      <c r="FI194" s="66"/>
      <c r="FJ194" s="66"/>
      <c r="FK194" s="66"/>
      <c r="FL194" s="66"/>
      <c r="FM194" s="66"/>
      <c r="FN194" s="66"/>
      <c r="FO194" s="66"/>
      <c r="FP194" s="66"/>
      <c r="FQ194" s="66"/>
      <c r="FR194" s="66"/>
      <c r="FS194" s="66"/>
      <c r="FT194" s="66"/>
      <c r="FU194" s="66"/>
      <c r="FV194" s="66"/>
      <c r="FW194" s="66"/>
      <c r="FX194" s="66"/>
      <c r="FY194" s="66"/>
      <c r="FZ194" s="66"/>
      <c r="GA194" s="66"/>
      <c r="GB194" s="66"/>
      <c r="GC194" s="66"/>
      <c r="GD194" s="66"/>
      <c r="GE194" s="66"/>
      <c r="GF194" s="66"/>
      <c r="GG194" s="66"/>
      <c r="GH194" s="66"/>
      <c r="GI194" s="66"/>
      <c r="GJ194" s="66"/>
      <c r="GK194" s="66"/>
      <c r="GL194" s="66"/>
      <c r="GM194" s="66"/>
      <c r="GN194" s="66"/>
      <c r="GO194" s="66"/>
      <c r="GP194" s="66"/>
      <c r="GQ194" s="66"/>
      <c r="GR194" s="66"/>
      <c r="GS194" s="66"/>
      <c r="GT194" s="66"/>
      <c r="GU194" s="66"/>
      <c r="GV194" s="66"/>
      <c r="GW194" s="66"/>
      <c r="GX194" s="66"/>
      <c r="GY194" s="66"/>
      <c r="GZ194" s="66"/>
      <c r="HA194" s="66"/>
      <c r="HB194" s="66"/>
      <c r="HC194" s="66"/>
      <c r="HD194" s="66"/>
      <c r="HE194" s="66"/>
      <c r="HF194" s="66"/>
      <c r="HG194" s="66"/>
      <c r="HH194" s="66"/>
      <c r="HI194" s="66"/>
      <c r="HJ194" s="66"/>
      <c r="HK194" s="66"/>
      <c r="HL194" s="66"/>
      <c r="HM194" s="66"/>
      <c r="HN194" s="66"/>
      <c r="HO194" s="66"/>
      <c r="HP194" s="66"/>
      <c r="HQ194" s="66"/>
      <c r="HR194" s="66"/>
      <c r="HS194" s="66"/>
      <c r="HT194" s="66"/>
      <c r="HU194" s="66"/>
      <c r="HV194" s="66"/>
      <c r="HW194" s="66"/>
      <c r="HX194" s="66"/>
      <c r="HY194" s="66"/>
      <c r="HZ194" s="66"/>
      <c r="IA194" s="66"/>
      <c r="IB194" s="66"/>
      <c r="IC194" s="66"/>
      <c r="ID194" s="66"/>
      <c r="IE194" s="66"/>
      <c r="IF194" s="66"/>
      <c r="IG194" s="66"/>
      <c r="IH194" s="66"/>
      <c r="II194" s="66"/>
      <c r="IJ194" s="66"/>
      <c r="IK194" s="66"/>
      <c r="IL194" s="66"/>
      <c r="IM194" s="66"/>
      <c r="IN194" s="66"/>
      <c r="IO194" s="66"/>
      <c r="IP194" s="66"/>
      <c r="IQ194" s="66"/>
    </row>
    <row r="195" s="3" customFormat="1" spans="1:251">
      <c r="A195" s="103"/>
      <c r="B195" s="359"/>
      <c r="C195" s="360"/>
      <c r="D195" s="270"/>
      <c r="E195" s="271"/>
      <c r="F195" s="272"/>
      <c r="G195" s="272"/>
      <c r="H195" s="175"/>
      <c r="I195" s="175"/>
      <c r="J195" s="270"/>
      <c r="K195" s="175"/>
      <c r="L195" s="175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175"/>
      <c r="AA195" s="270"/>
      <c r="AB195" s="175"/>
      <c r="AC195" s="464"/>
      <c r="AD195" s="465"/>
      <c r="AE195" s="273"/>
      <c r="AF195" s="273"/>
      <c r="AG195" s="273"/>
      <c r="AH195" s="273"/>
      <c r="AI195" s="270"/>
      <c r="AJ195" s="465"/>
      <c r="AK195" s="273"/>
      <c r="AL195" s="273"/>
      <c r="AM195" s="273"/>
      <c r="AN195" s="273"/>
      <c r="AO195" s="273"/>
      <c r="AP195" s="273"/>
      <c r="AQ195" s="273"/>
      <c r="AR195" s="74"/>
      <c r="AS195" s="364"/>
      <c r="AT195" s="66"/>
      <c r="AU195" s="66"/>
      <c r="AV195" s="66"/>
      <c r="AW195" s="66"/>
      <c r="AX195" s="66"/>
      <c r="AY195" s="66"/>
      <c r="AZ195" s="66"/>
      <c r="BA195" s="66"/>
      <c r="BB195" s="66"/>
      <c r="BC195" s="66"/>
      <c r="BD195" s="66"/>
      <c r="BE195" s="66"/>
      <c r="BF195" s="66"/>
      <c r="BG195" s="66"/>
      <c r="BH195" s="66"/>
      <c r="BI195" s="66"/>
      <c r="BJ195" s="66"/>
      <c r="BK195" s="66"/>
      <c r="BL195" s="66"/>
      <c r="BM195" s="66"/>
      <c r="BN195" s="66"/>
      <c r="BO195" s="66"/>
      <c r="BP195" s="66"/>
      <c r="BQ195" s="66"/>
      <c r="BR195" s="66"/>
      <c r="BS195" s="66"/>
      <c r="BT195" s="66"/>
      <c r="BU195" s="66"/>
      <c r="BV195" s="66"/>
      <c r="BW195" s="66"/>
      <c r="BX195" s="66"/>
      <c r="BY195" s="66"/>
      <c r="BZ195" s="66"/>
      <c r="CA195" s="66"/>
      <c r="CB195" s="66"/>
      <c r="CC195" s="66"/>
      <c r="CD195" s="66"/>
      <c r="CE195" s="66"/>
      <c r="CF195" s="66"/>
      <c r="CG195" s="66"/>
      <c r="CH195" s="66"/>
      <c r="CI195" s="66"/>
      <c r="CJ195" s="66"/>
      <c r="CK195" s="66"/>
      <c r="CL195" s="66"/>
      <c r="CM195" s="66"/>
      <c r="CN195" s="66"/>
      <c r="CO195" s="66"/>
      <c r="CP195" s="66"/>
      <c r="CQ195" s="66"/>
      <c r="CR195" s="66"/>
      <c r="CS195" s="66"/>
      <c r="CT195" s="66"/>
      <c r="CU195" s="66"/>
      <c r="CV195" s="66"/>
      <c r="CW195" s="66"/>
      <c r="CX195" s="66"/>
      <c r="CY195" s="66"/>
      <c r="CZ195" s="66"/>
      <c r="DA195" s="66"/>
      <c r="DB195" s="66"/>
      <c r="DC195" s="66"/>
      <c r="DD195" s="66"/>
      <c r="DE195" s="66"/>
      <c r="DF195" s="66"/>
      <c r="DG195" s="66"/>
      <c r="DH195" s="66"/>
      <c r="DI195" s="66"/>
      <c r="DJ195" s="66"/>
      <c r="DK195" s="66"/>
      <c r="DL195" s="66"/>
      <c r="DM195" s="66"/>
      <c r="DN195" s="66"/>
      <c r="DO195" s="66"/>
      <c r="DP195" s="66"/>
      <c r="DQ195" s="66"/>
      <c r="DR195" s="66"/>
      <c r="DS195" s="66"/>
      <c r="DT195" s="66"/>
      <c r="DU195" s="66"/>
      <c r="DV195" s="66"/>
      <c r="DW195" s="66"/>
      <c r="DX195" s="66"/>
      <c r="DY195" s="66"/>
      <c r="DZ195" s="66"/>
      <c r="EA195" s="66"/>
      <c r="EB195" s="66"/>
      <c r="EC195" s="66"/>
      <c r="ED195" s="66"/>
      <c r="EE195" s="66"/>
      <c r="EF195" s="66"/>
      <c r="EG195" s="66"/>
      <c r="EH195" s="66"/>
      <c r="EI195" s="66"/>
      <c r="EJ195" s="66"/>
      <c r="EK195" s="66"/>
      <c r="EL195" s="66"/>
      <c r="EM195" s="66"/>
      <c r="EN195" s="66"/>
      <c r="EO195" s="66"/>
      <c r="EP195" s="66"/>
      <c r="EQ195" s="66"/>
      <c r="ER195" s="66"/>
      <c r="ES195" s="66"/>
      <c r="ET195" s="66"/>
      <c r="EU195" s="66"/>
      <c r="EV195" s="66"/>
      <c r="EW195" s="66"/>
      <c r="EX195" s="66"/>
      <c r="EY195" s="66"/>
      <c r="EZ195" s="66"/>
      <c r="FA195" s="66"/>
      <c r="FB195" s="66"/>
      <c r="FC195" s="66"/>
      <c r="FD195" s="66"/>
      <c r="FE195" s="66"/>
      <c r="FF195" s="66"/>
      <c r="FG195" s="66"/>
      <c r="FH195" s="66"/>
      <c r="FI195" s="66"/>
      <c r="FJ195" s="66"/>
      <c r="FK195" s="66"/>
      <c r="FL195" s="66"/>
      <c r="FM195" s="66"/>
      <c r="FN195" s="66"/>
      <c r="FO195" s="66"/>
      <c r="FP195" s="66"/>
      <c r="FQ195" s="66"/>
      <c r="FR195" s="66"/>
      <c r="FS195" s="66"/>
      <c r="FT195" s="66"/>
      <c r="FU195" s="66"/>
      <c r="FV195" s="66"/>
      <c r="FW195" s="66"/>
      <c r="FX195" s="66"/>
      <c r="FY195" s="66"/>
      <c r="FZ195" s="66"/>
      <c r="GA195" s="66"/>
      <c r="GB195" s="66"/>
      <c r="GC195" s="66"/>
      <c r="GD195" s="66"/>
      <c r="GE195" s="66"/>
      <c r="GF195" s="66"/>
      <c r="GG195" s="66"/>
      <c r="GH195" s="66"/>
      <c r="GI195" s="66"/>
      <c r="GJ195" s="66"/>
      <c r="GK195" s="66"/>
      <c r="GL195" s="66"/>
      <c r="GM195" s="66"/>
      <c r="GN195" s="66"/>
      <c r="GO195" s="66"/>
      <c r="GP195" s="66"/>
      <c r="GQ195" s="66"/>
      <c r="GR195" s="66"/>
      <c r="GS195" s="66"/>
      <c r="GT195" s="66"/>
      <c r="GU195" s="66"/>
      <c r="GV195" s="66"/>
      <c r="GW195" s="66"/>
      <c r="GX195" s="66"/>
      <c r="GY195" s="66"/>
      <c r="GZ195" s="66"/>
      <c r="HA195" s="66"/>
      <c r="HB195" s="66"/>
      <c r="HC195" s="66"/>
      <c r="HD195" s="66"/>
      <c r="HE195" s="66"/>
      <c r="HF195" s="66"/>
      <c r="HG195" s="66"/>
      <c r="HH195" s="66"/>
      <c r="HI195" s="66"/>
      <c r="HJ195" s="66"/>
      <c r="HK195" s="66"/>
      <c r="HL195" s="66"/>
      <c r="HM195" s="66"/>
      <c r="HN195" s="66"/>
      <c r="HO195" s="66"/>
      <c r="HP195" s="66"/>
      <c r="HQ195" s="66"/>
      <c r="HR195" s="66"/>
      <c r="HS195" s="66"/>
      <c r="HT195" s="66"/>
      <c r="HU195" s="66"/>
      <c r="HV195" s="66"/>
      <c r="HW195" s="66"/>
      <c r="HX195" s="66"/>
      <c r="HY195" s="66"/>
      <c r="HZ195" s="66"/>
      <c r="IA195" s="66"/>
      <c r="IB195" s="66"/>
      <c r="IC195" s="66"/>
      <c r="ID195" s="66"/>
      <c r="IE195" s="66"/>
      <c r="IF195" s="66"/>
      <c r="IG195" s="66"/>
      <c r="IH195" s="66"/>
      <c r="II195" s="66"/>
      <c r="IJ195" s="66"/>
      <c r="IK195" s="66"/>
      <c r="IL195" s="66"/>
      <c r="IM195" s="66"/>
      <c r="IN195" s="66"/>
      <c r="IO195" s="66"/>
      <c r="IP195" s="66"/>
      <c r="IQ195" s="66"/>
    </row>
    <row r="196" s="3" customFormat="1" spans="1:251">
      <c r="A196" s="103"/>
      <c r="B196" s="359"/>
      <c r="C196" s="360"/>
      <c r="D196" s="270"/>
      <c r="E196" s="271"/>
      <c r="F196" s="272"/>
      <c r="G196" s="272"/>
      <c r="H196" s="175"/>
      <c r="I196" s="175"/>
      <c r="J196" s="270"/>
      <c r="K196" s="175"/>
      <c r="L196" s="175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175"/>
      <c r="AA196" s="270"/>
      <c r="AB196" s="175"/>
      <c r="AC196" s="464"/>
      <c r="AD196" s="465"/>
      <c r="AE196" s="273"/>
      <c r="AF196" s="273"/>
      <c r="AG196" s="273"/>
      <c r="AH196" s="273"/>
      <c r="AI196" s="270"/>
      <c r="AJ196" s="465"/>
      <c r="AK196" s="273"/>
      <c r="AL196" s="273"/>
      <c r="AM196" s="273"/>
      <c r="AN196" s="273"/>
      <c r="AO196" s="273"/>
      <c r="AP196" s="273"/>
      <c r="AQ196" s="273"/>
      <c r="AR196" s="74"/>
      <c r="AS196" s="364"/>
      <c r="AT196" s="66"/>
      <c r="AU196" s="66"/>
      <c r="AV196" s="66"/>
      <c r="AW196" s="66"/>
      <c r="AX196" s="66"/>
      <c r="AY196" s="66"/>
      <c r="AZ196" s="66"/>
      <c r="BA196" s="66"/>
      <c r="BB196" s="66"/>
      <c r="BC196" s="66"/>
      <c r="BD196" s="66"/>
      <c r="BE196" s="66"/>
      <c r="BF196" s="66"/>
      <c r="BG196" s="66"/>
      <c r="BH196" s="66"/>
      <c r="BI196" s="66"/>
      <c r="BJ196" s="66"/>
      <c r="BK196" s="66"/>
      <c r="BL196" s="66"/>
      <c r="BM196" s="66"/>
      <c r="BN196" s="66"/>
      <c r="BO196" s="66"/>
      <c r="BP196" s="66"/>
      <c r="BQ196" s="66"/>
      <c r="BR196" s="66"/>
      <c r="BS196" s="66"/>
      <c r="BT196" s="66"/>
      <c r="BU196" s="66"/>
      <c r="BV196" s="66"/>
      <c r="BW196" s="66"/>
      <c r="BX196" s="66"/>
      <c r="BY196" s="66"/>
      <c r="BZ196" s="66"/>
      <c r="CA196" s="66"/>
      <c r="CB196" s="66"/>
      <c r="CC196" s="66"/>
      <c r="CD196" s="66"/>
      <c r="CE196" s="66"/>
      <c r="CF196" s="66"/>
      <c r="CG196" s="66"/>
      <c r="CH196" s="66"/>
      <c r="CI196" s="66"/>
      <c r="CJ196" s="66"/>
      <c r="CK196" s="66"/>
      <c r="CL196" s="66"/>
      <c r="CM196" s="66"/>
      <c r="CN196" s="66"/>
      <c r="CO196" s="66"/>
      <c r="CP196" s="66"/>
      <c r="CQ196" s="66"/>
      <c r="CR196" s="66"/>
      <c r="CS196" s="66"/>
      <c r="CT196" s="66"/>
      <c r="CU196" s="66"/>
      <c r="CV196" s="66"/>
      <c r="CW196" s="66"/>
      <c r="CX196" s="66"/>
      <c r="CY196" s="66"/>
      <c r="CZ196" s="66"/>
      <c r="DA196" s="66"/>
      <c r="DB196" s="66"/>
      <c r="DC196" s="66"/>
      <c r="DD196" s="66"/>
      <c r="DE196" s="66"/>
      <c r="DF196" s="66"/>
      <c r="DG196" s="66"/>
      <c r="DH196" s="66"/>
      <c r="DI196" s="66"/>
      <c r="DJ196" s="66"/>
      <c r="DK196" s="66"/>
      <c r="DL196" s="66"/>
      <c r="DM196" s="66"/>
      <c r="DN196" s="66"/>
      <c r="DO196" s="66"/>
      <c r="DP196" s="66"/>
      <c r="DQ196" s="66"/>
      <c r="DR196" s="66"/>
      <c r="DS196" s="66"/>
      <c r="DT196" s="66"/>
      <c r="DU196" s="66"/>
      <c r="DV196" s="66"/>
      <c r="DW196" s="66"/>
      <c r="DX196" s="66"/>
      <c r="DY196" s="66"/>
      <c r="DZ196" s="66"/>
      <c r="EA196" s="66"/>
      <c r="EB196" s="66"/>
      <c r="EC196" s="66"/>
      <c r="ED196" s="66"/>
      <c r="EE196" s="66"/>
      <c r="EF196" s="66"/>
      <c r="EG196" s="66"/>
      <c r="EH196" s="66"/>
      <c r="EI196" s="66"/>
      <c r="EJ196" s="66"/>
      <c r="EK196" s="66"/>
      <c r="EL196" s="66"/>
      <c r="EM196" s="66"/>
      <c r="EN196" s="66"/>
      <c r="EO196" s="66"/>
      <c r="EP196" s="66"/>
      <c r="EQ196" s="66"/>
      <c r="ER196" s="66"/>
      <c r="ES196" s="66"/>
      <c r="ET196" s="66"/>
      <c r="EU196" s="66"/>
      <c r="EV196" s="66"/>
      <c r="EW196" s="66"/>
      <c r="EX196" s="66"/>
      <c r="EY196" s="66"/>
      <c r="EZ196" s="66"/>
      <c r="FA196" s="66"/>
      <c r="FB196" s="66"/>
      <c r="FC196" s="66"/>
      <c r="FD196" s="66"/>
      <c r="FE196" s="66"/>
      <c r="FF196" s="66"/>
      <c r="FG196" s="66"/>
      <c r="FH196" s="66"/>
      <c r="FI196" s="66"/>
      <c r="FJ196" s="66"/>
      <c r="FK196" s="66"/>
      <c r="FL196" s="66"/>
      <c r="FM196" s="66"/>
      <c r="FN196" s="66"/>
      <c r="FO196" s="66"/>
      <c r="FP196" s="66"/>
      <c r="FQ196" s="66"/>
      <c r="FR196" s="66"/>
      <c r="FS196" s="66"/>
      <c r="FT196" s="66"/>
      <c r="FU196" s="66"/>
      <c r="FV196" s="66"/>
      <c r="FW196" s="66"/>
      <c r="FX196" s="66"/>
      <c r="FY196" s="66"/>
      <c r="FZ196" s="66"/>
      <c r="GA196" s="66"/>
      <c r="GB196" s="66"/>
      <c r="GC196" s="66"/>
      <c r="GD196" s="66"/>
      <c r="GE196" s="66"/>
      <c r="GF196" s="66"/>
      <c r="GG196" s="66"/>
      <c r="GH196" s="66"/>
      <c r="GI196" s="66"/>
      <c r="GJ196" s="66"/>
      <c r="GK196" s="66"/>
      <c r="GL196" s="66"/>
      <c r="GM196" s="66"/>
      <c r="GN196" s="66"/>
      <c r="GO196" s="66"/>
      <c r="GP196" s="66"/>
      <c r="GQ196" s="66"/>
      <c r="GR196" s="66"/>
      <c r="GS196" s="66"/>
      <c r="GT196" s="66"/>
      <c r="GU196" s="66"/>
      <c r="GV196" s="66"/>
      <c r="GW196" s="66"/>
      <c r="GX196" s="66"/>
      <c r="GY196" s="66"/>
      <c r="GZ196" s="66"/>
      <c r="HA196" s="66"/>
      <c r="HB196" s="66"/>
      <c r="HC196" s="66"/>
      <c r="HD196" s="66"/>
      <c r="HE196" s="66"/>
      <c r="HF196" s="66"/>
      <c r="HG196" s="66"/>
      <c r="HH196" s="66"/>
      <c r="HI196" s="66"/>
      <c r="HJ196" s="66"/>
      <c r="HK196" s="66"/>
      <c r="HL196" s="66"/>
      <c r="HM196" s="66"/>
      <c r="HN196" s="66"/>
      <c r="HO196" s="66"/>
      <c r="HP196" s="66"/>
      <c r="HQ196" s="66"/>
      <c r="HR196" s="66"/>
      <c r="HS196" s="66"/>
      <c r="HT196" s="66"/>
      <c r="HU196" s="66"/>
      <c r="HV196" s="66"/>
      <c r="HW196" s="66"/>
      <c r="HX196" s="66"/>
      <c r="HY196" s="66"/>
      <c r="HZ196" s="66"/>
      <c r="IA196" s="66"/>
      <c r="IB196" s="66"/>
      <c r="IC196" s="66"/>
      <c r="ID196" s="66"/>
      <c r="IE196" s="66"/>
      <c r="IF196" s="66"/>
      <c r="IG196" s="66"/>
      <c r="IH196" s="66"/>
      <c r="II196" s="66"/>
      <c r="IJ196" s="66"/>
      <c r="IK196" s="66"/>
      <c r="IL196" s="66"/>
      <c r="IM196" s="66"/>
      <c r="IN196" s="66"/>
      <c r="IO196" s="66"/>
      <c r="IP196" s="66"/>
      <c r="IQ196" s="66"/>
    </row>
    <row r="197" s="3" customFormat="1" spans="1:251">
      <c r="A197" s="103"/>
      <c r="B197" s="359"/>
      <c r="C197" s="360"/>
      <c r="D197" s="270"/>
      <c r="E197" s="271"/>
      <c r="F197" s="272"/>
      <c r="G197" s="272"/>
      <c r="H197" s="175"/>
      <c r="I197" s="175"/>
      <c r="J197" s="270"/>
      <c r="K197" s="175"/>
      <c r="L197" s="175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175"/>
      <c r="AA197" s="270"/>
      <c r="AB197" s="175"/>
      <c r="AC197" s="464"/>
      <c r="AD197" s="465"/>
      <c r="AE197" s="273"/>
      <c r="AF197" s="273"/>
      <c r="AG197" s="273"/>
      <c r="AH197" s="273"/>
      <c r="AI197" s="270"/>
      <c r="AJ197" s="465"/>
      <c r="AK197" s="273"/>
      <c r="AL197" s="273"/>
      <c r="AM197" s="273"/>
      <c r="AN197" s="273"/>
      <c r="AO197" s="273"/>
      <c r="AP197" s="273"/>
      <c r="AQ197" s="273"/>
      <c r="AR197" s="74"/>
      <c r="AS197" s="364"/>
      <c r="AT197" s="66"/>
      <c r="AU197" s="66"/>
      <c r="AV197" s="66"/>
      <c r="AW197" s="66"/>
      <c r="AX197" s="66"/>
      <c r="AY197" s="66"/>
      <c r="AZ197" s="66"/>
      <c r="BA197" s="66"/>
      <c r="BB197" s="66"/>
      <c r="BC197" s="66"/>
      <c r="BD197" s="66"/>
      <c r="BE197" s="66"/>
      <c r="BF197" s="66"/>
      <c r="BG197" s="66"/>
      <c r="BH197" s="66"/>
      <c r="BI197" s="66"/>
      <c r="BJ197" s="66"/>
      <c r="BK197" s="66"/>
      <c r="BL197" s="66"/>
      <c r="BM197" s="66"/>
      <c r="BN197" s="66"/>
      <c r="BO197" s="66"/>
      <c r="BP197" s="66"/>
      <c r="BQ197" s="66"/>
      <c r="BR197" s="66"/>
      <c r="BS197" s="66"/>
      <c r="BT197" s="66"/>
      <c r="BU197" s="66"/>
      <c r="BV197" s="66"/>
      <c r="BW197" s="66"/>
      <c r="BX197" s="66"/>
      <c r="BY197" s="66"/>
      <c r="BZ197" s="66"/>
      <c r="CA197" s="66"/>
      <c r="CB197" s="66"/>
      <c r="CC197" s="66"/>
      <c r="CD197" s="66"/>
      <c r="CE197" s="66"/>
      <c r="CF197" s="66"/>
      <c r="CG197" s="66"/>
      <c r="CH197" s="66"/>
      <c r="CI197" s="66"/>
      <c r="CJ197" s="66"/>
      <c r="CK197" s="66"/>
      <c r="CL197" s="66"/>
      <c r="CM197" s="66"/>
      <c r="CN197" s="66"/>
      <c r="CO197" s="66"/>
      <c r="CP197" s="66"/>
      <c r="CQ197" s="66"/>
      <c r="CR197" s="66"/>
      <c r="CS197" s="66"/>
      <c r="CT197" s="66"/>
      <c r="CU197" s="66"/>
      <c r="CV197" s="66"/>
      <c r="CW197" s="66"/>
      <c r="CX197" s="66"/>
      <c r="CY197" s="66"/>
      <c r="CZ197" s="66"/>
      <c r="DA197" s="66"/>
      <c r="DB197" s="66"/>
      <c r="DC197" s="66"/>
      <c r="DD197" s="66"/>
      <c r="DE197" s="66"/>
      <c r="DF197" s="66"/>
      <c r="DG197" s="66"/>
      <c r="DH197" s="66"/>
      <c r="DI197" s="66"/>
      <c r="DJ197" s="66"/>
      <c r="DK197" s="66"/>
      <c r="DL197" s="66"/>
      <c r="DM197" s="66"/>
      <c r="DN197" s="66"/>
      <c r="DO197" s="66"/>
      <c r="DP197" s="66"/>
      <c r="DQ197" s="66"/>
      <c r="DR197" s="66"/>
      <c r="DS197" s="66"/>
      <c r="DT197" s="66"/>
      <c r="DU197" s="66"/>
      <c r="DV197" s="66"/>
      <c r="DW197" s="66"/>
      <c r="DX197" s="66"/>
      <c r="DY197" s="66"/>
      <c r="DZ197" s="66"/>
      <c r="EA197" s="66"/>
      <c r="EB197" s="66"/>
      <c r="EC197" s="66"/>
      <c r="ED197" s="66"/>
      <c r="EE197" s="66"/>
      <c r="EF197" s="66"/>
      <c r="EG197" s="66"/>
      <c r="EH197" s="66"/>
      <c r="EI197" s="66"/>
      <c r="EJ197" s="66"/>
      <c r="EK197" s="66"/>
      <c r="EL197" s="66"/>
      <c r="EM197" s="66"/>
      <c r="EN197" s="66"/>
      <c r="EO197" s="66"/>
      <c r="EP197" s="66"/>
      <c r="EQ197" s="66"/>
      <c r="ER197" s="66"/>
      <c r="ES197" s="66"/>
      <c r="ET197" s="66"/>
      <c r="EU197" s="66"/>
      <c r="EV197" s="66"/>
      <c r="EW197" s="66"/>
      <c r="EX197" s="66"/>
      <c r="EY197" s="66"/>
      <c r="EZ197" s="66"/>
      <c r="FA197" s="66"/>
      <c r="FB197" s="66"/>
      <c r="FC197" s="66"/>
      <c r="FD197" s="66"/>
      <c r="FE197" s="66"/>
      <c r="FF197" s="66"/>
      <c r="FG197" s="66"/>
      <c r="FH197" s="66"/>
      <c r="FI197" s="66"/>
      <c r="FJ197" s="66"/>
      <c r="FK197" s="66"/>
      <c r="FL197" s="66"/>
      <c r="FM197" s="66"/>
      <c r="FN197" s="66"/>
      <c r="FO197" s="66"/>
      <c r="FP197" s="66"/>
      <c r="FQ197" s="66"/>
      <c r="FR197" s="66"/>
      <c r="FS197" s="66"/>
      <c r="FT197" s="66"/>
      <c r="FU197" s="66"/>
      <c r="FV197" s="66"/>
      <c r="FW197" s="66"/>
      <c r="FX197" s="66"/>
      <c r="FY197" s="66"/>
      <c r="FZ197" s="66"/>
      <c r="GA197" s="66"/>
      <c r="GB197" s="66"/>
      <c r="GC197" s="66"/>
      <c r="GD197" s="66"/>
      <c r="GE197" s="66"/>
      <c r="GF197" s="66"/>
      <c r="GG197" s="66"/>
      <c r="GH197" s="66"/>
      <c r="GI197" s="66"/>
      <c r="GJ197" s="66"/>
      <c r="GK197" s="66"/>
      <c r="GL197" s="66"/>
      <c r="GM197" s="66"/>
      <c r="GN197" s="66"/>
      <c r="GO197" s="66"/>
      <c r="GP197" s="66"/>
      <c r="GQ197" s="66"/>
      <c r="GR197" s="66"/>
      <c r="GS197" s="66"/>
      <c r="GT197" s="66"/>
      <c r="GU197" s="66"/>
      <c r="GV197" s="66"/>
      <c r="GW197" s="66"/>
      <c r="GX197" s="66"/>
      <c r="GY197" s="66"/>
      <c r="GZ197" s="66"/>
      <c r="HA197" s="66"/>
      <c r="HB197" s="66"/>
      <c r="HC197" s="66"/>
      <c r="HD197" s="66"/>
      <c r="HE197" s="66"/>
      <c r="HF197" s="66"/>
      <c r="HG197" s="66"/>
      <c r="HH197" s="66"/>
      <c r="HI197" s="66"/>
      <c r="HJ197" s="66"/>
      <c r="HK197" s="66"/>
      <c r="HL197" s="66"/>
      <c r="HM197" s="66"/>
      <c r="HN197" s="66"/>
      <c r="HO197" s="66"/>
      <c r="HP197" s="66"/>
      <c r="HQ197" s="66"/>
      <c r="HR197" s="66"/>
      <c r="HS197" s="66"/>
      <c r="HT197" s="66"/>
      <c r="HU197" s="66"/>
      <c r="HV197" s="66"/>
      <c r="HW197" s="66"/>
      <c r="HX197" s="66"/>
      <c r="HY197" s="66"/>
      <c r="HZ197" s="66"/>
      <c r="IA197" s="66"/>
      <c r="IB197" s="66"/>
      <c r="IC197" s="66"/>
      <c r="ID197" s="66"/>
      <c r="IE197" s="66"/>
      <c r="IF197" s="66"/>
      <c r="IG197" s="66"/>
      <c r="IH197" s="66"/>
      <c r="II197" s="66"/>
      <c r="IJ197" s="66"/>
      <c r="IK197" s="66"/>
      <c r="IL197" s="66"/>
      <c r="IM197" s="66"/>
      <c r="IN197" s="66"/>
      <c r="IO197" s="66"/>
      <c r="IP197" s="66"/>
      <c r="IQ197" s="66"/>
    </row>
  </sheetData>
  <autoFilter xmlns:etc="http://www.wps.cn/officeDocument/2017/etCustomData" ref="A2:AU170" etc:filterBottomFollowUsedRange="0">
    <extLst/>
  </autoFilter>
  <mergeCells count="51">
    <mergeCell ref="H3:I3"/>
    <mergeCell ref="E4:L4"/>
    <mergeCell ref="M4:O4"/>
    <mergeCell ref="P4:X4"/>
    <mergeCell ref="AE4:AJ4"/>
    <mergeCell ref="AK4:AL4"/>
    <mergeCell ref="U5:W5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Y4:Y6"/>
    <mergeCell ref="Z4:Z6"/>
    <mergeCell ref="AA4:AA6"/>
    <mergeCell ref="AB4:AB6"/>
    <mergeCell ref="AC4:AC6"/>
    <mergeCell ref="AD4:AD6"/>
    <mergeCell ref="AE5:AE6"/>
    <mergeCell ref="AF5:AF6"/>
    <mergeCell ref="AG5:AG6"/>
    <mergeCell ref="AH5:AH6"/>
    <mergeCell ref="AI5:AI6"/>
    <mergeCell ref="AJ5:AJ6"/>
    <mergeCell ref="AK5:AK6"/>
    <mergeCell ref="AL5:AL6"/>
    <mergeCell ref="AM4:AM6"/>
    <mergeCell ref="AN4:AN6"/>
    <mergeCell ref="AO4:AO6"/>
    <mergeCell ref="AP4:AP6"/>
    <mergeCell ref="AQ4:AQ6"/>
    <mergeCell ref="AR4:AR6"/>
    <mergeCell ref="AS4:AS6"/>
    <mergeCell ref="AT4:AT6"/>
    <mergeCell ref="AU4:AU6"/>
    <mergeCell ref="A1:AT2"/>
  </mergeCells>
  <pageMargins left="2.04930555555556" right="0.309027777777778" top="0.55" bottom="0.509027777777778" header="0.509027777777778" footer="0.509027777777778"/>
  <pageSetup paperSize="9" orientation="portrait" verticalDpi="18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V56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A56" sqref="A7:A56"/>
    </sheetView>
  </sheetViews>
  <sheetFormatPr defaultColWidth="9" defaultRowHeight="13.5"/>
  <cols>
    <col min="1" max="1" width="3.5" style="267" customWidth="1"/>
    <col min="2" max="2" width="5.875" style="268" customWidth="1"/>
    <col min="3" max="3" width="10.625" style="269" customWidth="1"/>
    <col min="4" max="4" width="3.625" style="270" customWidth="1"/>
    <col min="5" max="5" width="7.625" style="271" customWidth="1"/>
    <col min="6" max="6" width="8.375" style="272" customWidth="1"/>
    <col min="7" max="7" width="6.25" style="177" customWidth="1"/>
    <col min="8" max="8" width="7.05" style="175" customWidth="1"/>
    <col min="9" max="9" width="6.5" style="175" customWidth="1"/>
    <col min="10" max="10" width="4.375" style="270" customWidth="1"/>
    <col min="11" max="11" width="6.25" style="175" customWidth="1"/>
    <col min="12" max="12" width="5.75" style="270" customWidth="1"/>
    <col min="13" max="14" width="3" style="273" hidden="1" customWidth="1"/>
    <col min="15" max="16" width="2.75" style="273" hidden="1" customWidth="1"/>
    <col min="17" max="17" width="2.625" style="273" hidden="1" customWidth="1"/>
    <col min="18" max="18" width="3.125" style="273" hidden="1" customWidth="1"/>
    <col min="19" max="19" width="3" style="273" hidden="1" customWidth="1"/>
    <col min="20" max="20" width="2.75" style="273" hidden="1" customWidth="1"/>
    <col min="21" max="23" width="2.625" style="273" hidden="1" customWidth="1"/>
    <col min="24" max="24" width="3.5" style="273" hidden="1" customWidth="1"/>
    <col min="25" max="25" width="2.75" style="273" hidden="1" customWidth="1"/>
    <col min="26" max="26" width="6.25" style="175" customWidth="1"/>
    <col min="27" max="27" width="4.5" style="274" customWidth="1"/>
    <col min="28" max="28" width="6.25" style="175" customWidth="1"/>
    <col min="29" max="29" width="5.875" style="274" customWidth="1"/>
    <col min="30" max="30" width="7.49166666666667" style="275" customWidth="1"/>
    <col min="31" max="31" width="3.875" style="273" customWidth="1"/>
    <col min="32" max="32" width="0.625" style="273" hidden="1" customWidth="1"/>
    <col min="33" max="33" width="4.375" style="173" hidden="1" customWidth="1"/>
    <col min="34" max="34" width="5.25" style="273" customWidth="1"/>
    <col min="35" max="35" width="5.44166666666667" style="269" customWidth="1"/>
    <col min="36" max="36" width="5.33333333333333" style="276" customWidth="1"/>
    <col min="37" max="37" width="3.875" style="277" customWidth="1"/>
    <col min="38" max="38" width="3.875" style="278" customWidth="1"/>
    <col min="39" max="39" width="3.75" style="278" customWidth="1"/>
    <col min="40" max="42" width="3" style="278" customWidth="1"/>
    <col min="43" max="43" width="2.5" style="278" customWidth="1"/>
    <col min="44" max="44" width="5.875" style="278" customWidth="1"/>
    <col min="45" max="45" width="6.58333333333333" style="272" customWidth="1"/>
    <col min="46" max="46" width="8.525" style="279" customWidth="1"/>
    <col min="47" max="47" width="9.375" style="280" customWidth="1"/>
    <col min="48" max="48" width="11.875" style="264" customWidth="1"/>
    <col min="49" max="49" width="9" style="264" customWidth="1"/>
    <col min="50" max="53" width="9" style="281" customWidth="1"/>
    <col min="54" max="56" width="9" style="282" customWidth="1"/>
    <col min="57" max="254" width="9" style="283" customWidth="1"/>
    <col min="255" max="16384" width="9" style="283"/>
  </cols>
  <sheetData>
    <row r="1" s="263" customFormat="1" ht="31" customHeight="1" spans="1:256">
      <c r="A1" s="284" t="s">
        <v>1442</v>
      </c>
      <c r="B1" s="285"/>
      <c r="C1" s="286"/>
      <c r="D1" s="286"/>
      <c r="E1" s="287"/>
      <c r="F1" s="287"/>
      <c r="G1" s="286"/>
      <c r="H1" s="287"/>
      <c r="I1" s="287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8"/>
      <c r="AB1" s="286"/>
      <c r="AC1" s="288"/>
      <c r="AD1" s="288"/>
      <c r="AE1" s="286"/>
      <c r="AF1" s="286"/>
      <c r="AG1" s="289"/>
      <c r="AH1" s="286"/>
      <c r="AI1" s="286"/>
      <c r="AJ1" s="290"/>
      <c r="AK1" s="291"/>
      <c r="AL1" s="292"/>
      <c r="AM1" s="292"/>
      <c r="AN1" s="292"/>
      <c r="AO1" s="292"/>
      <c r="AP1" s="292"/>
      <c r="AQ1" s="292"/>
      <c r="AR1" s="292"/>
      <c r="AS1" s="287"/>
      <c r="AT1" s="293"/>
      <c r="AU1" s="294"/>
      <c r="AV1" s="293"/>
      <c r="AW1" s="265"/>
      <c r="AX1" s="295"/>
      <c r="AY1" s="295" t="s">
        <v>1443</v>
      </c>
      <c r="AZ1" s="295"/>
      <c r="BA1" s="295"/>
      <c r="BB1" s="296"/>
      <c r="BC1" s="296"/>
      <c r="BD1" s="296"/>
    </row>
    <row r="2" s="264" customFormat="1" ht="11" hidden="1" customHeight="1" spans="1:256">
      <c r="A2" s="297"/>
      <c r="B2" s="298"/>
      <c r="C2" s="299"/>
      <c r="D2" s="299"/>
      <c r="E2" s="300"/>
      <c r="F2" s="301"/>
      <c r="G2" s="293"/>
      <c r="H2" s="300"/>
      <c r="I2" s="300"/>
      <c r="J2" s="299"/>
      <c r="K2" s="299"/>
      <c r="L2" s="293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3"/>
      <c r="AA2" s="302"/>
      <c r="AB2" s="299"/>
      <c r="AC2" s="302"/>
      <c r="AD2" s="302"/>
      <c r="AE2" s="299"/>
      <c r="AF2" s="299"/>
      <c r="AG2" s="299"/>
      <c r="AH2" s="299"/>
      <c r="AI2" s="299"/>
      <c r="AJ2" s="303"/>
      <c r="AK2" s="304"/>
      <c r="AL2" s="299"/>
      <c r="AM2" s="299"/>
      <c r="AN2" s="299"/>
      <c r="AO2" s="299"/>
      <c r="AP2" s="299"/>
      <c r="AQ2" s="299"/>
      <c r="AR2" s="299"/>
      <c r="AS2" s="301"/>
      <c r="AT2" s="299"/>
      <c r="AU2" s="305"/>
      <c r="AV2" s="299"/>
      <c r="AX2" s="281"/>
      <c r="AY2" s="281"/>
      <c r="AZ2" s="281"/>
      <c r="BA2" s="281"/>
      <c r="BB2" s="282"/>
      <c r="BC2" s="282"/>
      <c r="BD2" s="282"/>
    </row>
    <row r="3" s="265" customFormat="1" ht="15" customHeight="1" spans="1:256">
      <c r="A3" s="38"/>
      <c r="B3" s="306" t="s">
        <v>1</v>
      </c>
      <c r="C3" s="307"/>
      <c r="E3" s="308" t="e">
        <f>SUM(#REF!)</f>
        <v>#REF!</v>
      </c>
      <c r="F3" s="309"/>
      <c r="H3" s="310"/>
      <c r="I3" s="310"/>
      <c r="K3" s="309"/>
      <c r="Z3" s="309"/>
      <c r="AA3" s="311"/>
      <c r="AB3" s="309"/>
      <c r="AC3" s="311"/>
      <c r="AD3" s="311"/>
      <c r="AI3" s="312"/>
      <c r="AJ3" s="313"/>
      <c r="AK3" s="314"/>
      <c r="AS3" s="309"/>
      <c r="AU3" s="315"/>
      <c r="AX3" s="295"/>
      <c r="AY3" s="295"/>
      <c r="AZ3" s="295"/>
      <c r="BA3" s="295"/>
      <c r="BB3" s="296"/>
      <c r="BC3" s="296"/>
      <c r="BD3" s="296"/>
    </row>
    <row r="4" s="265" customFormat="1" ht="20" customHeight="1" spans="1:256">
      <c r="B4" s="316" t="s">
        <v>1444</v>
      </c>
      <c r="C4" s="317" t="s">
        <v>1445</v>
      </c>
      <c r="D4" s="318" t="s">
        <v>5</v>
      </c>
      <c r="E4" s="319" t="s">
        <v>6</v>
      </c>
      <c r="F4" s="320"/>
      <c r="G4" s="38"/>
      <c r="H4" s="320"/>
      <c r="I4" s="320"/>
      <c r="J4" s="38"/>
      <c r="K4" s="38"/>
      <c r="L4" s="38"/>
      <c r="M4" s="38" t="s">
        <v>7</v>
      </c>
      <c r="N4" s="38"/>
      <c r="O4" s="38"/>
      <c r="P4" s="38" t="s">
        <v>8</v>
      </c>
      <c r="Q4" s="38"/>
      <c r="R4" s="38"/>
      <c r="S4" s="38"/>
      <c r="T4" s="38"/>
      <c r="U4" s="38"/>
      <c r="V4" s="38"/>
      <c r="W4" s="38"/>
      <c r="X4" s="38"/>
      <c r="Y4" s="318" t="s">
        <v>9</v>
      </c>
      <c r="Z4" s="321" t="s">
        <v>10</v>
      </c>
      <c r="AA4" s="107" t="s">
        <v>11</v>
      </c>
      <c r="AB4" s="321" t="s">
        <v>12</v>
      </c>
      <c r="AC4" s="107" t="s">
        <v>13</v>
      </c>
      <c r="AD4" s="107" t="s">
        <v>14</v>
      </c>
      <c r="AE4" s="322" t="s">
        <v>15</v>
      </c>
      <c r="AF4" s="322"/>
      <c r="AG4" s="322"/>
      <c r="AH4" s="322"/>
      <c r="AI4" s="317"/>
      <c r="AJ4" s="323"/>
      <c r="AK4" s="324"/>
      <c r="AL4" s="38" t="s">
        <v>16</v>
      </c>
      <c r="AM4" s="38"/>
      <c r="AN4" s="318" t="s">
        <v>17</v>
      </c>
      <c r="AO4" s="318" t="s">
        <v>18</v>
      </c>
      <c r="AP4" s="318" t="s">
        <v>19</v>
      </c>
      <c r="AQ4" s="318" t="s">
        <v>20</v>
      </c>
      <c r="AR4" s="318" t="s">
        <v>21</v>
      </c>
      <c r="AS4" s="325" t="s">
        <v>1446</v>
      </c>
      <c r="AT4" s="326" t="s">
        <v>23</v>
      </c>
      <c r="AU4" s="327" t="s">
        <v>24</v>
      </c>
      <c r="AV4" s="38" t="s">
        <v>1447</v>
      </c>
      <c r="AX4" s="295"/>
      <c r="AY4" s="295"/>
      <c r="AZ4" s="295"/>
      <c r="BA4" s="295"/>
      <c r="BB4" s="296"/>
      <c r="BC4" s="296"/>
      <c r="BD4" s="296"/>
    </row>
    <row r="5" s="265" customFormat="1" ht="11" customHeight="1" spans="1:256">
      <c r="B5" s="316"/>
      <c r="C5" s="317"/>
      <c r="D5" s="318"/>
      <c r="E5" s="328" t="s">
        <v>25</v>
      </c>
      <c r="F5" s="321" t="s">
        <v>1448</v>
      </c>
      <c r="G5" s="322" t="s">
        <v>27</v>
      </c>
      <c r="H5" s="321" t="s">
        <v>28</v>
      </c>
      <c r="I5" s="321" t="s">
        <v>29</v>
      </c>
      <c r="J5" s="322" t="s">
        <v>30</v>
      </c>
      <c r="K5" s="321" t="s">
        <v>31</v>
      </c>
      <c r="L5" s="322" t="s">
        <v>32</v>
      </c>
      <c r="M5" s="318" t="s">
        <v>33</v>
      </c>
      <c r="N5" s="318" t="s">
        <v>34</v>
      </c>
      <c r="O5" s="318" t="s">
        <v>35</v>
      </c>
      <c r="P5" s="318" t="s">
        <v>36</v>
      </c>
      <c r="Q5" s="318" t="s">
        <v>37</v>
      </c>
      <c r="R5" s="318" t="s">
        <v>38</v>
      </c>
      <c r="S5" s="318" t="s">
        <v>39</v>
      </c>
      <c r="T5" s="318" t="s">
        <v>40</v>
      </c>
      <c r="U5" s="38" t="s">
        <v>41</v>
      </c>
      <c r="V5" s="38"/>
      <c r="W5" s="38"/>
      <c r="X5" s="38" t="s">
        <v>42</v>
      </c>
      <c r="Y5" s="318"/>
      <c r="Z5" s="321"/>
      <c r="AA5" s="107"/>
      <c r="AB5" s="321"/>
      <c r="AC5" s="107"/>
      <c r="AD5" s="107"/>
      <c r="AE5" s="329" t="s">
        <v>43</v>
      </c>
      <c r="AF5" s="322" t="s">
        <v>44</v>
      </c>
      <c r="AG5" s="322" t="s">
        <v>45</v>
      </c>
      <c r="AH5" s="322" t="s">
        <v>46</v>
      </c>
      <c r="AI5" s="317" t="s">
        <v>47</v>
      </c>
      <c r="AJ5" s="323" t="s">
        <v>48</v>
      </c>
      <c r="AK5" s="330" t="s">
        <v>1449</v>
      </c>
      <c r="AL5" s="318" t="s">
        <v>50</v>
      </c>
      <c r="AM5" s="318" t="s">
        <v>51</v>
      </c>
      <c r="AN5" s="318"/>
      <c r="AO5" s="318"/>
      <c r="AP5" s="318"/>
      <c r="AQ5" s="318"/>
      <c r="AR5" s="318"/>
      <c r="AS5" s="331"/>
      <c r="AT5" s="332"/>
      <c r="AU5" s="327"/>
      <c r="AV5" s="38"/>
      <c r="AX5" s="295"/>
      <c r="AY5" s="295"/>
      <c r="AZ5" s="295"/>
      <c r="BA5" s="295"/>
      <c r="BB5" s="296"/>
      <c r="BC5" s="296"/>
      <c r="BD5" s="296"/>
    </row>
    <row r="6" s="265" customFormat="1" ht="12" customHeight="1" spans="1:256">
      <c r="B6" s="316"/>
      <c r="C6" s="317"/>
      <c r="D6" s="318"/>
      <c r="E6" s="328"/>
      <c r="F6" s="321"/>
      <c r="G6" s="322"/>
      <c r="H6" s="321"/>
      <c r="I6" s="321"/>
      <c r="J6" s="322"/>
      <c r="K6" s="321"/>
      <c r="L6" s="322"/>
      <c r="M6" s="318"/>
      <c r="N6" s="318"/>
      <c r="O6" s="318"/>
      <c r="P6" s="318"/>
      <c r="Q6" s="318"/>
      <c r="R6" s="318"/>
      <c r="S6" s="318"/>
      <c r="T6" s="318"/>
      <c r="U6" s="38" t="s">
        <v>52</v>
      </c>
      <c r="V6" s="38"/>
      <c r="W6" s="38"/>
      <c r="X6" s="38" t="s">
        <v>42</v>
      </c>
      <c r="Y6" s="318"/>
      <c r="Z6" s="321"/>
      <c r="AA6" s="107"/>
      <c r="AB6" s="321"/>
      <c r="AC6" s="107"/>
      <c r="AD6" s="107"/>
      <c r="AE6" s="329"/>
      <c r="AF6" s="322"/>
      <c r="AG6" s="322"/>
      <c r="AH6" s="322"/>
      <c r="AI6" s="317"/>
      <c r="AJ6" s="323"/>
      <c r="AK6" s="330"/>
      <c r="AL6" s="318"/>
      <c r="AM6" s="318"/>
      <c r="AN6" s="318"/>
      <c r="AO6" s="318"/>
      <c r="AP6" s="318"/>
      <c r="AQ6" s="318"/>
      <c r="AR6" s="318"/>
      <c r="AS6" s="331"/>
      <c r="AT6" s="332"/>
      <c r="AU6" s="327"/>
      <c r="AV6" s="38"/>
      <c r="AW6" s="265"/>
      <c r="AX6" s="295"/>
      <c r="AY6" s="295"/>
      <c r="AZ6" s="295"/>
      <c r="BA6" s="295"/>
      <c r="BB6" s="296"/>
      <c r="BC6" s="296"/>
      <c r="BD6" s="296"/>
    </row>
    <row r="7" s="159" customFormat="1" ht="15" customHeight="1" spans="1:256">
      <c r="A7" s="216">
        <v>1</v>
      </c>
      <c r="B7" s="246">
        <v>2</v>
      </c>
      <c r="C7" s="44">
        <v>3</v>
      </c>
      <c r="D7" s="238">
        <v>4</v>
      </c>
      <c r="E7" s="239">
        <v>5</v>
      </c>
      <c r="F7" s="239">
        <v>6</v>
      </c>
      <c r="G7" s="44">
        <v>7</v>
      </c>
      <c r="H7" s="239">
        <v>8</v>
      </c>
      <c r="I7" s="239">
        <v>9</v>
      </c>
      <c r="J7" s="215">
        <v>10</v>
      </c>
      <c r="K7" s="238">
        <v>11</v>
      </c>
      <c r="L7" s="238">
        <v>12</v>
      </c>
      <c r="M7" s="238">
        <v>13</v>
      </c>
      <c r="N7" s="238">
        <v>14</v>
      </c>
      <c r="O7" s="238">
        <v>15</v>
      </c>
      <c r="P7" s="238">
        <v>16</v>
      </c>
      <c r="Q7" s="238">
        <v>17</v>
      </c>
      <c r="R7" s="238">
        <v>18</v>
      </c>
      <c r="S7" s="238">
        <v>19</v>
      </c>
      <c r="T7" s="238">
        <v>20</v>
      </c>
      <c r="U7" s="238">
        <v>21</v>
      </c>
      <c r="V7" s="238">
        <v>22</v>
      </c>
      <c r="W7" s="238">
        <v>23</v>
      </c>
      <c r="X7" s="238">
        <v>24</v>
      </c>
      <c r="Y7" s="238">
        <v>25</v>
      </c>
      <c r="Z7" s="238">
        <v>26</v>
      </c>
      <c r="AA7" s="240">
        <v>27</v>
      </c>
      <c r="AB7" s="238">
        <v>28</v>
      </c>
      <c r="AC7" s="238">
        <v>29</v>
      </c>
      <c r="AD7" s="238">
        <v>30</v>
      </c>
      <c r="AE7" s="226">
        <v>31</v>
      </c>
      <c r="AF7" s="226">
        <v>32</v>
      </c>
      <c r="AG7" s="215">
        <v>33</v>
      </c>
      <c r="AH7" s="226">
        <v>34</v>
      </c>
      <c r="AI7" s="44">
        <v>35</v>
      </c>
      <c r="AJ7" s="243">
        <v>36</v>
      </c>
      <c r="AK7" s="226">
        <v>37</v>
      </c>
      <c r="AL7" s="226">
        <v>38</v>
      </c>
      <c r="AM7" s="226">
        <v>39</v>
      </c>
      <c r="AN7" s="226">
        <v>40</v>
      </c>
      <c r="AO7" s="226">
        <v>41</v>
      </c>
      <c r="AP7" s="226">
        <v>42</v>
      </c>
      <c r="AQ7" s="226">
        <v>43</v>
      </c>
      <c r="AR7" s="243">
        <v>44</v>
      </c>
      <c r="AS7" s="43" t="s">
        <v>544</v>
      </c>
      <c r="AT7" s="42">
        <v>46</v>
      </c>
      <c r="AU7" s="41">
        <v>47</v>
      </c>
      <c r="AV7" s="158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  <c r="GH7" s="172"/>
      <c r="GI7" s="172"/>
      <c r="GJ7" s="172"/>
      <c r="GK7" s="172"/>
      <c r="GL7" s="172"/>
      <c r="GM7" s="172"/>
      <c r="GN7" s="172"/>
      <c r="GO7" s="172"/>
      <c r="GP7" s="172"/>
      <c r="GQ7" s="172"/>
      <c r="GR7" s="172"/>
      <c r="GS7" s="172"/>
      <c r="GT7" s="172"/>
      <c r="GU7" s="172"/>
      <c r="GV7" s="172"/>
      <c r="GW7" s="172"/>
      <c r="GX7" s="172"/>
      <c r="GY7" s="172"/>
      <c r="GZ7" s="172"/>
      <c r="HA7" s="172"/>
      <c r="HB7" s="172"/>
      <c r="HC7" s="172"/>
      <c r="HD7" s="172"/>
      <c r="HE7" s="172"/>
      <c r="HF7" s="172"/>
      <c r="HG7" s="172"/>
      <c r="HH7" s="172"/>
      <c r="HI7" s="172"/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2"/>
      <c r="IF7" s="172"/>
      <c r="IG7" s="172"/>
      <c r="IH7" s="172"/>
      <c r="II7" s="172"/>
      <c r="IJ7" s="172"/>
      <c r="IK7" s="172"/>
      <c r="IL7" s="172"/>
      <c r="IM7" s="244"/>
      <c r="IN7" s="244"/>
      <c r="IO7" s="244"/>
      <c r="IP7" s="244"/>
      <c r="IQ7" s="244"/>
      <c r="IR7" s="244"/>
      <c r="IS7" s="244"/>
      <c r="IT7" s="244"/>
      <c r="IU7" s="244"/>
      <c r="IV7" s="244"/>
    </row>
    <row r="8" ht="15" spans="1:256">
      <c r="A8" s="38">
        <v>1</v>
      </c>
      <c r="B8" s="48" t="s">
        <v>56</v>
      </c>
      <c r="C8" s="51" t="s">
        <v>1050</v>
      </c>
      <c r="D8" s="50" t="s">
        <v>1450</v>
      </c>
      <c r="E8" s="51" t="s">
        <v>1451</v>
      </c>
      <c r="F8" s="43" t="s">
        <v>1452</v>
      </c>
      <c r="G8" s="43" t="s">
        <v>60</v>
      </c>
      <c r="H8" s="52" t="s">
        <v>536</v>
      </c>
      <c r="I8" s="52" t="s">
        <v>1108</v>
      </c>
      <c r="J8" s="52" t="s">
        <v>1453</v>
      </c>
      <c r="K8" s="50">
        <v>50.4</v>
      </c>
      <c r="L8" s="52" t="s">
        <v>80</v>
      </c>
      <c r="M8" s="52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50">
        <v>50.3</v>
      </c>
      <c r="AA8" s="334">
        <f>(K8-Z8)/K8*100</f>
        <v>0.198412698412701</v>
      </c>
      <c r="AB8" s="50">
        <v>90.4</v>
      </c>
      <c r="AC8" s="335">
        <f>(AB8-Z8)*VLOOKUP(AE8,公斤水的体积!A:B,2,)</f>
        <v>40.170977</v>
      </c>
      <c r="AD8" s="336">
        <f>(AC8-L8)/L8*100</f>
        <v>0.427442500000019</v>
      </c>
      <c r="AE8" s="258">
        <v>20</v>
      </c>
      <c r="AF8" s="333"/>
      <c r="AG8" s="258"/>
      <c r="AH8" s="333">
        <v>0.4</v>
      </c>
      <c r="AI8" s="49">
        <v>139.5</v>
      </c>
      <c r="AJ8" s="337">
        <f>AH8/AI8*100</f>
        <v>0.28673835125448</v>
      </c>
      <c r="AK8" s="260" t="s">
        <v>63</v>
      </c>
      <c r="AL8" s="260" t="s">
        <v>63</v>
      </c>
      <c r="AM8" s="260" t="s">
        <v>63</v>
      </c>
      <c r="AN8" s="260" t="s">
        <v>63</v>
      </c>
      <c r="AO8" s="260" t="s">
        <v>63</v>
      </c>
      <c r="AP8" s="260" t="s">
        <v>63</v>
      </c>
      <c r="AQ8" s="260" t="s">
        <v>63</v>
      </c>
      <c r="AR8" s="60" t="str">
        <f>IF(AND(AD8&lt;10,AD8&gt;=-0.1,AA8&lt;5,AA8&gt;-1,AJ8&lt;6,AJ8&gt;=0),"合格","不合格")</f>
        <v>合格</v>
      </c>
      <c r="AS8" s="42" t="s">
        <v>1054</v>
      </c>
      <c r="AT8" s="51" t="s">
        <v>1050</v>
      </c>
    </row>
    <row r="9" ht="15" spans="1:256">
      <c r="A9" s="38">
        <v>2</v>
      </c>
      <c r="B9" s="48" t="s">
        <v>56</v>
      </c>
      <c r="C9" s="51" t="s">
        <v>1050</v>
      </c>
      <c r="D9" s="50" t="s">
        <v>1450</v>
      </c>
      <c r="E9" s="51" t="s">
        <v>1454</v>
      </c>
      <c r="F9" s="43" t="s">
        <v>1455</v>
      </c>
      <c r="G9" s="43" t="s">
        <v>133</v>
      </c>
      <c r="H9" s="52" t="s">
        <v>836</v>
      </c>
      <c r="I9" s="52"/>
      <c r="J9" s="52" t="s">
        <v>1456</v>
      </c>
      <c r="K9" s="50">
        <v>45</v>
      </c>
      <c r="L9" s="52" t="s">
        <v>80</v>
      </c>
      <c r="M9" s="52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50">
        <v>44.9</v>
      </c>
      <c r="AA9" s="334">
        <f>(K9-Z9)/K9*100</f>
        <v>0.222222222222225</v>
      </c>
      <c r="AB9" s="50">
        <v>85</v>
      </c>
      <c r="AC9" s="335">
        <f>(AB9-Z9)*VLOOKUP(AE9,公斤水的体积!A:B,2,)</f>
        <v>40.170977</v>
      </c>
      <c r="AD9" s="336">
        <f>(AC9-L9)/L9*100</f>
        <v>0.427442500000002</v>
      </c>
      <c r="AE9" s="258">
        <v>20</v>
      </c>
      <c r="AF9" s="333"/>
      <c r="AG9" s="258"/>
      <c r="AH9" s="333">
        <v>2.1</v>
      </c>
      <c r="AI9" s="49">
        <v>158.4</v>
      </c>
      <c r="AJ9" s="337">
        <f>AH9/AI9*100</f>
        <v>1.32575757575758</v>
      </c>
      <c r="AK9" s="260" t="s">
        <v>63</v>
      </c>
      <c r="AL9" s="260" t="s">
        <v>63</v>
      </c>
      <c r="AM9" s="260" t="s">
        <v>63</v>
      </c>
      <c r="AN9" s="260" t="s">
        <v>63</v>
      </c>
      <c r="AO9" s="260" t="s">
        <v>63</v>
      </c>
      <c r="AP9" s="260" t="s">
        <v>63</v>
      </c>
      <c r="AQ9" s="260" t="s">
        <v>63</v>
      </c>
      <c r="AR9" s="60" t="str">
        <f>IF(AND(AD9&lt;10,AD9&gt;=-0.1,AA9&lt;5,AA9&gt;-1,AJ9&lt;6,AJ9&gt;=0),"合格","不合格")</f>
        <v>合格</v>
      </c>
      <c r="AS9" s="42" t="s">
        <v>1054</v>
      </c>
      <c r="AT9" s="51" t="s">
        <v>1050</v>
      </c>
    </row>
    <row r="10" ht="15" spans="1:256">
      <c r="A10" s="38">
        <v>3</v>
      </c>
      <c r="B10" s="48" t="s">
        <v>56</v>
      </c>
      <c r="C10" s="51" t="s">
        <v>1050</v>
      </c>
      <c r="D10" s="50" t="s">
        <v>1450</v>
      </c>
      <c r="E10" s="51" t="s">
        <v>1457</v>
      </c>
      <c r="F10" s="43" t="s">
        <v>1458</v>
      </c>
      <c r="G10" s="43" t="s">
        <v>60</v>
      </c>
      <c r="H10" s="52" t="s">
        <v>1459</v>
      </c>
      <c r="I10" s="52" t="s">
        <v>836</v>
      </c>
      <c r="J10" s="52" t="s">
        <v>1453</v>
      </c>
      <c r="K10" s="50">
        <v>50.2</v>
      </c>
      <c r="L10" s="52" t="s">
        <v>100</v>
      </c>
      <c r="M10" s="52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50">
        <v>50.1</v>
      </c>
      <c r="AA10" s="334">
        <f>(K10-Z10)/K10*100</f>
        <v>0.199203187250999</v>
      </c>
      <c r="AB10" s="50">
        <v>91.1</v>
      </c>
      <c r="AC10" s="335">
        <f>(AB10-Z10)*VLOOKUP(AE10,公斤水的体积!A:B,2,)</f>
        <v>41.07257</v>
      </c>
      <c r="AD10" s="336">
        <f>(AC10-L10)/L10*100</f>
        <v>0.421931540342282</v>
      </c>
      <c r="AE10" s="258">
        <v>20</v>
      </c>
      <c r="AF10" s="333"/>
      <c r="AG10" s="258"/>
      <c r="AH10" s="333">
        <v>3.1</v>
      </c>
      <c r="AI10" s="49">
        <v>145.6</v>
      </c>
      <c r="AJ10" s="337">
        <f>AH10/AI10*100</f>
        <v>2.12912087912088</v>
      </c>
      <c r="AK10" s="260" t="s">
        <v>63</v>
      </c>
      <c r="AL10" s="260" t="s">
        <v>63</v>
      </c>
      <c r="AM10" s="260" t="s">
        <v>63</v>
      </c>
      <c r="AN10" s="260" t="s">
        <v>63</v>
      </c>
      <c r="AO10" s="260" t="s">
        <v>63</v>
      </c>
      <c r="AP10" s="260" t="s">
        <v>63</v>
      </c>
      <c r="AQ10" s="260" t="s">
        <v>63</v>
      </c>
      <c r="AR10" s="60" t="str">
        <f>IF(AND(AD10&lt;10,AD10&gt;=-0.1,AA10&lt;5,AA10&gt;-1,AJ10&lt;6,AJ10&gt;=0),"合格","不合格")</f>
        <v>合格</v>
      </c>
      <c r="AS10" s="42" t="s">
        <v>1054</v>
      </c>
      <c r="AT10" s="51" t="s">
        <v>1050</v>
      </c>
    </row>
    <row r="11" ht="15" spans="1:256">
      <c r="A11" s="38">
        <v>4</v>
      </c>
      <c r="B11" s="48" t="s">
        <v>56</v>
      </c>
      <c r="C11" s="51" t="s">
        <v>1050</v>
      </c>
      <c r="D11" s="50" t="s">
        <v>1450</v>
      </c>
      <c r="E11" s="51" t="s">
        <v>1460</v>
      </c>
      <c r="F11" s="43" t="s">
        <v>1461</v>
      </c>
      <c r="G11" s="43" t="s">
        <v>236</v>
      </c>
      <c r="H11" s="52" t="s">
        <v>1093</v>
      </c>
      <c r="I11" s="52"/>
      <c r="J11" s="52" t="s">
        <v>1453</v>
      </c>
      <c r="K11" s="50">
        <v>48.6</v>
      </c>
      <c r="L11" s="52" t="s">
        <v>80</v>
      </c>
      <c r="M11" s="52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50">
        <v>48.5</v>
      </c>
      <c r="AA11" s="334">
        <f>(K11-Z11)/K11*100</f>
        <v>0.205761316872431</v>
      </c>
      <c r="AB11" s="50">
        <v>88.6</v>
      </c>
      <c r="AC11" s="335">
        <f>(AB11-Z11)*VLOOKUP(AE11,公斤水的体积!A:B,2,)</f>
        <v>40.170977</v>
      </c>
      <c r="AD11" s="336">
        <f>(AC11-L11)/L11*100</f>
        <v>0.427442499999984</v>
      </c>
      <c r="AE11" s="258">
        <v>20</v>
      </c>
      <c r="AF11" s="333"/>
      <c r="AG11" s="258"/>
      <c r="AH11" s="333">
        <v>2.2</v>
      </c>
      <c r="AI11" s="49">
        <v>141.4</v>
      </c>
      <c r="AJ11" s="337">
        <f>AH11/AI11*100</f>
        <v>1.55586987270156</v>
      </c>
      <c r="AK11" s="260" t="s">
        <v>63</v>
      </c>
      <c r="AL11" s="260" t="s">
        <v>63</v>
      </c>
      <c r="AM11" s="260" t="s">
        <v>63</v>
      </c>
      <c r="AN11" s="260" t="s">
        <v>63</v>
      </c>
      <c r="AO11" s="260" t="s">
        <v>63</v>
      </c>
      <c r="AP11" s="260" t="s">
        <v>63</v>
      </c>
      <c r="AQ11" s="260" t="s">
        <v>63</v>
      </c>
      <c r="AR11" s="60" t="str">
        <f>IF(AND(AD11&lt;10,AD11&gt;=-0.1,AA11&lt;5,AA11&gt;-1,AJ11&lt;6,AJ11&gt;=0),"合格","不合格")</f>
        <v>合格</v>
      </c>
      <c r="AS11" s="42" t="s">
        <v>1054</v>
      </c>
      <c r="AT11" s="51" t="s">
        <v>1050</v>
      </c>
    </row>
    <row r="12" ht="15" spans="1:256">
      <c r="A12" s="38">
        <v>5</v>
      </c>
      <c r="B12" s="48" t="s">
        <v>56</v>
      </c>
      <c r="C12" s="51" t="s">
        <v>1050</v>
      </c>
      <c r="D12" s="50" t="s">
        <v>1450</v>
      </c>
      <c r="E12" s="51" t="s">
        <v>1462</v>
      </c>
      <c r="F12" s="43" t="s">
        <v>1463</v>
      </c>
      <c r="G12" s="43" t="s">
        <v>236</v>
      </c>
      <c r="H12" s="52" t="s">
        <v>1088</v>
      </c>
      <c r="I12" s="52"/>
      <c r="J12" s="52" t="s">
        <v>1453</v>
      </c>
      <c r="K12" s="50">
        <v>46.8</v>
      </c>
      <c r="L12" s="52" t="s">
        <v>80</v>
      </c>
      <c r="M12" s="52"/>
      <c r="N12" s="333"/>
      <c r="O12" s="333"/>
      <c r="P12" s="333"/>
      <c r="Q12" s="333"/>
      <c r="R12" s="333"/>
      <c r="S12" s="333"/>
      <c r="T12" s="333"/>
      <c r="U12" s="333"/>
      <c r="V12" s="333"/>
      <c r="W12" s="333"/>
      <c r="X12" s="333"/>
      <c r="Y12" s="333"/>
      <c r="Z12" s="50">
        <v>46.7</v>
      </c>
      <c r="AA12" s="334">
        <f t="shared" ref="AA12:AA17" si="0">(K12-Z12)/K12*100</f>
        <v>0.213675213675202</v>
      </c>
      <c r="AB12" s="50">
        <v>86.8</v>
      </c>
      <c r="AC12" s="335">
        <f>(AB12-Z12)*VLOOKUP(AE12,公斤水的体积!A:B,2,)</f>
        <v>40.170977</v>
      </c>
      <c r="AD12" s="336">
        <f t="shared" ref="AD12:AD17" si="1">(AC12-L12)/L12*100</f>
        <v>0.427442499999984</v>
      </c>
      <c r="AE12" s="258">
        <v>20</v>
      </c>
      <c r="AF12" s="333"/>
      <c r="AG12" s="258"/>
      <c r="AH12" s="333">
        <v>3.4</v>
      </c>
      <c r="AI12" s="49">
        <v>152.2</v>
      </c>
      <c r="AJ12" s="337">
        <f t="shared" ref="AJ12:AJ17" si="2">AH12/AI12*100</f>
        <v>2.23390275952694</v>
      </c>
      <c r="AK12" s="260" t="s">
        <v>63</v>
      </c>
      <c r="AL12" s="260" t="s">
        <v>63</v>
      </c>
      <c r="AM12" s="260" t="s">
        <v>63</v>
      </c>
      <c r="AN12" s="260" t="s">
        <v>63</v>
      </c>
      <c r="AO12" s="260" t="s">
        <v>63</v>
      </c>
      <c r="AP12" s="260" t="s">
        <v>63</v>
      </c>
      <c r="AQ12" s="260" t="s">
        <v>63</v>
      </c>
      <c r="AR12" s="60" t="str">
        <f t="shared" ref="AR12:AR17" si="3">IF(AND(AD12&lt;10,AD12&gt;=-0.1,AA12&lt;5,AA12&gt;-1,AJ12&lt;6,AJ12&gt;=0),"合格","不合格")</f>
        <v>合格</v>
      </c>
      <c r="AS12" s="42" t="s">
        <v>1054</v>
      </c>
      <c r="AT12" s="51" t="s">
        <v>1050</v>
      </c>
    </row>
    <row r="13" ht="15" spans="1:256">
      <c r="A13" s="38">
        <v>6</v>
      </c>
      <c r="B13" s="48" t="s">
        <v>56</v>
      </c>
      <c r="C13" s="51" t="s">
        <v>1050</v>
      </c>
      <c r="D13" s="50" t="s">
        <v>1450</v>
      </c>
      <c r="E13" s="51" t="s">
        <v>1464</v>
      </c>
      <c r="F13" s="43" t="s">
        <v>1465</v>
      </c>
      <c r="G13" s="43" t="s">
        <v>68</v>
      </c>
      <c r="H13" s="52" t="s">
        <v>391</v>
      </c>
      <c r="I13" s="52" t="s">
        <v>1088</v>
      </c>
      <c r="J13" s="52" t="s">
        <v>189</v>
      </c>
      <c r="K13" s="50">
        <v>47.4</v>
      </c>
      <c r="L13" s="52" t="s">
        <v>363</v>
      </c>
      <c r="M13" s="52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50">
        <v>47.3</v>
      </c>
      <c r="AA13" s="334">
        <f t="shared" si="0"/>
        <v>0.210970464135024</v>
      </c>
      <c r="AB13" s="50">
        <v>87.7</v>
      </c>
      <c r="AC13" s="335">
        <f>(AB13-Z13)*VLOOKUP(AE13,公斤水的体积!A:B,2,)</f>
        <v>40.471508</v>
      </c>
      <c r="AD13" s="336">
        <f t="shared" si="1"/>
        <v>0.425578163771737</v>
      </c>
      <c r="AE13" s="258">
        <v>20</v>
      </c>
      <c r="AF13" s="333"/>
      <c r="AG13" s="258"/>
      <c r="AH13" s="333">
        <v>3</v>
      </c>
      <c r="AI13" s="49">
        <v>149.2</v>
      </c>
      <c r="AJ13" s="337">
        <f t="shared" si="2"/>
        <v>2.01072386058981</v>
      </c>
      <c r="AK13" s="260" t="s">
        <v>63</v>
      </c>
      <c r="AL13" s="260" t="s">
        <v>63</v>
      </c>
      <c r="AM13" s="260" t="s">
        <v>63</v>
      </c>
      <c r="AN13" s="260" t="s">
        <v>63</v>
      </c>
      <c r="AO13" s="260" t="s">
        <v>63</v>
      </c>
      <c r="AP13" s="260" t="s">
        <v>63</v>
      </c>
      <c r="AQ13" s="260" t="s">
        <v>63</v>
      </c>
      <c r="AR13" s="60" t="str">
        <f t="shared" si="3"/>
        <v>合格</v>
      </c>
      <c r="AS13" s="42" t="s">
        <v>1054</v>
      </c>
      <c r="AT13" s="51" t="s">
        <v>1050</v>
      </c>
    </row>
    <row r="14" ht="15" spans="1:256">
      <c r="A14" s="38">
        <v>7</v>
      </c>
      <c r="B14" s="48" t="s">
        <v>56</v>
      </c>
      <c r="C14" s="51" t="s">
        <v>1050</v>
      </c>
      <c r="D14" s="50" t="s">
        <v>1450</v>
      </c>
      <c r="E14" s="51" t="s">
        <v>1466</v>
      </c>
      <c r="F14" s="43" t="s">
        <v>1467</v>
      </c>
      <c r="G14" s="43" t="s">
        <v>236</v>
      </c>
      <c r="H14" s="52" t="s">
        <v>768</v>
      </c>
      <c r="I14" s="52"/>
      <c r="J14" s="52" t="s">
        <v>1453</v>
      </c>
      <c r="K14" s="50">
        <v>46.2</v>
      </c>
      <c r="L14" s="52" t="s">
        <v>80</v>
      </c>
      <c r="M14" s="52"/>
      <c r="N14" s="333"/>
      <c r="O14" s="333"/>
      <c r="P14" s="333"/>
      <c r="Q14" s="333"/>
      <c r="R14" s="333"/>
      <c r="S14" s="333"/>
      <c r="T14" s="333"/>
      <c r="U14" s="333"/>
      <c r="V14" s="333"/>
      <c r="W14" s="333"/>
      <c r="X14" s="333"/>
      <c r="Y14" s="333"/>
      <c r="Z14" s="50">
        <v>46.1</v>
      </c>
      <c r="AA14" s="334">
        <f t="shared" si="0"/>
        <v>0.21645021645022</v>
      </c>
      <c r="AB14" s="50">
        <v>86.2</v>
      </c>
      <c r="AC14" s="335">
        <f>(AB14-Z14)*VLOOKUP(AE14,公斤水的体积!A:B,2,)</f>
        <v>40.170977</v>
      </c>
      <c r="AD14" s="336">
        <f t="shared" si="1"/>
        <v>0.427442500000002</v>
      </c>
      <c r="AE14" s="258">
        <v>20</v>
      </c>
      <c r="AF14" s="333"/>
      <c r="AG14" s="258"/>
      <c r="AH14" s="333">
        <v>3</v>
      </c>
      <c r="AI14" s="49">
        <v>149.3</v>
      </c>
      <c r="AJ14" s="337">
        <f t="shared" si="2"/>
        <v>2.00937709310114</v>
      </c>
      <c r="AK14" s="260" t="s">
        <v>63</v>
      </c>
      <c r="AL14" s="260" t="s">
        <v>63</v>
      </c>
      <c r="AM14" s="260" t="s">
        <v>63</v>
      </c>
      <c r="AN14" s="260" t="s">
        <v>63</v>
      </c>
      <c r="AO14" s="260" t="s">
        <v>63</v>
      </c>
      <c r="AP14" s="260" t="s">
        <v>63</v>
      </c>
      <c r="AQ14" s="260" t="s">
        <v>63</v>
      </c>
      <c r="AR14" s="60" t="str">
        <f t="shared" si="3"/>
        <v>合格</v>
      </c>
      <c r="AS14" s="42" t="s">
        <v>1054</v>
      </c>
      <c r="AT14" s="51" t="s">
        <v>1050</v>
      </c>
    </row>
    <row r="15" ht="15" spans="1:256">
      <c r="A15" s="38">
        <v>8</v>
      </c>
      <c r="B15" s="48" t="s">
        <v>56</v>
      </c>
      <c r="C15" s="51" t="s">
        <v>1217</v>
      </c>
      <c r="D15" s="50" t="s">
        <v>1450</v>
      </c>
      <c r="E15" s="51" t="s">
        <v>1468</v>
      </c>
      <c r="F15" s="43" t="s">
        <v>1469</v>
      </c>
      <c r="G15" s="43" t="s">
        <v>106</v>
      </c>
      <c r="H15" s="52" t="s">
        <v>1470</v>
      </c>
      <c r="I15" s="52" t="s">
        <v>595</v>
      </c>
      <c r="J15" s="52" t="s">
        <v>1453</v>
      </c>
      <c r="K15" s="50">
        <v>54.4</v>
      </c>
      <c r="L15" s="52" t="s">
        <v>80</v>
      </c>
      <c r="M15" s="52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50">
        <v>54.3</v>
      </c>
      <c r="AA15" s="334">
        <f t="shared" si="0"/>
        <v>0.183823529411767</v>
      </c>
      <c r="AB15" s="50">
        <v>94.4</v>
      </c>
      <c r="AC15" s="335">
        <f>(AB15-Z15)*VLOOKUP(AE15,公斤水的体积!A:B,2,)</f>
        <v>40.134887</v>
      </c>
      <c r="AD15" s="336">
        <f t="shared" si="1"/>
        <v>0.337217500000015</v>
      </c>
      <c r="AE15" s="258">
        <v>15</v>
      </c>
      <c r="AF15" s="333"/>
      <c r="AG15" s="258"/>
      <c r="AH15" s="333">
        <v>5.1</v>
      </c>
      <c r="AI15" s="49">
        <v>131.4</v>
      </c>
      <c r="AJ15" s="337">
        <f t="shared" si="2"/>
        <v>3.88127853881278</v>
      </c>
      <c r="AK15" s="260" t="s">
        <v>63</v>
      </c>
      <c r="AL15" s="260" t="s">
        <v>63</v>
      </c>
      <c r="AM15" s="260" t="s">
        <v>63</v>
      </c>
      <c r="AN15" s="260" t="s">
        <v>63</v>
      </c>
      <c r="AO15" s="260" t="s">
        <v>63</v>
      </c>
      <c r="AP15" s="260" t="s">
        <v>63</v>
      </c>
      <c r="AQ15" s="260" t="s">
        <v>63</v>
      </c>
      <c r="AR15" s="60" t="str">
        <f t="shared" si="3"/>
        <v>合格</v>
      </c>
      <c r="AS15" s="42" t="s">
        <v>1054</v>
      </c>
      <c r="AT15" s="51" t="s">
        <v>1217</v>
      </c>
    </row>
    <row r="16" ht="15" spans="1:256">
      <c r="A16" s="38">
        <v>9</v>
      </c>
      <c r="B16" s="48" t="s">
        <v>56</v>
      </c>
      <c r="C16" s="51" t="s">
        <v>1217</v>
      </c>
      <c r="D16" s="50" t="s">
        <v>1450</v>
      </c>
      <c r="E16" s="51" t="s">
        <v>1471</v>
      </c>
      <c r="F16" s="43" t="s">
        <v>1472</v>
      </c>
      <c r="G16" s="43" t="s">
        <v>96</v>
      </c>
      <c r="H16" s="52" t="s">
        <v>1473</v>
      </c>
      <c r="I16" s="52" t="s">
        <v>413</v>
      </c>
      <c r="J16" s="52" t="s">
        <v>1453</v>
      </c>
      <c r="K16" s="50">
        <v>51.3</v>
      </c>
      <c r="L16" s="52" t="s">
        <v>447</v>
      </c>
      <c r="M16" s="52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50">
        <v>51.2</v>
      </c>
      <c r="AA16" s="334">
        <f t="shared" si="0"/>
        <v>0.194931773879131</v>
      </c>
      <c r="AB16" s="50">
        <v>92.3</v>
      </c>
      <c r="AC16" s="335">
        <f>(AB16-Z16)*VLOOKUP(AE16,公斤水的体积!A:B,2,)</f>
        <v>41.135757</v>
      </c>
      <c r="AD16" s="336">
        <f t="shared" si="1"/>
        <v>0.33111463414632</v>
      </c>
      <c r="AE16" s="258">
        <v>15</v>
      </c>
      <c r="AF16" s="333"/>
      <c r="AG16" s="258"/>
      <c r="AH16" s="333">
        <v>1.1</v>
      </c>
      <c r="AI16" s="49">
        <v>135.8</v>
      </c>
      <c r="AJ16" s="337">
        <f t="shared" si="2"/>
        <v>0.810014727540501</v>
      </c>
      <c r="AK16" s="260" t="s">
        <v>63</v>
      </c>
      <c r="AL16" s="260" t="s">
        <v>63</v>
      </c>
      <c r="AM16" s="260" t="s">
        <v>63</v>
      </c>
      <c r="AN16" s="260" t="s">
        <v>63</v>
      </c>
      <c r="AO16" s="260" t="s">
        <v>63</v>
      </c>
      <c r="AP16" s="260" t="s">
        <v>63</v>
      </c>
      <c r="AQ16" s="260" t="s">
        <v>63</v>
      </c>
      <c r="AR16" s="60" t="str">
        <f t="shared" si="3"/>
        <v>合格</v>
      </c>
      <c r="AS16" s="42" t="s">
        <v>1054</v>
      </c>
      <c r="AT16" s="51" t="s">
        <v>1217</v>
      </c>
    </row>
    <row r="17" s="266" customFormat="1" ht="15" spans="1:53">
      <c r="A17" s="38">
        <v>10</v>
      </c>
      <c r="B17" s="338" t="s">
        <v>56</v>
      </c>
      <c r="C17" s="339" t="s">
        <v>1217</v>
      </c>
      <c r="D17" s="340" t="s">
        <v>1450</v>
      </c>
      <c r="E17" s="339" t="s">
        <v>1474</v>
      </c>
      <c r="F17" s="341" t="s">
        <v>1475</v>
      </c>
      <c r="G17" s="341" t="s">
        <v>68</v>
      </c>
      <c r="H17" s="342" t="s">
        <v>144</v>
      </c>
      <c r="I17" s="342" t="s">
        <v>475</v>
      </c>
      <c r="J17" s="342" t="s">
        <v>1453</v>
      </c>
      <c r="K17" s="340">
        <v>55.2</v>
      </c>
      <c r="L17" s="342" t="s">
        <v>259</v>
      </c>
      <c r="M17" s="342"/>
      <c r="N17" s="343"/>
      <c r="O17" s="343"/>
      <c r="P17" s="343"/>
      <c r="Q17" s="343"/>
      <c r="R17" s="343"/>
      <c r="S17" s="343"/>
      <c r="T17" s="343"/>
      <c r="U17" s="343"/>
      <c r="V17" s="343"/>
      <c r="W17" s="343"/>
      <c r="X17" s="343"/>
      <c r="Y17" s="343"/>
      <c r="Z17" s="340">
        <v>55.1</v>
      </c>
      <c r="AA17" s="340">
        <f t="shared" si="0"/>
        <v>0.181159420289858</v>
      </c>
      <c r="AB17" s="340">
        <v>94.4</v>
      </c>
      <c r="AC17" s="344">
        <f>(AB17-Z17)*VLOOKUP(AE17,公斤水的体积!A:B,2,)</f>
        <v>39.334191</v>
      </c>
      <c r="AD17" s="345">
        <f t="shared" si="1"/>
        <v>0.34232397959184</v>
      </c>
      <c r="AE17" s="343">
        <v>15</v>
      </c>
      <c r="AF17" s="343"/>
      <c r="AG17" s="343"/>
      <c r="AH17" s="343">
        <v>2.6</v>
      </c>
      <c r="AI17" s="346">
        <v>120.6</v>
      </c>
      <c r="AJ17" s="347">
        <f t="shared" si="2"/>
        <v>2.1558872305141</v>
      </c>
      <c r="AK17" s="348" t="s">
        <v>63</v>
      </c>
      <c r="AL17" s="348" t="s">
        <v>63</v>
      </c>
      <c r="AM17" s="348" t="s">
        <v>63</v>
      </c>
      <c r="AN17" s="348" t="s">
        <v>63</v>
      </c>
      <c r="AO17" s="348" t="s">
        <v>63</v>
      </c>
      <c r="AP17" s="348" t="s">
        <v>63</v>
      </c>
      <c r="AQ17" s="348" t="s">
        <v>63</v>
      </c>
      <c r="AR17" s="343" t="str">
        <f t="shared" si="3"/>
        <v>合格</v>
      </c>
      <c r="AS17" s="349" t="s">
        <v>1476</v>
      </c>
      <c r="AT17" s="339" t="s">
        <v>1217</v>
      </c>
      <c r="AU17" s="350"/>
      <c r="AV17" s="266"/>
      <c r="AW17" s="266"/>
      <c r="AX17" s="351"/>
      <c r="AY17" s="351"/>
      <c r="AZ17" s="351"/>
      <c r="BA17" s="351"/>
    </row>
    <row r="18" ht="15" spans="1:53">
      <c r="A18" s="38">
        <v>11</v>
      </c>
      <c r="B18" s="48" t="s">
        <v>56</v>
      </c>
      <c r="C18" s="51" t="s">
        <v>1217</v>
      </c>
      <c r="D18" s="50" t="s">
        <v>1450</v>
      </c>
      <c r="E18" s="51" t="s">
        <v>1477</v>
      </c>
      <c r="F18" s="43" t="s">
        <v>1478</v>
      </c>
      <c r="G18" s="43" t="s">
        <v>68</v>
      </c>
      <c r="H18" s="52" t="s">
        <v>177</v>
      </c>
      <c r="I18" s="52" t="s">
        <v>70</v>
      </c>
      <c r="J18" s="52" t="s">
        <v>1453</v>
      </c>
      <c r="K18" s="50">
        <v>54.2</v>
      </c>
      <c r="L18" s="52" t="s">
        <v>355</v>
      </c>
      <c r="M18" s="52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3"/>
      <c r="Y18" s="333"/>
      <c r="Z18" s="50">
        <v>54.1</v>
      </c>
      <c r="AA18" s="334">
        <f t="shared" ref="AA18:AA46" si="4">(K18-Z18)/K18*100</f>
        <v>0.184501845018453</v>
      </c>
      <c r="AB18" s="50">
        <v>95.8</v>
      </c>
      <c r="AC18" s="335">
        <f>(AB18-Z18)*VLOOKUP(AE18,公斤水的体积!A:B,2,)</f>
        <v>41.736279</v>
      </c>
      <c r="AD18" s="336">
        <f t="shared" ref="AD18:AD46" si="5">(AC18-L18)/L18*100</f>
        <v>0.327593749999987</v>
      </c>
      <c r="AE18" s="258">
        <v>15</v>
      </c>
      <c r="AF18" s="333"/>
      <c r="AG18" s="258"/>
      <c r="AH18" s="333">
        <v>2</v>
      </c>
      <c r="AI18" s="49">
        <v>131.6</v>
      </c>
      <c r="AJ18" s="337">
        <f t="shared" ref="AJ18:AJ46" si="6">AH18/AI18*100</f>
        <v>1.51975683890578</v>
      </c>
      <c r="AK18" s="260" t="s">
        <v>63</v>
      </c>
      <c r="AL18" s="260" t="s">
        <v>63</v>
      </c>
      <c r="AM18" s="260" t="s">
        <v>63</v>
      </c>
      <c r="AN18" s="260" t="s">
        <v>63</v>
      </c>
      <c r="AO18" s="260" t="s">
        <v>63</v>
      </c>
      <c r="AP18" s="260" t="s">
        <v>63</v>
      </c>
      <c r="AQ18" s="260" t="s">
        <v>63</v>
      </c>
      <c r="AR18" s="60" t="str">
        <f t="shared" ref="AR18:AR46" si="7">IF(AND(AD18&lt;10,AD18&gt;=-0.1,AA18&lt;5,AA18&gt;-1,AJ18&lt;6,AJ18&gt;=0),"合格","不合格")</f>
        <v>合格</v>
      </c>
      <c r="AS18" s="42" t="s">
        <v>1054</v>
      </c>
      <c r="AT18" s="51" t="s">
        <v>1217</v>
      </c>
    </row>
    <row r="19" ht="15" spans="1:53">
      <c r="A19" s="38">
        <v>12</v>
      </c>
      <c r="B19" s="48" t="s">
        <v>56</v>
      </c>
      <c r="C19" s="51" t="s">
        <v>1217</v>
      </c>
      <c r="D19" s="50" t="s">
        <v>1450</v>
      </c>
      <c r="E19" s="51" t="s">
        <v>1479</v>
      </c>
      <c r="F19" s="43" t="s">
        <v>1480</v>
      </c>
      <c r="G19" s="43" t="s">
        <v>60</v>
      </c>
      <c r="H19" s="52" t="s">
        <v>543</v>
      </c>
      <c r="I19" s="52" t="s">
        <v>830</v>
      </c>
      <c r="J19" s="52" t="s">
        <v>1453</v>
      </c>
      <c r="K19" s="50">
        <v>50.5</v>
      </c>
      <c r="L19" s="52" t="s">
        <v>80</v>
      </c>
      <c r="M19" s="52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50">
        <v>50.4</v>
      </c>
      <c r="AA19" s="334">
        <f t="shared" si="4"/>
        <v>0.198019801980201</v>
      </c>
      <c r="AB19" s="50">
        <v>90.5</v>
      </c>
      <c r="AC19" s="335">
        <f>(AB19-Z19)*VLOOKUP(AE19,公斤水的体积!A:B,2,)</f>
        <v>40.134887</v>
      </c>
      <c r="AD19" s="336">
        <f t="shared" si="5"/>
        <v>0.337217499999998</v>
      </c>
      <c r="AE19" s="258">
        <v>15</v>
      </c>
      <c r="AF19" s="333"/>
      <c r="AG19" s="258"/>
      <c r="AH19" s="333">
        <v>1.3</v>
      </c>
      <c r="AI19" s="49">
        <v>141.6</v>
      </c>
      <c r="AJ19" s="337">
        <f t="shared" si="6"/>
        <v>0.918079096045198</v>
      </c>
      <c r="AK19" s="260" t="s">
        <v>63</v>
      </c>
      <c r="AL19" s="260" t="s">
        <v>63</v>
      </c>
      <c r="AM19" s="260" t="s">
        <v>63</v>
      </c>
      <c r="AN19" s="260" t="s">
        <v>63</v>
      </c>
      <c r="AO19" s="260" t="s">
        <v>63</v>
      </c>
      <c r="AP19" s="260" t="s">
        <v>63</v>
      </c>
      <c r="AQ19" s="260" t="s">
        <v>63</v>
      </c>
      <c r="AR19" s="60" t="str">
        <f t="shared" si="7"/>
        <v>合格</v>
      </c>
      <c r="AS19" s="42" t="s">
        <v>1054</v>
      </c>
      <c r="AT19" s="51" t="s">
        <v>1217</v>
      </c>
    </row>
    <row r="20" ht="15" spans="1:53">
      <c r="A20" s="38">
        <v>13</v>
      </c>
      <c r="B20" s="48" t="s">
        <v>56</v>
      </c>
      <c r="C20" s="51" t="s">
        <v>1217</v>
      </c>
      <c r="D20" s="50" t="s">
        <v>1450</v>
      </c>
      <c r="E20" s="51" t="s">
        <v>1481</v>
      </c>
      <c r="F20" s="43" t="s">
        <v>1482</v>
      </c>
      <c r="G20" s="43" t="s">
        <v>106</v>
      </c>
      <c r="H20" s="52" t="s">
        <v>543</v>
      </c>
      <c r="I20" s="52" t="s">
        <v>867</v>
      </c>
      <c r="J20" s="52" t="s">
        <v>1453</v>
      </c>
      <c r="K20" s="50">
        <v>47.5</v>
      </c>
      <c r="L20" s="52" t="s">
        <v>376</v>
      </c>
      <c r="M20" s="52"/>
      <c r="N20" s="333"/>
      <c r="O20" s="333"/>
      <c r="P20" s="333"/>
      <c r="Q20" s="333"/>
      <c r="R20" s="333"/>
      <c r="S20" s="333"/>
      <c r="T20" s="333"/>
      <c r="U20" s="333"/>
      <c r="V20" s="333"/>
      <c r="W20" s="333"/>
      <c r="X20" s="333"/>
      <c r="Y20" s="333"/>
      <c r="Z20" s="50">
        <v>47.4</v>
      </c>
      <c r="AA20" s="334">
        <f t="shared" si="4"/>
        <v>0.210526315789477</v>
      </c>
      <c r="AB20" s="50">
        <v>88.2</v>
      </c>
      <c r="AC20" s="335">
        <f>(AB20-Z20)*VLOOKUP(AE20,公斤水的体积!A:B,2,)</f>
        <v>40.835496</v>
      </c>
      <c r="AD20" s="336">
        <f t="shared" si="5"/>
        <v>0.332914004913996</v>
      </c>
      <c r="AE20" s="258">
        <v>15</v>
      </c>
      <c r="AF20" s="333"/>
      <c r="AG20" s="258"/>
      <c r="AH20" s="333">
        <v>3.7</v>
      </c>
      <c r="AI20" s="49">
        <v>163.3</v>
      </c>
      <c r="AJ20" s="337">
        <f t="shared" si="6"/>
        <v>2.26576852418861</v>
      </c>
      <c r="AK20" s="260" t="s">
        <v>63</v>
      </c>
      <c r="AL20" s="260" t="s">
        <v>63</v>
      </c>
      <c r="AM20" s="260" t="s">
        <v>63</v>
      </c>
      <c r="AN20" s="260" t="s">
        <v>63</v>
      </c>
      <c r="AO20" s="260" t="s">
        <v>63</v>
      </c>
      <c r="AP20" s="260" t="s">
        <v>63</v>
      </c>
      <c r="AQ20" s="260" t="s">
        <v>63</v>
      </c>
      <c r="AR20" s="60" t="str">
        <f t="shared" si="7"/>
        <v>合格</v>
      </c>
      <c r="AS20" s="42" t="s">
        <v>1054</v>
      </c>
      <c r="AT20" s="51" t="s">
        <v>1217</v>
      </c>
    </row>
    <row r="21" ht="15" spans="1:53">
      <c r="A21" s="38">
        <v>14</v>
      </c>
      <c r="B21" s="48" t="s">
        <v>56</v>
      </c>
      <c r="C21" s="51" t="s">
        <v>1217</v>
      </c>
      <c r="D21" s="50" t="s">
        <v>1450</v>
      </c>
      <c r="E21" s="51" t="s">
        <v>1483</v>
      </c>
      <c r="F21" s="43" t="s">
        <v>1484</v>
      </c>
      <c r="G21" s="43" t="s">
        <v>106</v>
      </c>
      <c r="H21" s="52" t="s">
        <v>125</v>
      </c>
      <c r="I21" s="52" t="s">
        <v>1088</v>
      </c>
      <c r="J21" s="52" t="s">
        <v>1453</v>
      </c>
      <c r="K21" s="50">
        <v>55.6</v>
      </c>
      <c r="L21" s="52" t="s">
        <v>245</v>
      </c>
      <c r="M21" s="52"/>
      <c r="N21" s="333"/>
      <c r="O21" s="333"/>
      <c r="P21" s="333"/>
      <c r="Q21" s="333"/>
      <c r="R21" s="333"/>
      <c r="S21" s="333"/>
      <c r="T21" s="333"/>
      <c r="U21" s="333"/>
      <c r="V21" s="333"/>
      <c r="W21" s="333"/>
      <c r="X21" s="333"/>
      <c r="Y21" s="333"/>
      <c r="Z21" s="50">
        <v>55.5</v>
      </c>
      <c r="AA21" s="334">
        <f t="shared" si="4"/>
        <v>0.179856115107916</v>
      </c>
      <c r="AB21" s="50">
        <v>95.6</v>
      </c>
      <c r="AC21" s="335">
        <f>(AB21-Z21)*VLOOKUP(AE21,公斤水的体积!A:B,2,)</f>
        <v>40.134887</v>
      </c>
      <c r="AD21" s="336">
        <f t="shared" si="5"/>
        <v>0.33721749999998</v>
      </c>
      <c r="AE21" s="258">
        <v>15</v>
      </c>
      <c r="AF21" s="333"/>
      <c r="AG21" s="258"/>
      <c r="AH21" s="333">
        <v>0.7</v>
      </c>
      <c r="AI21" s="49">
        <v>124.5</v>
      </c>
      <c r="AJ21" s="337">
        <f t="shared" si="6"/>
        <v>0.562248995983936</v>
      </c>
      <c r="AK21" s="260" t="s">
        <v>63</v>
      </c>
      <c r="AL21" s="260" t="s">
        <v>63</v>
      </c>
      <c r="AM21" s="260" t="s">
        <v>63</v>
      </c>
      <c r="AN21" s="260" t="s">
        <v>63</v>
      </c>
      <c r="AO21" s="260" t="s">
        <v>63</v>
      </c>
      <c r="AP21" s="260" t="s">
        <v>63</v>
      </c>
      <c r="AQ21" s="260" t="s">
        <v>63</v>
      </c>
      <c r="AR21" s="60" t="str">
        <f t="shared" si="7"/>
        <v>合格</v>
      </c>
      <c r="AS21" s="42" t="s">
        <v>1054</v>
      </c>
      <c r="AT21" s="51" t="s">
        <v>1217</v>
      </c>
    </row>
    <row r="22" ht="15" spans="1:53">
      <c r="A22" s="38">
        <v>15</v>
      </c>
      <c r="B22" s="48" t="s">
        <v>56</v>
      </c>
      <c r="C22" s="51" t="s">
        <v>1217</v>
      </c>
      <c r="D22" s="50" t="s">
        <v>1450</v>
      </c>
      <c r="E22" s="51" t="s">
        <v>1485</v>
      </c>
      <c r="F22" s="43" t="s">
        <v>1486</v>
      </c>
      <c r="G22" s="43" t="s">
        <v>106</v>
      </c>
      <c r="H22" s="52" t="s">
        <v>801</v>
      </c>
      <c r="I22" s="52" t="s">
        <v>595</v>
      </c>
      <c r="J22" s="52" t="s">
        <v>1453</v>
      </c>
      <c r="K22" s="50">
        <v>55</v>
      </c>
      <c r="L22" s="52" t="s">
        <v>109</v>
      </c>
      <c r="M22" s="52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50">
        <v>54.9</v>
      </c>
      <c r="AA22" s="334">
        <f t="shared" si="4"/>
        <v>0.181818181818184</v>
      </c>
      <c r="AB22" s="50">
        <v>95.4</v>
      </c>
      <c r="AC22" s="335">
        <f>(AB22-Z22)*VLOOKUP(AE22,公斤水的体积!A:B,2,)</f>
        <v>40.535235</v>
      </c>
      <c r="AD22" s="336">
        <f t="shared" si="5"/>
        <v>0.334740099009922</v>
      </c>
      <c r="AE22" s="258">
        <v>15</v>
      </c>
      <c r="AF22" s="333"/>
      <c r="AG22" s="258"/>
      <c r="AH22" s="333">
        <v>1.6</v>
      </c>
      <c r="AI22" s="49">
        <v>130.9</v>
      </c>
      <c r="AJ22" s="337">
        <f t="shared" si="6"/>
        <v>1.22230710466005</v>
      </c>
      <c r="AK22" s="260" t="s">
        <v>63</v>
      </c>
      <c r="AL22" s="260" t="s">
        <v>63</v>
      </c>
      <c r="AM22" s="260" t="s">
        <v>63</v>
      </c>
      <c r="AN22" s="260" t="s">
        <v>63</v>
      </c>
      <c r="AO22" s="260" t="s">
        <v>63</v>
      </c>
      <c r="AP22" s="260" t="s">
        <v>63</v>
      </c>
      <c r="AQ22" s="260" t="s">
        <v>63</v>
      </c>
      <c r="AR22" s="60" t="str">
        <f t="shared" si="7"/>
        <v>合格</v>
      </c>
      <c r="AS22" s="42" t="s">
        <v>1054</v>
      </c>
      <c r="AT22" s="51" t="s">
        <v>1217</v>
      </c>
    </row>
    <row r="23" ht="15" spans="1:53">
      <c r="A23" s="38">
        <v>16</v>
      </c>
      <c r="B23" s="48" t="s">
        <v>56</v>
      </c>
      <c r="C23" s="51" t="s">
        <v>1217</v>
      </c>
      <c r="D23" s="50" t="s">
        <v>1450</v>
      </c>
      <c r="E23" s="51" t="s">
        <v>1487</v>
      </c>
      <c r="F23" s="43" t="s">
        <v>1488</v>
      </c>
      <c r="G23" s="43" t="s">
        <v>106</v>
      </c>
      <c r="H23" s="52" t="s">
        <v>759</v>
      </c>
      <c r="I23" s="52" t="s">
        <v>290</v>
      </c>
      <c r="J23" s="52" t="s">
        <v>1456</v>
      </c>
      <c r="K23" s="50">
        <v>53</v>
      </c>
      <c r="L23" s="52" t="s">
        <v>420</v>
      </c>
      <c r="M23" s="52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50">
        <v>52.9</v>
      </c>
      <c r="AA23" s="334">
        <f t="shared" si="4"/>
        <v>0.188679245283022</v>
      </c>
      <c r="AB23" s="50">
        <v>93.6</v>
      </c>
      <c r="AC23" s="335">
        <f>(AB23-Z23)*VLOOKUP(AE23,公斤水的体积!A:B,2,)</f>
        <v>40.735409</v>
      </c>
      <c r="AD23" s="336">
        <f t="shared" si="5"/>
        <v>0.333519704433469</v>
      </c>
      <c r="AE23" s="258">
        <v>15</v>
      </c>
      <c r="AF23" s="333"/>
      <c r="AG23" s="258"/>
      <c r="AH23" s="333">
        <v>1.4</v>
      </c>
      <c r="AI23" s="49">
        <v>135.9</v>
      </c>
      <c r="AJ23" s="337">
        <f t="shared" si="6"/>
        <v>1.03016924208977</v>
      </c>
      <c r="AK23" s="260" t="s">
        <v>63</v>
      </c>
      <c r="AL23" s="260" t="s">
        <v>63</v>
      </c>
      <c r="AM23" s="260" t="s">
        <v>63</v>
      </c>
      <c r="AN23" s="260" t="s">
        <v>63</v>
      </c>
      <c r="AO23" s="260" t="s">
        <v>63</v>
      </c>
      <c r="AP23" s="260" t="s">
        <v>63</v>
      </c>
      <c r="AQ23" s="260" t="s">
        <v>63</v>
      </c>
      <c r="AR23" s="60" t="str">
        <f t="shared" si="7"/>
        <v>合格</v>
      </c>
      <c r="AS23" s="42" t="s">
        <v>1054</v>
      </c>
      <c r="AT23" s="51" t="s">
        <v>1217</v>
      </c>
    </row>
    <row r="24" ht="15" spans="1:53">
      <c r="A24" s="38">
        <v>17</v>
      </c>
      <c r="B24" s="48" t="s">
        <v>56</v>
      </c>
      <c r="C24" s="51" t="s">
        <v>1217</v>
      </c>
      <c r="D24" s="50" t="s">
        <v>1450</v>
      </c>
      <c r="E24" s="51" t="s">
        <v>1489</v>
      </c>
      <c r="F24" s="43" t="s">
        <v>1490</v>
      </c>
      <c r="G24" s="43" t="s">
        <v>68</v>
      </c>
      <c r="H24" s="52" t="s">
        <v>574</v>
      </c>
      <c r="I24" s="52" t="s">
        <v>1108</v>
      </c>
      <c r="J24" s="52" t="s">
        <v>1453</v>
      </c>
      <c r="K24" s="50">
        <v>52.9</v>
      </c>
      <c r="L24" s="52" t="s">
        <v>1491</v>
      </c>
      <c r="M24" s="52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50">
        <v>52.8</v>
      </c>
      <c r="AA24" s="334">
        <f t="shared" si="4"/>
        <v>0.189035916824199</v>
      </c>
      <c r="AB24" s="50">
        <v>89.9</v>
      </c>
      <c r="AC24" s="335">
        <f>(AB24-Z24)*VLOOKUP(AE24,公斤水的体积!A:B,2,)</f>
        <v>37.132277</v>
      </c>
      <c r="AD24" s="336">
        <f t="shared" si="5"/>
        <v>0.35750540540543</v>
      </c>
      <c r="AE24" s="258">
        <v>15</v>
      </c>
      <c r="AF24" s="333"/>
      <c r="AG24" s="258"/>
      <c r="AH24" s="333">
        <v>0.3</v>
      </c>
      <c r="AI24" s="49">
        <v>108.3</v>
      </c>
      <c r="AJ24" s="337">
        <f t="shared" si="6"/>
        <v>0.277008310249307</v>
      </c>
      <c r="AK24" s="260" t="s">
        <v>63</v>
      </c>
      <c r="AL24" s="260" t="s">
        <v>63</v>
      </c>
      <c r="AM24" s="260" t="s">
        <v>63</v>
      </c>
      <c r="AN24" s="260" t="s">
        <v>63</v>
      </c>
      <c r="AO24" s="260" t="s">
        <v>63</v>
      </c>
      <c r="AP24" s="260" t="s">
        <v>63</v>
      </c>
      <c r="AQ24" s="260" t="s">
        <v>63</v>
      </c>
      <c r="AR24" s="60" t="str">
        <f t="shared" si="7"/>
        <v>合格</v>
      </c>
      <c r="AS24" s="42" t="s">
        <v>1054</v>
      </c>
      <c r="AT24" s="51" t="s">
        <v>1217</v>
      </c>
    </row>
    <row r="25" ht="15" spans="1:53">
      <c r="A25" s="38">
        <v>18</v>
      </c>
      <c r="B25" s="48" t="s">
        <v>56</v>
      </c>
      <c r="C25" s="51" t="s">
        <v>1217</v>
      </c>
      <c r="D25" s="50" t="s">
        <v>1450</v>
      </c>
      <c r="E25" s="51" t="s">
        <v>1492</v>
      </c>
      <c r="F25" s="43" t="s">
        <v>1493</v>
      </c>
      <c r="G25" s="43" t="s">
        <v>68</v>
      </c>
      <c r="H25" s="52" t="s">
        <v>375</v>
      </c>
      <c r="I25" s="52" t="s">
        <v>290</v>
      </c>
      <c r="J25" s="52" t="s">
        <v>1453</v>
      </c>
      <c r="K25" s="50">
        <v>60</v>
      </c>
      <c r="L25" s="52" t="s">
        <v>109</v>
      </c>
      <c r="M25" s="52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33"/>
      <c r="Z25" s="50">
        <v>59.9</v>
      </c>
      <c r="AA25" s="334">
        <f t="shared" si="4"/>
        <v>0.166666666666669</v>
      </c>
      <c r="AB25" s="50">
        <v>100.4</v>
      </c>
      <c r="AC25" s="335">
        <f>(AB25-Z25)*VLOOKUP(AE25,公斤水的体积!A:B,2,)</f>
        <v>40.535235</v>
      </c>
      <c r="AD25" s="336">
        <f t="shared" si="5"/>
        <v>0.334740099009922</v>
      </c>
      <c r="AE25" s="258">
        <v>15</v>
      </c>
      <c r="AF25" s="333"/>
      <c r="AG25" s="258"/>
      <c r="AH25" s="333">
        <v>0.6</v>
      </c>
      <c r="AI25" s="49">
        <v>111.1</v>
      </c>
      <c r="AJ25" s="337">
        <f t="shared" si="6"/>
        <v>0.54005400540054</v>
      </c>
      <c r="AK25" s="260" t="s">
        <v>63</v>
      </c>
      <c r="AL25" s="260" t="s">
        <v>63</v>
      </c>
      <c r="AM25" s="260" t="s">
        <v>63</v>
      </c>
      <c r="AN25" s="260" t="s">
        <v>63</v>
      </c>
      <c r="AO25" s="260" t="s">
        <v>63</v>
      </c>
      <c r="AP25" s="260" t="s">
        <v>63</v>
      </c>
      <c r="AQ25" s="260" t="s">
        <v>63</v>
      </c>
      <c r="AR25" s="60" t="str">
        <f t="shared" si="7"/>
        <v>合格</v>
      </c>
      <c r="AS25" s="42" t="s">
        <v>1054</v>
      </c>
      <c r="AT25" s="51" t="s">
        <v>1217</v>
      </c>
    </row>
    <row r="26" ht="15" spans="1:53">
      <c r="A26" s="38">
        <v>19</v>
      </c>
      <c r="B26" s="48" t="s">
        <v>56</v>
      </c>
      <c r="C26" s="51" t="s">
        <v>1217</v>
      </c>
      <c r="D26" s="50" t="s">
        <v>1450</v>
      </c>
      <c r="E26" s="51" t="s">
        <v>1494</v>
      </c>
      <c r="F26" s="43" t="s">
        <v>1495</v>
      </c>
      <c r="G26" s="43" t="s">
        <v>60</v>
      </c>
      <c r="H26" s="52" t="s">
        <v>87</v>
      </c>
      <c r="I26" s="52" t="s">
        <v>595</v>
      </c>
      <c r="J26" s="52" t="s">
        <v>1453</v>
      </c>
      <c r="K26" s="50">
        <v>46.6</v>
      </c>
      <c r="L26" s="52" t="s">
        <v>80</v>
      </c>
      <c r="M26" s="52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50">
        <v>46.5</v>
      </c>
      <c r="AA26" s="334">
        <f t="shared" si="4"/>
        <v>0.214592274678115</v>
      </c>
      <c r="AB26" s="50">
        <v>86.6</v>
      </c>
      <c r="AC26" s="335">
        <f>(AB26-Z26)*VLOOKUP(AE26,公斤水的体积!A:B,2,)</f>
        <v>40.134887</v>
      </c>
      <c r="AD26" s="336">
        <f t="shared" si="5"/>
        <v>0.33721749999998</v>
      </c>
      <c r="AE26" s="258">
        <v>15</v>
      </c>
      <c r="AF26" s="333"/>
      <c r="AG26" s="258"/>
      <c r="AH26" s="333">
        <v>2.5</v>
      </c>
      <c r="AI26" s="49">
        <v>146.8</v>
      </c>
      <c r="AJ26" s="337">
        <f t="shared" si="6"/>
        <v>1.70299727520436</v>
      </c>
      <c r="AK26" s="260" t="s">
        <v>63</v>
      </c>
      <c r="AL26" s="260" t="s">
        <v>63</v>
      </c>
      <c r="AM26" s="260" t="s">
        <v>63</v>
      </c>
      <c r="AN26" s="260" t="s">
        <v>63</v>
      </c>
      <c r="AO26" s="260" t="s">
        <v>63</v>
      </c>
      <c r="AP26" s="260" t="s">
        <v>63</v>
      </c>
      <c r="AQ26" s="260" t="s">
        <v>63</v>
      </c>
      <c r="AR26" s="60" t="str">
        <f t="shared" si="7"/>
        <v>合格</v>
      </c>
      <c r="AS26" s="42" t="s">
        <v>1054</v>
      </c>
      <c r="AT26" s="51" t="s">
        <v>1217</v>
      </c>
    </row>
    <row r="27" s="266" customFormat="1" ht="15" spans="1:53">
      <c r="A27" s="38">
        <v>20</v>
      </c>
      <c r="B27" s="338" t="s">
        <v>56</v>
      </c>
      <c r="C27" s="339" t="s">
        <v>1217</v>
      </c>
      <c r="D27" s="340" t="s">
        <v>1450</v>
      </c>
      <c r="E27" s="339" t="s">
        <v>1496</v>
      </c>
      <c r="F27" s="341" t="s">
        <v>1497</v>
      </c>
      <c r="G27" s="341" t="s">
        <v>68</v>
      </c>
      <c r="H27" s="342" t="s">
        <v>843</v>
      </c>
      <c r="I27" s="342" t="s">
        <v>290</v>
      </c>
      <c r="J27" s="342" t="s">
        <v>1453</v>
      </c>
      <c r="K27" s="340">
        <v>58.2</v>
      </c>
      <c r="L27" s="342" t="s">
        <v>90</v>
      </c>
      <c r="M27" s="342"/>
      <c r="N27" s="343"/>
      <c r="O27" s="343"/>
      <c r="P27" s="343"/>
      <c r="Q27" s="343"/>
      <c r="R27" s="343"/>
      <c r="S27" s="343"/>
      <c r="T27" s="343"/>
      <c r="U27" s="343"/>
      <c r="V27" s="343"/>
      <c r="W27" s="343"/>
      <c r="X27" s="343"/>
      <c r="Y27" s="343"/>
      <c r="Z27" s="340">
        <v>58.1</v>
      </c>
      <c r="AA27" s="340">
        <f t="shared" si="4"/>
        <v>0.171821305841927</v>
      </c>
      <c r="AB27" s="340">
        <v>98.4</v>
      </c>
      <c r="AC27" s="344">
        <f>(AB27-Z27)*VLOOKUP(AE27,公斤水的体积!A:B,2,)</f>
        <v>40.335061</v>
      </c>
      <c r="AD27" s="345">
        <f t="shared" si="5"/>
        <v>0.335972636815921</v>
      </c>
      <c r="AE27" s="343">
        <v>15</v>
      </c>
      <c r="AF27" s="343"/>
      <c r="AG27" s="343"/>
      <c r="AH27" s="343">
        <v>0.8</v>
      </c>
      <c r="AI27" s="346">
        <v>126.8</v>
      </c>
      <c r="AJ27" s="347">
        <f t="shared" si="6"/>
        <v>0.630914826498423</v>
      </c>
      <c r="AK27" s="348" t="s">
        <v>63</v>
      </c>
      <c r="AL27" s="348" t="s">
        <v>63</v>
      </c>
      <c r="AM27" s="348" t="s">
        <v>63</v>
      </c>
      <c r="AN27" s="348" t="s">
        <v>63</v>
      </c>
      <c r="AO27" s="348" t="s">
        <v>63</v>
      </c>
      <c r="AP27" s="348" t="s">
        <v>63</v>
      </c>
      <c r="AQ27" s="348" t="s">
        <v>63</v>
      </c>
      <c r="AR27" s="343" t="str">
        <f t="shared" si="7"/>
        <v>合格</v>
      </c>
      <c r="AS27" s="349" t="s">
        <v>1338</v>
      </c>
      <c r="AT27" s="339" t="s">
        <v>1217</v>
      </c>
      <c r="AU27" s="350"/>
      <c r="AV27" s="266"/>
      <c r="AW27" s="266"/>
      <c r="AX27" s="351"/>
      <c r="AY27" s="351"/>
      <c r="AZ27" s="351"/>
      <c r="BA27" s="351"/>
    </row>
    <row r="28" ht="15" spans="1:53">
      <c r="A28" s="38">
        <v>21</v>
      </c>
      <c r="B28" s="48" t="s">
        <v>56</v>
      </c>
      <c r="C28" s="51" t="s">
        <v>511</v>
      </c>
      <c r="D28" s="50" t="s">
        <v>1450</v>
      </c>
      <c r="E28" s="51" t="s">
        <v>1498</v>
      </c>
      <c r="F28" s="43" t="s">
        <v>1499</v>
      </c>
      <c r="G28" s="43" t="s">
        <v>68</v>
      </c>
      <c r="H28" s="52" t="s">
        <v>73</v>
      </c>
      <c r="I28" s="52" t="s">
        <v>1225</v>
      </c>
      <c r="J28" s="52" t="s">
        <v>1453</v>
      </c>
      <c r="K28" s="50">
        <v>56.5</v>
      </c>
      <c r="L28" s="52" t="s">
        <v>90</v>
      </c>
      <c r="M28" s="52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333"/>
      <c r="Z28" s="50">
        <v>56.4</v>
      </c>
      <c r="AA28" s="334">
        <f t="shared" si="4"/>
        <v>0.17699115044248</v>
      </c>
      <c r="AB28" s="50">
        <v>96.7</v>
      </c>
      <c r="AC28" s="335">
        <f>(AB28-Z28)*VLOOKUP(AE28,公斤水的体积!A:B,2,)</f>
        <v>40.371331</v>
      </c>
      <c r="AD28" s="336">
        <f t="shared" si="5"/>
        <v>0.426196517412941</v>
      </c>
      <c r="AE28" s="258">
        <v>20</v>
      </c>
      <c r="AF28" s="333"/>
      <c r="AG28" s="258"/>
      <c r="AH28" s="333">
        <v>2.2</v>
      </c>
      <c r="AI28" s="49">
        <v>128.8</v>
      </c>
      <c r="AJ28" s="337">
        <f t="shared" si="6"/>
        <v>1.70807453416149</v>
      </c>
      <c r="AK28" s="260" t="s">
        <v>63</v>
      </c>
      <c r="AL28" s="260" t="s">
        <v>63</v>
      </c>
      <c r="AM28" s="260" t="s">
        <v>63</v>
      </c>
      <c r="AN28" s="260" t="s">
        <v>63</v>
      </c>
      <c r="AO28" s="260" t="s">
        <v>63</v>
      </c>
      <c r="AP28" s="260" t="s">
        <v>63</v>
      </c>
      <c r="AQ28" s="260" t="s">
        <v>63</v>
      </c>
      <c r="AR28" s="60" t="str">
        <f t="shared" si="7"/>
        <v>合格</v>
      </c>
      <c r="AS28" s="42" t="s">
        <v>1054</v>
      </c>
      <c r="AT28" s="51" t="s">
        <v>511</v>
      </c>
    </row>
    <row r="29" ht="15" spans="1:53">
      <c r="A29" s="38">
        <v>22</v>
      </c>
      <c r="B29" s="48" t="s">
        <v>56</v>
      </c>
      <c r="C29" s="51" t="s">
        <v>511</v>
      </c>
      <c r="D29" s="50" t="s">
        <v>1450</v>
      </c>
      <c r="E29" s="51" t="s">
        <v>1500</v>
      </c>
      <c r="F29" s="43" t="s">
        <v>1501</v>
      </c>
      <c r="G29" s="43" t="s">
        <v>68</v>
      </c>
      <c r="H29" s="52" t="s">
        <v>311</v>
      </c>
      <c r="I29" s="52" t="s">
        <v>475</v>
      </c>
      <c r="J29" s="52" t="s">
        <v>1453</v>
      </c>
      <c r="K29" s="50">
        <v>55.3</v>
      </c>
      <c r="L29" s="52" t="s">
        <v>420</v>
      </c>
      <c r="M29" s="52"/>
      <c r="N29" s="333"/>
      <c r="O29" s="333"/>
      <c r="P29" s="333"/>
      <c r="Q29" s="333"/>
      <c r="R29" s="333"/>
      <c r="S29" s="333"/>
      <c r="T29" s="333"/>
      <c r="U29" s="333"/>
      <c r="V29" s="333"/>
      <c r="W29" s="333"/>
      <c r="X29" s="333"/>
      <c r="Y29" s="333"/>
      <c r="Z29" s="50">
        <v>55.2</v>
      </c>
      <c r="AA29" s="334">
        <f t="shared" si="4"/>
        <v>0.180831826401436</v>
      </c>
      <c r="AB29" s="50">
        <v>95.9</v>
      </c>
      <c r="AC29" s="335">
        <f>(AB29-Z29)*VLOOKUP(AE29,公斤水的体积!A:B,2,)</f>
        <v>40.772039</v>
      </c>
      <c r="AD29" s="336">
        <f t="shared" si="5"/>
        <v>0.423741379310358</v>
      </c>
      <c r="AE29" s="258">
        <v>20</v>
      </c>
      <c r="AF29" s="333"/>
      <c r="AG29" s="258"/>
      <c r="AH29" s="333">
        <v>3.3</v>
      </c>
      <c r="AI29" s="49">
        <v>136.4</v>
      </c>
      <c r="AJ29" s="337">
        <f t="shared" si="6"/>
        <v>2.41935483870968</v>
      </c>
      <c r="AK29" s="260" t="s">
        <v>63</v>
      </c>
      <c r="AL29" s="260" t="s">
        <v>63</v>
      </c>
      <c r="AM29" s="260" t="s">
        <v>63</v>
      </c>
      <c r="AN29" s="260" t="s">
        <v>63</v>
      </c>
      <c r="AO29" s="260" t="s">
        <v>63</v>
      </c>
      <c r="AP29" s="260" t="s">
        <v>63</v>
      </c>
      <c r="AQ29" s="260" t="s">
        <v>63</v>
      </c>
      <c r="AR29" s="60" t="str">
        <f t="shared" si="7"/>
        <v>合格</v>
      </c>
      <c r="AS29" s="42" t="s">
        <v>1054</v>
      </c>
      <c r="AT29" s="51" t="s">
        <v>511</v>
      </c>
    </row>
    <row r="30" ht="15" spans="1:53">
      <c r="A30" s="38">
        <v>23</v>
      </c>
      <c r="B30" s="48" t="s">
        <v>56</v>
      </c>
      <c r="C30" s="51" t="s">
        <v>511</v>
      </c>
      <c r="D30" s="50" t="s">
        <v>1450</v>
      </c>
      <c r="E30" s="51" t="s">
        <v>1502</v>
      </c>
      <c r="F30" s="43" t="s">
        <v>1503</v>
      </c>
      <c r="G30" s="43" t="s">
        <v>60</v>
      </c>
      <c r="H30" s="52" t="s">
        <v>1504</v>
      </c>
      <c r="I30" s="52" t="s">
        <v>88</v>
      </c>
      <c r="J30" s="52" t="s">
        <v>1453</v>
      </c>
      <c r="K30" s="50">
        <v>49.9</v>
      </c>
      <c r="L30" s="52" t="s">
        <v>80</v>
      </c>
      <c r="M30" s="52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333"/>
      <c r="Z30" s="50">
        <v>49.8</v>
      </c>
      <c r="AA30" s="334">
        <f t="shared" si="4"/>
        <v>0.200400801603209</v>
      </c>
      <c r="AB30" s="50">
        <v>89.9</v>
      </c>
      <c r="AC30" s="335">
        <f>(AB30-Z30)*VLOOKUP(AE30,公斤水的体积!A:B,2,)</f>
        <v>40.170977</v>
      </c>
      <c r="AD30" s="336">
        <f t="shared" si="5"/>
        <v>0.427442500000019</v>
      </c>
      <c r="AE30" s="258">
        <v>20</v>
      </c>
      <c r="AF30" s="333"/>
      <c r="AG30" s="258"/>
      <c r="AH30" s="333">
        <v>2.7</v>
      </c>
      <c r="AI30" s="49">
        <v>148.5</v>
      </c>
      <c r="AJ30" s="337">
        <f t="shared" si="6"/>
        <v>1.81818181818182</v>
      </c>
      <c r="AK30" s="260" t="s">
        <v>63</v>
      </c>
      <c r="AL30" s="260" t="s">
        <v>63</v>
      </c>
      <c r="AM30" s="260" t="s">
        <v>63</v>
      </c>
      <c r="AN30" s="260" t="s">
        <v>63</v>
      </c>
      <c r="AO30" s="260" t="s">
        <v>63</v>
      </c>
      <c r="AP30" s="260" t="s">
        <v>63</v>
      </c>
      <c r="AQ30" s="260" t="s">
        <v>63</v>
      </c>
      <c r="AR30" s="60" t="str">
        <f t="shared" si="7"/>
        <v>合格</v>
      </c>
      <c r="AS30" s="42" t="s">
        <v>1054</v>
      </c>
      <c r="AT30" s="51" t="s">
        <v>511</v>
      </c>
    </row>
    <row r="31" ht="15" spans="1:53">
      <c r="A31" s="38">
        <v>24</v>
      </c>
      <c r="B31" s="48" t="s">
        <v>56</v>
      </c>
      <c r="C31" s="51" t="s">
        <v>511</v>
      </c>
      <c r="D31" s="50" t="s">
        <v>1450</v>
      </c>
      <c r="E31" s="51" t="s">
        <v>1505</v>
      </c>
      <c r="F31" s="43" t="s">
        <v>1506</v>
      </c>
      <c r="G31" s="43" t="s">
        <v>133</v>
      </c>
      <c r="H31" s="52" t="s">
        <v>836</v>
      </c>
      <c r="I31" s="52"/>
      <c r="J31" s="52" t="s">
        <v>1456</v>
      </c>
      <c r="K31" s="50">
        <v>45.3</v>
      </c>
      <c r="L31" s="52" t="s">
        <v>80</v>
      </c>
      <c r="M31" s="52"/>
      <c r="N31" s="333"/>
      <c r="O31" s="333"/>
      <c r="P31" s="333"/>
      <c r="Q31" s="333"/>
      <c r="R31" s="333"/>
      <c r="S31" s="333"/>
      <c r="T31" s="333"/>
      <c r="U31" s="333"/>
      <c r="V31" s="333"/>
      <c r="W31" s="333"/>
      <c r="X31" s="333"/>
      <c r="Y31" s="333"/>
      <c r="Z31" s="50">
        <v>45.2</v>
      </c>
      <c r="AA31" s="334">
        <f t="shared" si="4"/>
        <v>0.220750551876367</v>
      </c>
      <c r="AB31" s="50">
        <v>85.3</v>
      </c>
      <c r="AC31" s="335">
        <f>(AB31-Z31)*VLOOKUP(AE31,公斤水的体积!A:B,2,)</f>
        <v>40.170977</v>
      </c>
      <c r="AD31" s="336">
        <f t="shared" si="5"/>
        <v>0.427442499999984</v>
      </c>
      <c r="AE31" s="258">
        <v>20</v>
      </c>
      <c r="AF31" s="333"/>
      <c r="AG31" s="258"/>
      <c r="AH31" s="333">
        <v>2.2</v>
      </c>
      <c r="AI31" s="49">
        <v>156.5</v>
      </c>
      <c r="AJ31" s="337">
        <f t="shared" si="6"/>
        <v>1.40575079872204</v>
      </c>
      <c r="AK31" s="260" t="s">
        <v>63</v>
      </c>
      <c r="AL31" s="260" t="s">
        <v>63</v>
      </c>
      <c r="AM31" s="260" t="s">
        <v>63</v>
      </c>
      <c r="AN31" s="260" t="s">
        <v>63</v>
      </c>
      <c r="AO31" s="260" t="s">
        <v>63</v>
      </c>
      <c r="AP31" s="260" t="s">
        <v>63</v>
      </c>
      <c r="AQ31" s="260" t="s">
        <v>63</v>
      </c>
      <c r="AR31" s="60" t="str">
        <f t="shared" si="7"/>
        <v>合格</v>
      </c>
      <c r="AS31" s="42" t="s">
        <v>1054</v>
      </c>
      <c r="AT31" s="51" t="s">
        <v>511</v>
      </c>
    </row>
    <row r="32" ht="15" spans="1:53">
      <c r="A32" s="38">
        <v>25</v>
      </c>
      <c r="B32" s="48" t="s">
        <v>56</v>
      </c>
      <c r="C32" s="51" t="s">
        <v>511</v>
      </c>
      <c r="D32" s="50" t="s">
        <v>1450</v>
      </c>
      <c r="E32" s="51" t="s">
        <v>1507</v>
      </c>
      <c r="F32" s="43" t="s">
        <v>1508</v>
      </c>
      <c r="G32" s="43" t="s">
        <v>133</v>
      </c>
      <c r="H32" s="52" t="s">
        <v>1509</v>
      </c>
      <c r="I32" s="52" t="s">
        <v>88</v>
      </c>
      <c r="J32" s="52" t="s">
        <v>1453</v>
      </c>
      <c r="K32" s="50">
        <v>47.6</v>
      </c>
      <c r="L32" s="52" t="s">
        <v>363</v>
      </c>
      <c r="M32" s="52"/>
      <c r="N32" s="333"/>
      <c r="O32" s="333"/>
      <c r="P32" s="333"/>
      <c r="Q32" s="333"/>
      <c r="R32" s="333"/>
      <c r="S32" s="333"/>
      <c r="T32" s="333"/>
      <c r="U32" s="333"/>
      <c r="V32" s="333"/>
      <c r="W32" s="333"/>
      <c r="X32" s="333"/>
      <c r="Y32" s="333"/>
      <c r="Z32" s="50">
        <v>47.5</v>
      </c>
      <c r="AA32" s="334">
        <f t="shared" si="4"/>
        <v>0.210084033613448</v>
      </c>
      <c r="AB32" s="50">
        <v>87.9</v>
      </c>
      <c r="AC32" s="335">
        <f>(AB32-Z32)*VLOOKUP(AE32,公斤水的体积!A:B,2,)</f>
        <v>40.471508</v>
      </c>
      <c r="AD32" s="336">
        <f t="shared" si="5"/>
        <v>0.425578163771737</v>
      </c>
      <c r="AE32" s="258">
        <v>20</v>
      </c>
      <c r="AF32" s="333"/>
      <c r="AG32" s="258"/>
      <c r="AH32" s="333">
        <v>1.9</v>
      </c>
      <c r="AI32" s="49">
        <v>150.9</v>
      </c>
      <c r="AJ32" s="337">
        <f t="shared" si="6"/>
        <v>1.25911199469848</v>
      </c>
      <c r="AK32" s="260" t="s">
        <v>63</v>
      </c>
      <c r="AL32" s="260" t="s">
        <v>63</v>
      </c>
      <c r="AM32" s="260" t="s">
        <v>63</v>
      </c>
      <c r="AN32" s="260" t="s">
        <v>63</v>
      </c>
      <c r="AO32" s="260" t="s">
        <v>63</v>
      </c>
      <c r="AP32" s="260" t="s">
        <v>63</v>
      </c>
      <c r="AQ32" s="260" t="s">
        <v>63</v>
      </c>
      <c r="AR32" s="60" t="str">
        <f t="shared" si="7"/>
        <v>合格</v>
      </c>
      <c r="AS32" s="42" t="s">
        <v>1054</v>
      </c>
      <c r="AT32" s="51" t="s">
        <v>511</v>
      </c>
    </row>
    <row r="33" ht="15" spans="1:53">
      <c r="A33" s="38">
        <v>26</v>
      </c>
      <c r="B33" s="48" t="s">
        <v>56</v>
      </c>
      <c r="C33" s="51" t="s">
        <v>511</v>
      </c>
      <c r="D33" s="50" t="s">
        <v>1450</v>
      </c>
      <c r="E33" s="51" t="s">
        <v>1510</v>
      </c>
      <c r="F33" s="43" t="s">
        <v>1511</v>
      </c>
      <c r="G33" s="43" t="s">
        <v>68</v>
      </c>
      <c r="H33" s="52" t="s">
        <v>1302</v>
      </c>
      <c r="I33" s="52" t="s">
        <v>475</v>
      </c>
      <c r="J33" s="52" t="s">
        <v>1453</v>
      </c>
      <c r="K33" s="50">
        <v>55</v>
      </c>
      <c r="L33" s="52" t="s">
        <v>699</v>
      </c>
      <c r="M33" s="52"/>
      <c r="N33" s="333"/>
      <c r="O33" s="333"/>
      <c r="P33" s="333"/>
      <c r="Q33" s="333"/>
      <c r="R33" s="333"/>
      <c r="S33" s="333"/>
      <c r="T33" s="333"/>
      <c r="U33" s="333"/>
      <c r="V33" s="333"/>
      <c r="W33" s="333"/>
      <c r="X33" s="333"/>
      <c r="Y33" s="333"/>
      <c r="Z33" s="50">
        <v>54.9</v>
      </c>
      <c r="AA33" s="334">
        <f t="shared" si="4"/>
        <v>0.181818181818184</v>
      </c>
      <c r="AB33" s="50">
        <v>95.1</v>
      </c>
      <c r="AC33" s="335">
        <f>(AB33-Z33)*VLOOKUP(AE33,公斤水的体积!A:B,2,)</f>
        <v>40.271154</v>
      </c>
      <c r="AD33" s="336">
        <f t="shared" si="5"/>
        <v>0.426817955112205</v>
      </c>
      <c r="AE33" s="258">
        <v>20</v>
      </c>
      <c r="AF33" s="333"/>
      <c r="AG33" s="258"/>
      <c r="AH33" s="333">
        <v>1.7</v>
      </c>
      <c r="AI33" s="49">
        <v>131.3</v>
      </c>
      <c r="AJ33" s="337">
        <f t="shared" si="6"/>
        <v>1.29474485910129</v>
      </c>
      <c r="AK33" s="260" t="s">
        <v>63</v>
      </c>
      <c r="AL33" s="260" t="s">
        <v>63</v>
      </c>
      <c r="AM33" s="260" t="s">
        <v>63</v>
      </c>
      <c r="AN33" s="260" t="s">
        <v>63</v>
      </c>
      <c r="AO33" s="260" t="s">
        <v>63</v>
      </c>
      <c r="AP33" s="260" t="s">
        <v>63</v>
      </c>
      <c r="AQ33" s="260" t="s">
        <v>63</v>
      </c>
      <c r="AR33" s="60" t="str">
        <f t="shared" si="7"/>
        <v>合格</v>
      </c>
      <c r="AS33" s="42" t="s">
        <v>1054</v>
      </c>
      <c r="AT33" s="51" t="s">
        <v>511</v>
      </c>
    </row>
    <row r="34" ht="15" spans="1:53">
      <c r="A34" s="38">
        <v>27</v>
      </c>
      <c r="B34" s="48" t="s">
        <v>56</v>
      </c>
      <c r="C34" s="51" t="s">
        <v>1295</v>
      </c>
      <c r="D34" s="50" t="s">
        <v>1450</v>
      </c>
      <c r="E34" s="51" t="s">
        <v>1512</v>
      </c>
      <c r="F34" s="43" t="s">
        <v>1513</v>
      </c>
      <c r="G34" s="43" t="s">
        <v>106</v>
      </c>
      <c r="H34" s="52" t="s">
        <v>722</v>
      </c>
      <c r="I34" s="52" t="s">
        <v>290</v>
      </c>
      <c r="J34" s="52" t="s">
        <v>1453</v>
      </c>
      <c r="K34" s="50">
        <v>56.2</v>
      </c>
      <c r="L34" s="52" t="s">
        <v>420</v>
      </c>
      <c r="M34" s="52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50">
        <v>56.1</v>
      </c>
      <c r="AA34" s="334">
        <f t="shared" si="4"/>
        <v>0.177935943060501</v>
      </c>
      <c r="AB34" s="50">
        <v>96.8</v>
      </c>
      <c r="AC34" s="335">
        <f>(AB34-Z34)*VLOOKUP(AE34,公斤水的体积!A:B,2,)</f>
        <v>40.756166</v>
      </c>
      <c r="AD34" s="336">
        <f t="shared" si="5"/>
        <v>0.384645320197024</v>
      </c>
      <c r="AE34" s="258">
        <v>18</v>
      </c>
      <c r="AF34" s="333"/>
      <c r="AG34" s="258"/>
      <c r="AH34" s="333">
        <v>0.4</v>
      </c>
      <c r="AI34" s="49">
        <v>123.6</v>
      </c>
      <c r="AJ34" s="337">
        <f t="shared" si="6"/>
        <v>0.323624595469256</v>
      </c>
      <c r="AK34" s="260" t="s">
        <v>63</v>
      </c>
      <c r="AL34" s="260" t="s">
        <v>63</v>
      </c>
      <c r="AM34" s="260" t="s">
        <v>63</v>
      </c>
      <c r="AN34" s="260" t="s">
        <v>63</v>
      </c>
      <c r="AO34" s="260" t="s">
        <v>63</v>
      </c>
      <c r="AP34" s="260" t="s">
        <v>63</v>
      </c>
      <c r="AQ34" s="260" t="s">
        <v>63</v>
      </c>
      <c r="AR34" s="60" t="str">
        <f t="shared" si="7"/>
        <v>合格</v>
      </c>
      <c r="AS34" s="42" t="s">
        <v>1054</v>
      </c>
      <c r="AT34" s="51" t="s">
        <v>1295</v>
      </c>
    </row>
    <row r="35" ht="15" spans="1:53">
      <c r="A35" s="38">
        <v>28</v>
      </c>
      <c r="B35" s="48" t="s">
        <v>56</v>
      </c>
      <c r="C35" s="51" t="s">
        <v>1295</v>
      </c>
      <c r="D35" s="50" t="s">
        <v>1450</v>
      </c>
      <c r="E35" s="51" t="s">
        <v>1514</v>
      </c>
      <c r="F35" s="43" t="s">
        <v>1515</v>
      </c>
      <c r="G35" s="43" t="s">
        <v>236</v>
      </c>
      <c r="H35" s="52" t="s">
        <v>1093</v>
      </c>
      <c r="I35" s="52"/>
      <c r="J35" s="52" t="s">
        <v>1453</v>
      </c>
      <c r="K35" s="50">
        <v>46.2</v>
      </c>
      <c r="L35" s="52" t="s">
        <v>80</v>
      </c>
      <c r="M35" s="52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333"/>
      <c r="Z35" s="50">
        <v>46.1</v>
      </c>
      <c r="AA35" s="334">
        <f t="shared" si="4"/>
        <v>0.21645021645022</v>
      </c>
      <c r="AB35" s="50">
        <v>86.2</v>
      </c>
      <c r="AC35" s="335">
        <f>(AB35-Z35)*VLOOKUP(AE35,公斤水的体积!A:B,2,)</f>
        <v>40.155338</v>
      </c>
      <c r="AD35" s="336">
        <f t="shared" si="5"/>
        <v>0.388345000000001</v>
      </c>
      <c r="AE35" s="258">
        <v>18</v>
      </c>
      <c r="AF35" s="333"/>
      <c r="AG35" s="258"/>
      <c r="AH35" s="333">
        <v>1.4</v>
      </c>
      <c r="AI35" s="49">
        <v>140.6</v>
      </c>
      <c r="AJ35" s="337">
        <f t="shared" si="6"/>
        <v>0.995732574679943</v>
      </c>
      <c r="AK35" s="260" t="s">
        <v>63</v>
      </c>
      <c r="AL35" s="260" t="s">
        <v>63</v>
      </c>
      <c r="AM35" s="260" t="s">
        <v>63</v>
      </c>
      <c r="AN35" s="260" t="s">
        <v>63</v>
      </c>
      <c r="AO35" s="260" t="s">
        <v>63</v>
      </c>
      <c r="AP35" s="260" t="s">
        <v>63</v>
      </c>
      <c r="AQ35" s="260" t="s">
        <v>63</v>
      </c>
      <c r="AR35" s="60" t="str">
        <f t="shared" si="7"/>
        <v>合格</v>
      </c>
      <c r="AS35" s="42" t="s">
        <v>1054</v>
      </c>
      <c r="AT35" s="51" t="s">
        <v>1295</v>
      </c>
    </row>
    <row r="36" ht="15" spans="1:53">
      <c r="A36" s="38">
        <v>29</v>
      </c>
      <c r="B36" s="48" t="s">
        <v>56</v>
      </c>
      <c r="C36" s="51" t="s">
        <v>1295</v>
      </c>
      <c r="D36" s="50" t="s">
        <v>1450</v>
      </c>
      <c r="E36" s="51" t="s">
        <v>1516</v>
      </c>
      <c r="F36" s="43" t="s">
        <v>1517</v>
      </c>
      <c r="G36" s="43" t="s">
        <v>106</v>
      </c>
      <c r="H36" s="52" t="s">
        <v>1518</v>
      </c>
      <c r="I36" s="52" t="s">
        <v>836</v>
      </c>
      <c r="J36" s="52" t="s">
        <v>1453</v>
      </c>
      <c r="K36" s="50">
        <v>55.6</v>
      </c>
      <c r="L36" s="52" t="s">
        <v>109</v>
      </c>
      <c r="M36" s="52"/>
      <c r="N36" s="333"/>
      <c r="O36" s="333"/>
      <c r="P36" s="333"/>
      <c r="Q36" s="333"/>
      <c r="R36" s="333"/>
      <c r="S36" s="333"/>
      <c r="T36" s="333"/>
      <c r="U36" s="333"/>
      <c r="V36" s="333"/>
      <c r="W36" s="333"/>
      <c r="X36" s="333"/>
      <c r="Y36" s="333"/>
      <c r="Z36" s="50">
        <v>55.5</v>
      </c>
      <c r="AA36" s="334">
        <f t="shared" si="4"/>
        <v>0.179856115107916</v>
      </c>
      <c r="AB36" s="50">
        <v>96</v>
      </c>
      <c r="AC36" s="335">
        <f>(AB36-Z36)*VLOOKUP(AE36,公斤水的体积!A:B,2,)</f>
        <v>40.55589</v>
      </c>
      <c r="AD36" s="336">
        <f t="shared" si="5"/>
        <v>0.385866336633662</v>
      </c>
      <c r="AE36" s="258">
        <v>18</v>
      </c>
      <c r="AF36" s="333"/>
      <c r="AG36" s="258"/>
      <c r="AH36" s="333">
        <v>0.9</v>
      </c>
      <c r="AI36" s="49">
        <v>131.2</v>
      </c>
      <c r="AJ36" s="337">
        <f t="shared" si="6"/>
        <v>0.685975609756098</v>
      </c>
      <c r="AK36" s="260" t="s">
        <v>63</v>
      </c>
      <c r="AL36" s="260" t="s">
        <v>63</v>
      </c>
      <c r="AM36" s="260" t="s">
        <v>63</v>
      </c>
      <c r="AN36" s="260" t="s">
        <v>63</v>
      </c>
      <c r="AO36" s="260" t="s">
        <v>63</v>
      </c>
      <c r="AP36" s="260" t="s">
        <v>63</v>
      </c>
      <c r="AQ36" s="260" t="s">
        <v>63</v>
      </c>
      <c r="AR36" s="60" t="str">
        <f t="shared" si="7"/>
        <v>合格</v>
      </c>
      <c r="AS36" s="42" t="s">
        <v>1054</v>
      </c>
      <c r="AT36" s="51" t="s">
        <v>1295</v>
      </c>
    </row>
    <row r="37" ht="15" spans="1:53">
      <c r="A37" s="38">
        <v>30</v>
      </c>
      <c r="B37" s="48" t="s">
        <v>56</v>
      </c>
      <c r="C37" s="51" t="s">
        <v>1295</v>
      </c>
      <c r="D37" s="50" t="s">
        <v>1450</v>
      </c>
      <c r="E37" s="51" t="s">
        <v>1519</v>
      </c>
      <c r="F37" s="43" t="s">
        <v>1520</v>
      </c>
      <c r="G37" s="43" t="s">
        <v>106</v>
      </c>
      <c r="H37" s="52" t="s">
        <v>574</v>
      </c>
      <c r="I37" s="52" t="s">
        <v>595</v>
      </c>
      <c r="J37" s="52" t="s">
        <v>1456</v>
      </c>
      <c r="K37" s="50">
        <v>55.5</v>
      </c>
      <c r="L37" s="52" t="s">
        <v>420</v>
      </c>
      <c r="M37" s="52"/>
      <c r="N37" s="333"/>
      <c r="O37" s="333"/>
      <c r="P37" s="333"/>
      <c r="Q37" s="333"/>
      <c r="R37" s="333"/>
      <c r="S37" s="333"/>
      <c r="T37" s="333"/>
      <c r="U37" s="333"/>
      <c r="V37" s="333"/>
      <c r="W37" s="333"/>
      <c r="X37" s="333"/>
      <c r="Y37" s="333"/>
      <c r="Z37" s="50">
        <v>55.4</v>
      </c>
      <c r="AA37" s="334">
        <f t="shared" si="4"/>
        <v>0.180180180180183</v>
      </c>
      <c r="AB37" s="50">
        <v>96.1</v>
      </c>
      <c r="AC37" s="335">
        <f>(AB37-Z37)*VLOOKUP(AE37,公斤水的体积!A:B,2,)</f>
        <v>40.756166</v>
      </c>
      <c r="AD37" s="336">
        <f t="shared" si="5"/>
        <v>0.384645320197024</v>
      </c>
      <c r="AE37" s="258">
        <v>18</v>
      </c>
      <c r="AF37" s="333"/>
      <c r="AG37" s="258"/>
      <c r="AH37" s="333">
        <v>1.9</v>
      </c>
      <c r="AI37" s="49">
        <v>130.2</v>
      </c>
      <c r="AJ37" s="337">
        <f t="shared" si="6"/>
        <v>1.45929339477727</v>
      </c>
      <c r="AK37" s="260" t="s">
        <v>63</v>
      </c>
      <c r="AL37" s="260" t="s">
        <v>63</v>
      </c>
      <c r="AM37" s="260" t="s">
        <v>63</v>
      </c>
      <c r="AN37" s="260" t="s">
        <v>63</v>
      </c>
      <c r="AO37" s="260" t="s">
        <v>63</v>
      </c>
      <c r="AP37" s="260" t="s">
        <v>63</v>
      </c>
      <c r="AQ37" s="260" t="s">
        <v>63</v>
      </c>
      <c r="AR37" s="60" t="str">
        <f t="shared" si="7"/>
        <v>合格</v>
      </c>
      <c r="AS37" s="42" t="s">
        <v>1054</v>
      </c>
      <c r="AT37" s="51" t="s">
        <v>1295</v>
      </c>
    </row>
    <row r="38" ht="15" spans="1:53">
      <c r="A38" s="38">
        <v>31</v>
      </c>
      <c r="B38" s="48" t="s">
        <v>56</v>
      </c>
      <c r="C38" s="51" t="s">
        <v>1295</v>
      </c>
      <c r="D38" s="50" t="s">
        <v>1450</v>
      </c>
      <c r="E38" s="51" t="s">
        <v>1521</v>
      </c>
      <c r="F38" s="43" t="s">
        <v>1522</v>
      </c>
      <c r="G38" s="43" t="s">
        <v>60</v>
      </c>
      <c r="H38" s="52" t="s">
        <v>466</v>
      </c>
      <c r="I38" s="52" t="s">
        <v>595</v>
      </c>
      <c r="J38" s="52" t="s">
        <v>1453</v>
      </c>
      <c r="K38" s="50">
        <v>49.1</v>
      </c>
      <c r="L38" s="52" t="s">
        <v>80</v>
      </c>
      <c r="M38" s="52"/>
      <c r="N38" s="333"/>
      <c r="O38" s="333"/>
      <c r="P38" s="333"/>
      <c r="Q38" s="333"/>
      <c r="R38" s="333"/>
      <c r="S38" s="333"/>
      <c r="T38" s="333"/>
      <c r="U38" s="333"/>
      <c r="V38" s="333"/>
      <c r="W38" s="333"/>
      <c r="X38" s="333"/>
      <c r="Y38" s="333"/>
      <c r="Z38" s="50">
        <v>49</v>
      </c>
      <c r="AA38" s="334">
        <f t="shared" si="4"/>
        <v>0.203665987780044</v>
      </c>
      <c r="AB38" s="50">
        <v>89.1</v>
      </c>
      <c r="AC38" s="335">
        <f>(AB38-Z38)*VLOOKUP(AE38,公斤水的体积!A:B,2,)</f>
        <v>40.155338</v>
      </c>
      <c r="AD38" s="336">
        <f t="shared" si="5"/>
        <v>0.388344999999983</v>
      </c>
      <c r="AE38" s="258">
        <v>18</v>
      </c>
      <c r="AF38" s="333"/>
      <c r="AG38" s="258"/>
      <c r="AH38" s="333">
        <v>3.2</v>
      </c>
      <c r="AI38" s="49">
        <v>143.8</v>
      </c>
      <c r="AJ38" s="337">
        <f t="shared" si="6"/>
        <v>2.22531293463143</v>
      </c>
      <c r="AK38" s="260" t="s">
        <v>63</v>
      </c>
      <c r="AL38" s="260" t="s">
        <v>63</v>
      </c>
      <c r="AM38" s="260" t="s">
        <v>63</v>
      </c>
      <c r="AN38" s="260" t="s">
        <v>63</v>
      </c>
      <c r="AO38" s="260" t="s">
        <v>63</v>
      </c>
      <c r="AP38" s="260" t="s">
        <v>63</v>
      </c>
      <c r="AQ38" s="260" t="s">
        <v>63</v>
      </c>
      <c r="AR38" s="60" t="str">
        <f t="shared" si="7"/>
        <v>合格</v>
      </c>
      <c r="AS38" s="42" t="s">
        <v>1054</v>
      </c>
      <c r="AT38" s="51" t="s">
        <v>1295</v>
      </c>
    </row>
    <row r="39" ht="15" spans="1:53">
      <c r="A39" s="38">
        <v>32</v>
      </c>
      <c r="B39" s="48" t="s">
        <v>56</v>
      </c>
      <c r="C39" s="51" t="s">
        <v>1295</v>
      </c>
      <c r="D39" s="50" t="s">
        <v>1450</v>
      </c>
      <c r="E39" s="51" t="s">
        <v>1523</v>
      </c>
      <c r="F39" s="43" t="s">
        <v>1524</v>
      </c>
      <c r="G39" s="43" t="s">
        <v>106</v>
      </c>
      <c r="H39" s="52" t="s">
        <v>1525</v>
      </c>
      <c r="I39" s="52" t="s">
        <v>1526</v>
      </c>
      <c r="J39" s="52" t="s">
        <v>1453</v>
      </c>
      <c r="K39" s="50">
        <v>54.6</v>
      </c>
      <c r="L39" s="52" t="s">
        <v>90</v>
      </c>
      <c r="M39" s="52"/>
      <c r="N39" s="333"/>
      <c r="O39" s="333"/>
      <c r="P39" s="333"/>
      <c r="Q39" s="333"/>
      <c r="R39" s="333"/>
      <c r="S39" s="333"/>
      <c r="T39" s="333"/>
      <c r="U39" s="333"/>
      <c r="V39" s="333"/>
      <c r="W39" s="333"/>
      <c r="X39" s="333"/>
      <c r="Y39" s="333"/>
      <c r="Z39" s="50">
        <v>54.5</v>
      </c>
      <c r="AA39" s="334">
        <f t="shared" si="4"/>
        <v>0.183150183150186</v>
      </c>
      <c r="AB39" s="50">
        <v>94.8</v>
      </c>
      <c r="AC39" s="335">
        <f>(AB39-Z39)*VLOOKUP(AE39,公斤水的体积!A:B,2,)</f>
        <v>40.355614</v>
      </c>
      <c r="AD39" s="336">
        <f t="shared" si="5"/>
        <v>0.387099502487544</v>
      </c>
      <c r="AE39" s="258">
        <v>18</v>
      </c>
      <c r="AF39" s="333"/>
      <c r="AG39" s="258"/>
      <c r="AH39" s="333">
        <v>2.2</v>
      </c>
      <c r="AI39" s="49">
        <v>131.3</v>
      </c>
      <c r="AJ39" s="337">
        <f t="shared" si="6"/>
        <v>1.67555217060168</v>
      </c>
      <c r="AK39" s="260" t="s">
        <v>63</v>
      </c>
      <c r="AL39" s="260" t="s">
        <v>63</v>
      </c>
      <c r="AM39" s="260" t="s">
        <v>63</v>
      </c>
      <c r="AN39" s="260" t="s">
        <v>63</v>
      </c>
      <c r="AO39" s="260" t="s">
        <v>63</v>
      </c>
      <c r="AP39" s="260" t="s">
        <v>63</v>
      </c>
      <c r="AQ39" s="260" t="s">
        <v>63</v>
      </c>
      <c r="AR39" s="60" t="str">
        <f t="shared" si="7"/>
        <v>合格</v>
      </c>
      <c r="AS39" s="42" t="s">
        <v>1054</v>
      </c>
      <c r="AT39" s="51" t="s">
        <v>1295</v>
      </c>
    </row>
    <row r="40" ht="15" spans="1:53">
      <c r="A40" s="38">
        <v>33</v>
      </c>
      <c r="B40" s="48" t="s">
        <v>56</v>
      </c>
      <c r="C40" s="51" t="s">
        <v>1295</v>
      </c>
      <c r="D40" s="50" t="s">
        <v>1450</v>
      </c>
      <c r="E40" s="51" t="s">
        <v>1527</v>
      </c>
      <c r="F40" s="43" t="s">
        <v>1528</v>
      </c>
      <c r="G40" s="43" t="s">
        <v>106</v>
      </c>
      <c r="H40" s="52" t="s">
        <v>1529</v>
      </c>
      <c r="I40" s="52" t="s">
        <v>70</v>
      </c>
      <c r="J40" s="52" t="s">
        <v>1453</v>
      </c>
      <c r="K40" s="50">
        <v>54.8</v>
      </c>
      <c r="L40" s="52" t="s">
        <v>90</v>
      </c>
      <c r="M40" s="52"/>
      <c r="N40" s="333"/>
      <c r="O40" s="333"/>
      <c r="P40" s="333"/>
      <c r="Q40" s="333"/>
      <c r="R40" s="333"/>
      <c r="S40" s="333"/>
      <c r="T40" s="333"/>
      <c r="U40" s="333"/>
      <c r="V40" s="333"/>
      <c r="W40" s="333"/>
      <c r="X40" s="333"/>
      <c r="Y40" s="333"/>
      <c r="Z40" s="50">
        <v>54.7</v>
      </c>
      <c r="AA40" s="334">
        <f t="shared" si="4"/>
        <v>0.182481751824807</v>
      </c>
      <c r="AB40" s="50">
        <v>95</v>
      </c>
      <c r="AC40" s="335">
        <f>(AB40-Z40)*VLOOKUP(AE40,公斤水的体积!A:B,2,)</f>
        <v>40.355614</v>
      </c>
      <c r="AD40" s="336">
        <f t="shared" si="5"/>
        <v>0.387099502487544</v>
      </c>
      <c r="AE40" s="258">
        <v>18</v>
      </c>
      <c r="AF40" s="333"/>
      <c r="AG40" s="258"/>
      <c r="AH40" s="333">
        <v>0.9</v>
      </c>
      <c r="AI40" s="49">
        <v>131.5</v>
      </c>
      <c r="AJ40" s="337">
        <f t="shared" si="6"/>
        <v>0.684410646387833</v>
      </c>
      <c r="AK40" s="260" t="s">
        <v>63</v>
      </c>
      <c r="AL40" s="260" t="s">
        <v>63</v>
      </c>
      <c r="AM40" s="260" t="s">
        <v>63</v>
      </c>
      <c r="AN40" s="260" t="s">
        <v>63</v>
      </c>
      <c r="AO40" s="260" t="s">
        <v>63</v>
      </c>
      <c r="AP40" s="260" t="s">
        <v>63</v>
      </c>
      <c r="AQ40" s="260" t="s">
        <v>63</v>
      </c>
      <c r="AR40" s="60" t="str">
        <f t="shared" si="7"/>
        <v>合格</v>
      </c>
      <c r="AS40" s="42" t="s">
        <v>1054</v>
      </c>
      <c r="AT40" s="51" t="s">
        <v>1295</v>
      </c>
    </row>
    <row r="41" ht="15" spans="1:53">
      <c r="A41" s="38">
        <v>34</v>
      </c>
      <c r="B41" s="48" t="s">
        <v>56</v>
      </c>
      <c r="C41" s="51" t="s">
        <v>1342</v>
      </c>
      <c r="D41" s="50" t="s">
        <v>1450</v>
      </c>
      <c r="E41" s="51" t="s">
        <v>1530</v>
      </c>
      <c r="F41" s="43" t="s">
        <v>1531</v>
      </c>
      <c r="G41" s="43" t="s">
        <v>68</v>
      </c>
      <c r="H41" s="52" t="s">
        <v>1532</v>
      </c>
      <c r="I41" s="52" t="s">
        <v>867</v>
      </c>
      <c r="J41" s="52" t="s">
        <v>1453</v>
      </c>
      <c r="K41" s="50">
        <v>57.4</v>
      </c>
      <c r="L41" s="52" t="s">
        <v>80</v>
      </c>
      <c r="M41" s="52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50">
        <v>57.3</v>
      </c>
      <c r="AA41" s="334">
        <f t="shared" si="4"/>
        <v>0.174216027874567</v>
      </c>
      <c r="AB41" s="50">
        <v>97.4</v>
      </c>
      <c r="AC41" s="335">
        <f>(AB41-Z41)*VLOOKUP(AE41,公斤水的体积!A:B,2,)</f>
        <v>40.134887</v>
      </c>
      <c r="AD41" s="336">
        <f t="shared" si="5"/>
        <v>0.337217500000015</v>
      </c>
      <c r="AE41" s="258">
        <v>15</v>
      </c>
      <c r="AF41" s="333"/>
      <c r="AG41" s="258"/>
      <c r="AH41" s="333">
        <v>1.6</v>
      </c>
      <c r="AI41" s="49">
        <v>147.2</v>
      </c>
      <c r="AJ41" s="337">
        <f t="shared" si="6"/>
        <v>1.08695652173913</v>
      </c>
      <c r="AK41" s="260" t="s">
        <v>63</v>
      </c>
      <c r="AL41" s="260" t="s">
        <v>63</v>
      </c>
      <c r="AM41" s="260" t="s">
        <v>63</v>
      </c>
      <c r="AN41" s="260" t="s">
        <v>63</v>
      </c>
      <c r="AO41" s="260" t="s">
        <v>63</v>
      </c>
      <c r="AP41" s="260" t="s">
        <v>63</v>
      </c>
      <c r="AQ41" s="260" t="s">
        <v>63</v>
      </c>
      <c r="AR41" s="60" t="str">
        <f t="shared" si="7"/>
        <v>合格</v>
      </c>
      <c r="AS41" s="42" t="s">
        <v>1054</v>
      </c>
      <c r="AT41" s="51" t="s">
        <v>1342</v>
      </c>
    </row>
    <row r="42" ht="15" spans="1:53">
      <c r="A42" s="38">
        <v>35</v>
      </c>
      <c r="B42" s="48" t="s">
        <v>56</v>
      </c>
      <c r="C42" s="51" t="s">
        <v>1342</v>
      </c>
      <c r="D42" s="50" t="s">
        <v>1450</v>
      </c>
      <c r="E42" s="51" t="s">
        <v>1533</v>
      </c>
      <c r="F42" s="43" t="s">
        <v>1534</v>
      </c>
      <c r="G42" s="43" t="s">
        <v>68</v>
      </c>
      <c r="H42" s="52" t="s">
        <v>801</v>
      </c>
      <c r="I42" s="52" t="s">
        <v>768</v>
      </c>
      <c r="J42" s="52" t="s">
        <v>1453</v>
      </c>
      <c r="K42" s="50">
        <v>56.3</v>
      </c>
      <c r="L42" s="52" t="s">
        <v>387</v>
      </c>
      <c r="M42" s="52"/>
      <c r="N42" s="333"/>
      <c r="O42" s="333"/>
      <c r="P42" s="333"/>
      <c r="Q42" s="333"/>
      <c r="R42" s="333"/>
      <c r="S42" s="333"/>
      <c r="T42" s="333"/>
      <c r="U42" s="333"/>
      <c r="V42" s="333"/>
      <c r="W42" s="333"/>
      <c r="X42" s="333"/>
      <c r="Y42" s="333"/>
      <c r="Z42" s="50">
        <v>56.2</v>
      </c>
      <c r="AA42" s="334">
        <f t="shared" si="4"/>
        <v>0.177619893428054</v>
      </c>
      <c r="AB42" s="50">
        <v>97.5</v>
      </c>
      <c r="AC42" s="335">
        <f>(AB42-Z42)*VLOOKUP(AE42,公斤水的体积!A:B,2,)</f>
        <v>41.335931</v>
      </c>
      <c r="AD42" s="336">
        <f t="shared" si="5"/>
        <v>0.329929611650467</v>
      </c>
      <c r="AE42" s="258">
        <v>15</v>
      </c>
      <c r="AF42" s="333"/>
      <c r="AG42" s="258"/>
      <c r="AH42" s="333">
        <v>2.6</v>
      </c>
      <c r="AI42" s="49">
        <v>143.6</v>
      </c>
      <c r="AJ42" s="337">
        <f t="shared" si="6"/>
        <v>1.81058495821727</v>
      </c>
      <c r="AK42" s="260" t="s">
        <v>63</v>
      </c>
      <c r="AL42" s="260" t="s">
        <v>63</v>
      </c>
      <c r="AM42" s="260" t="s">
        <v>63</v>
      </c>
      <c r="AN42" s="260" t="s">
        <v>63</v>
      </c>
      <c r="AO42" s="260" t="s">
        <v>63</v>
      </c>
      <c r="AP42" s="260" t="s">
        <v>63</v>
      </c>
      <c r="AQ42" s="260" t="s">
        <v>63</v>
      </c>
      <c r="AR42" s="60" t="str">
        <f t="shared" si="7"/>
        <v>合格</v>
      </c>
      <c r="AS42" s="42" t="s">
        <v>1054</v>
      </c>
      <c r="AT42" s="51" t="s">
        <v>1342</v>
      </c>
    </row>
    <row r="43" ht="15" spans="1:53">
      <c r="A43" s="38">
        <v>36</v>
      </c>
      <c r="B43" s="48" t="s">
        <v>56</v>
      </c>
      <c r="C43" s="51" t="s">
        <v>1342</v>
      </c>
      <c r="D43" s="50" t="s">
        <v>1450</v>
      </c>
      <c r="E43" s="51" t="s">
        <v>1535</v>
      </c>
      <c r="F43" s="43" t="s">
        <v>1536</v>
      </c>
      <c r="G43" s="43" t="s">
        <v>106</v>
      </c>
      <c r="H43" s="52" t="s">
        <v>289</v>
      </c>
      <c r="I43" s="52" t="s">
        <v>70</v>
      </c>
      <c r="J43" s="52" t="s">
        <v>1453</v>
      </c>
      <c r="K43" s="50">
        <v>56.8</v>
      </c>
      <c r="L43" s="52" t="s">
        <v>420</v>
      </c>
      <c r="M43" s="52"/>
      <c r="N43" s="333"/>
      <c r="O43" s="333"/>
      <c r="P43" s="333"/>
      <c r="Q43" s="333"/>
      <c r="R43" s="333"/>
      <c r="S43" s="333"/>
      <c r="T43" s="333"/>
      <c r="U43" s="333"/>
      <c r="V43" s="333"/>
      <c r="W43" s="333"/>
      <c r="X43" s="333"/>
      <c r="Y43" s="333"/>
      <c r="Z43" s="50">
        <v>56.7</v>
      </c>
      <c r="AA43" s="334">
        <f t="shared" si="4"/>
        <v>0.176056338028159</v>
      </c>
      <c r="AB43" s="50">
        <v>97.4</v>
      </c>
      <c r="AC43" s="335">
        <f>(AB43-Z43)*VLOOKUP(AE43,公斤水的体积!A:B,2,)</f>
        <v>40.735409</v>
      </c>
      <c r="AD43" s="336">
        <f t="shared" si="5"/>
        <v>0.333519704433487</v>
      </c>
      <c r="AE43" s="258">
        <v>15</v>
      </c>
      <c r="AF43" s="333"/>
      <c r="AG43" s="258"/>
      <c r="AH43" s="333">
        <v>3.1</v>
      </c>
      <c r="AI43" s="49">
        <v>151.3</v>
      </c>
      <c r="AJ43" s="337">
        <f t="shared" si="6"/>
        <v>2.04890945142102</v>
      </c>
      <c r="AK43" s="260" t="s">
        <v>63</v>
      </c>
      <c r="AL43" s="260" t="s">
        <v>63</v>
      </c>
      <c r="AM43" s="260" t="s">
        <v>63</v>
      </c>
      <c r="AN43" s="260" t="s">
        <v>63</v>
      </c>
      <c r="AO43" s="260" t="s">
        <v>63</v>
      </c>
      <c r="AP43" s="260" t="s">
        <v>63</v>
      </c>
      <c r="AQ43" s="260" t="s">
        <v>63</v>
      </c>
      <c r="AR43" s="60" t="str">
        <f t="shared" si="7"/>
        <v>合格</v>
      </c>
      <c r="AS43" s="42" t="s">
        <v>1054</v>
      </c>
      <c r="AT43" s="51" t="s">
        <v>1342</v>
      </c>
    </row>
    <row r="44" ht="15" spans="1:53">
      <c r="A44" s="38">
        <v>37</v>
      </c>
      <c r="B44" s="48" t="s">
        <v>56</v>
      </c>
      <c r="C44" s="51" t="s">
        <v>1342</v>
      </c>
      <c r="D44" s="50" t="s">
        <v>1450</v>
      </c>
      <c r="E44" s="51" t="s">
        <v>1537</v>
      </c>
      <c r="F44" s="43" t="s">
        <v>1538</v>
      </c>
      <c r="G44" s="43" t="s">
        <v>60</v>
      </c>
      <c r="H44" s="52" t="s">
        <v>97</v>
      </c>
      <c r="I44" s="52" t="s">
        <v>290</v>
      </c>
      <c r="J44" s="52" t="s">
        <v>1453</v>
      </c>
      <c r="K44" s="50">
        <v>50.8</v>
      </c>
      <c r="L44" s="52" t="s">
        <v>80</v>
      </c>
      <c r="M44" s="52"/>
      <c r="N44" s="333"/>
      <c r="O44" s="333"/>
      <c r="P44" s="333"/>
      <c r="Q44" s="333"/>
      <c r="R44" s="333"/>
      <c r="S44" s="333"/>
      <c r="T44" s="333"/>
      <c r="U44" s="333"/>
      <c r="V44" s="333"/>
      <c r="W44" s="333"/>
      <c r="X44" s="333"/>
      <c r="Y44" s="333"/>
      <c r="Z44" s="50">
        <v>50.7</v>
      </c>
      <c r="AA44" s="334">
        <f t="shared" si="4"/>
        <v>0.196850393700776</v>
      </c>
      <c r="AB44" s="50">
        <v>90.8</v>
      </c>
      <c r="AC44" s="335">
        <f>(AB44-Z44)*VLOOKUP(AE44,公斤水的体积!A:B,2,)</f>
        <v>40.134887</v>
      </c>
      <c r="AD44" s="336">
        <f t="shared" si="5"/>
        <v>0.33721749999998</v>
      </c>
      <c r="AE44" s="258">
        <v>15</v>
      </c>
      <c r="AF44" s="333"/>
      <c r="AG44" s="258"/>
      <c r="AH44" s="333">
        <v>1.9</v>
      </c>
      <c r="AI44" s="49">
        <v>148.2</v>
      </c>
      <c r="AJ44" s="337">
        <f t="shared" si="6"/>
        <v>1.28205128205128</v>
      </c>
      <c r="AK44" s="260" t="s">
        <v>63</v>
      </c>
      <c r="AL44" s="260" t="s">
        <v>63</v>
      </c>
      <c r="AM44" s="260" t="s">
        <v>63</v>
      </c>
      <c r="AN44" s="260" t="s">
        <v>63</v>
      </c>
      <c r="AO44" s="260" t="s">
        <v>63</v>
      </c>
      <c r="AP44" s="260" t="s">
        <v>63</v>
      </c>
      <c r="AQ44" s="260" t="s">
        <v>63</v>
      </c>
      <c r="AR44" s="60" t="str">
        <f t="shared" si="7"/>
        <v>合格</v>
      </c>
      <c r="AS44" s="42" t="s">
        <v>1054</v>
      </c>
      <c r="AT44" s="51" t="s">
        <v>1342</v>
      </c>
    </row>
    <row r="45" ht="15" spans="1:53">
      <c r="A45" s="38">
        <v>38</v>
      </c>
      <c r="B45" s="48" t="s">
        <v>56</v>
      </c>
      <c r="C45" s="352" t="s">
        <v>1413</v>
      </c>
      <c r="D45" s="50" t="s">
        <v>1450</v>
      </c>
      <c r="E45" s="51" t="s">
        <v>1539</v>
      </c>
      <c r="F45" s="43" t="s">
        <v>1540</v>
      </c>
      <c r="G45" s="43" t="s">
        <v>106</v>
      </c>
      <c r="H45" s="52" t="s">
        <v>1541</v>
      </c>
      <c r="I45" s="52" t="s">
        <v>475</v>
      </c>
      <c r="J45" s="52" t="s">
        <v>1453</v>
      </c>
      <c r="K45" s="50">
        <v>55.4</v>
      </c>
      <c r="L45" s="52" t="s">
        <v>109</v>
      </c>
      <c r="M45" s="52"/>
      <c r="N45" s="333"/>
      <c r="O45" s="333"/>
      <c r="P45" s="333"/>
      <c r="Q45" s="333"/>
      <c r="R45" s="333"/>
      <c r="S45" s="333"/>
      <c r="T45" s="333"/>
      <c r="U45" s="333"/>
      <c r="V45" s="333"/>
      <c r="W45" s="333"/>
      <c r="X45" s="333"/>
      <c r="Y45" s="333"/>
      <c r="Z45" s="50">
        <v>55.3</v>
      </c>
      <c r="AA45" s="334">
        <f t="shared" si="4"/>
        <v>0.180505415162457</v>
      </c>
      <c r="AB45" s="50">
        <v>95.8</v>
      </c>
      <c r="AC45" s="335">
        <f>(AB45-Z45)*VLOOKUP(AE45,公斤水的体积!A:B,2,)</f>
        <v>40.541715</v>
      </c>
      <c r="AD45" s="336">
        <f t="shared" si="5"/>
        <v>0.350779702970309</v>
      </c>
      <c r="AE45" s="258">
        <v>16</v>
      </c>
      <c r="AF45" s="333"/>
      <c r="AG45" s="258"/>
      <c r="AH45" s="333">
        <v>2.3</v>
      </c>
      <c r="AI45" s="49">
        <v>133.1</v>
      </c>
      <c r="AJ45" s="337">
        <f t="shared" si="6"/>
        <v>1.72802404207363</v>
      </c>
      <c r="AK45" s="260" t="s">
        <v>63</v>
      </c>
      <c r="AL45" s="260" t="s">
        <v>63</v>
      </c>
      <c r="AM45" s="260" t="s">
        <v>63</v>
      </c>
      <c r="AN45" s="260" t="s">
        <v>63</v>
      </c>
      <c r="AO45" s="260" t="s">
        <v>63</v>
      </c>
      <c r="AP45" s="260" t="s">
        <v>63</v>
      </c>
      <c r="AQ45" s="260" t="s">
        <v>63</v>
      </c>
      <c r="AR45" s="60" t="str">
        <f t="shared" si="7"/>
        <v>合格</v>
      </c>
      <c r="AS45" s="42" t="s">
        <v>1054</v>
      </c>
      <c r="AT45" s="352" t="s">
        <v>1413</v>
      </c>
    </row>
    <row r="46" s="266" customFormat="1" ht="15" spans="1:53">
      <c r="A46" s="38">
        <v>39</v>
      </c>
      <c r="B46" s="338" t="s">
        <v>56</v>
      </c>
      <c r="C46" s="353" t="s">
        <v>1413</v>
      </c>
      <c r="D46" s="340" t="s">
        <v>1450</v>
      </c>
      <c r="E46" s="339" t="s">
        <v>1542</v>
      </c>
      <c r="F46" s="341" t="s">
        <v>1543</v>
      </c>
      <c r="G46" s="341" t="s">
        <v>68</v>
      </c>
      <c r="H46" s="342" t="s">
        <v>1544</v>
      </c>
      <c r="I46" s="342" t="s">
        <v>1545</v>
      </c>
      <c r="J46" s="342" t="s">
        <v>1453</v>
      </c>
      <c r="K46" s="340">
        <v>57.2</v>
      </c>
      <c r="L46" s="342" t="s">
        <v>90</v>
      </c>
      <c r="M46" s="342"/>
      <c r="N46" s="343"/>
      <c r="O46" s="343"/>
      <c r="P46" s="343"/>
      <c r="Q46" s="343"/>
      <c r="R46" s="343"/>
      <c r="S46" s="343"/>
      <c r="T46" s="343"/>
      <c r="U46" s="343"/>
      <c r="V46" s="343"/>
      <c r="W46" s="343"/>
      <c r="X46" s="343"/>
      <c r="Y46" s="343"/>
      <c r="Z46" s="340">
        <v>57.1</v>
      </c>
      <c r="AA46" s="340">
        <f t="shared" ref="AA46:AA60" si="8">(K46-Z46)/K46*100</f>
        <v>0.174825174825177</v>
      </c>
      <c r="AB46" s="340">
        <v>97.4</v>
      </c>
      <c r="AC46" s="344">
        <f>(AB46-Z46)*VLOOKUP(AE46,公斤水的体积!A:B,2,)</f>
        <v>40.341509</v>
      </c>
      <c r="AD46" s="345">
        <f t="shared" ref="AD46:AD60" si="9">(AC46-L46)/L46*100</f>
        <v>0.352012437810961</v>
      </c>
      <c r="AE46" s="343">
        <v>16</v>
      </c>
      <c r="AF46" s="343"/>
      <c r="AG46" s="343"/>
      <c r="AH46" s="343">
        <v>1.9</v>
      </c>
      <c r="AI46" s="346">
        <v>156.4</v>
      </c>
      <c r="AJ46" s="347">
        <f t="shared" ref="AJ46:AJ60" si="10">AH46/AI46*100</f>
        <v>1.21483375959079</v>
      </c>
      <c r="AK46" s="348" t="s">
        <v>63</v>
      </c>
      <c r="AL46" s="348" t="s">
        <v>63</v>
      </c>
      <c r="AM46" s="348" t="s">
        <v>63</v>
      </c>
      <c r="AN46" s="348" t="s">
        <v>63</v>
      </c>
      <c r="AO46" s="348" t="s">
        <v>63</v>
      </c>
      <c r="AP46" s="348" t="s">
        <v>63</v>
      </c>
      <c r="AQ46" s="348" t="s">
        <v>63</v>
      </c>
      <c r="AR46" s="343" t="str">
        <f t="shared" ref="AR46:AR60" si="11">IF(AND(AD46&lt;10,AD46&gt;=-0.1,AA46&lt;5,AA46&gt;-1,AJ46&lt;6,AJ46&gt;=0),"合格","不合格")</f>
        <v>合格</v>
      </c>
      <c r="AS46" s="349" t="s">
        <v>1546</v>
      </c>
      <c r="AT46" s="353" t="s">
        <v>1413</v>
      </c>
      <c r="AU46" s="350"/>
      <c r="AV46" s="266"/>
      <c r="AW46" s="266"/>
      <c r="AX46" s="351"/>
      <c r="AY46" s="351"/>
      <c r="AZ46" s="351"/>
      <c r="BA46" s="351"/>
    </row>
    <row r="47" ht="15" spans="1:53">
      <c r="A47" s="38">
        <v>40</v>
      </c>
      <c r="B47" s="48" t="s">
        <v>56</v>
      </c>
      <c r="C47" s="352" t="s">
        <v>1413</v>
      </c>
      <c r="D47" s="50" t="s">
        <v>1450</v>
      </c>
      <c r="E47" s="51" t="s">
        <v>1547</v>
      </c>
      <c r="F47" s="43" t="s">
        <v>1548</v>
      </c>
      <c r="G47" s="43" t="s">
        <v>133</v>
      </c>
      <c r="H47" s="52" t="s">
        <v>836</v>
      </c>
      <c r="I47" s="52"/>
      <c r="J47" s="52" t="s">
        <v>1456</v>
      </c>
      <c r="K47" s="50">
        <v>46.1</v>
      </c>
      <c r="L47" s="52" t="s">
        <v>80</v>
      </c>
      <c r="M47" s="52"/>
      <c r="N47" s="333"/>
      <c r="O47" s="333"/>
      <c r="P47" s="333"/>
      <c r="Q47" s="333"/>
      <c r="R47" s="333"/>
      <c r="S47" s="333"/>
      <c r="T47" s="333"/>
      <c r="U47" s="333"/>
      <c r="V47" s="333"/>
      <c r="W47" s="333"/>
      <c r="X47" s="333"/>
      <c r="Y47" s="333"/>
      <c r="Z47" s="50">
        <v>46</v>
      </c>
      <c r="AA47" s="334">
        <f t="shared" si="8"/>
        <v>0.216919739696315</v>
      </c>
      <c r="AB47" s="50">
        <v>86.1</v>
      </c>
      <c r="AC47" s="335">
        <f>(AB47-Z47)*VLOOKUP(AE47,公斤水的体积!A:B,2,)</f>
        <v>40.141303</v>
      </c>
      <c r="AD47" s="336">
        <f t="shared" si="9"/>
        <v>0.353257500000002</v>
      </c>
      <c r="AE47" s="258">
        <v>16</v>
      </c>
      <c r="AF47" s="333"/>
      <c r="AG47" s="258"/>
      <c r="AH47" s="333">
        <v>4.2</v>
      </c>
      <c r="AI47" s="49">
        <v>165.1</v>
      </c>
      <c r="AJ47" s="337">
        <f t="shared" si="10"/>
        <v>2.54391278013325</v>
      </c>
      <c r="AK47" s="260" t="s">
        <v>63</v>
      </c>
      <c r="AL47" s="260" t="s">
        <v>63</v>
      </c>
      <c r="AM47" s="260" t="s">
        <v>63</v>
      </c>
      <c r="AN47" s="260" t="s">
        <v>63</v>
      </c>
      <c r="AO47" s="260" t="s">
        <v>63</v>
      </c>
      <c r="AP47" s="260" t="s">
        <v>63</v>
      </c>
      <c r="AQ47" s="260" t="s">
        <v>63</v>
      </c>
      <c r="AR47" s="60" t="str">
        <f t="shared" si="11"/>
        <v>合格</v>
      </c>
      <c r="AS47" s="42" t="s">
        <v>1054</v>
      </c>
      <c r="AT47" s="352" t="s">
        <v>1413</v>
      </c>
    </row>
    <row r="48" ht="15" spans="1:53">
      <c r="A48" s="38">
        <v>41</v>
      </c>
      <c r="B48" s="48" t="s">
        <v>56</v>
      </c>
      <c r="C48" s="352" t="s">
        <v>1413</v>
      </c>
      <c r="D48" s="50" t="s">
        <v>1450</v>
      </c>
      <c r="E48" s="51" t="s">
        <v>1549</v>
      </c>
      <c r="F48" s="43" t="s">
        <v>1550</v>
      </c>
      <c r="G48" s="43" t="s">
        <v>236</v>
      </c>
      <c r="H48" s="52" t="s">
        <v>1088</v>
      </c>
      <c r="I48" s="52"/>
      <c r="J48" s="52" t="s">
        <v>1453</v>
      </c>
      <c r="K48" s="50">
        <v>45.2</v>
      </c>
      <c r="L48" s="52" t="s">
        <v>80</v>
      </c>
      <c r="M48" s="52"/>
      <c r="N48" s="333"/>
      <c r="O48" s="333"/>
      <c r="P48" s="333"/>
      <c r="Q48" s="333"/>
      <c r="R48" s="333"/>
      <c r="S48" s="333"/>
      <c r="T48" s="333"/>
      <c r="U48" s="333"/>
      <c r="V48" s="333"/>
      <c r="W48" s="333"/>
      <c r="X48" s="333"/>
      <c r="Y48" s="333"/>
      <c r="Z48" s="50">
        <v>45.1</v>
      </c>
      <c r="AA48" s="334">
        <f t="shared" si="8"/>
        <v>0.2212389380531</v>
      </c>
      <c r="AB48" s="50">
        <v>85.2</v>
      </c>
      <c r="AC48" s="335">
        <f>(AB48-Z48)*VLOOKUP(AE48,公斤水的体积!A:B,2,)</f>
        <v>40.141303</v>
      </c>
      <c r="AD48" s="336">
        <f t="shared" si="9"/>
        <v>0.353257500000019</v>
      </c>
      <c r="AE48" s="258">
        <v>16</v>
      </c>
      <c r="AF48" s="333"/>
      <c r="AG48" s="258"/>
      <c r="AH48" s="333">
        <v>2</v>
      </c>
      <c r="AI48" s="49">
        <v>131.8</v>
      </c>
      <c r="AJ48" s="337">
        <f t="shared" si="10"/>
        <v>1.51745068285281</v>
      </c>
      <c r="AK48" s="260" t="s">
        <v>63</v>
      </c>
      <c r="AL48" s="260" t="s">
        <v>63</v>
      </c>
      <c r="AM48" s="260" t="s">
        <v>63</v>
      </c>
      <c r="AN48" s="260" t="s">
        <v>63</v>
      </c>
      <c r="AO48" s="260" t="s">
        <v>63</v>
      </c>
      <c r="AP48" s="260" t="s">
        <v>63</v>
      </c>
      <c r="AQ48" s="260" t="s">
        <v>63</v>
      </c>
      <c r="AR48" s="60" t="str">
        <f t="shared" si="11"/>
        <v>合格</v>
      </c>
      <c r="AS48" s="42" t="s">
        <v>1054</v>
      </c>
      <c r="AT48" s="352" t="s">
        <v>1413</v>
      </c>
    </row>
    <row r="49" ht="15" spans="1:53">
      <c r="A49" s="38">
        <v>42</v>
      </c>
      <c r="B49" s="48" t="s">
        <v>56</v>
      </c>
      <c r="C49" s="352" t="s">
        <v>1413</v>
      </c>
      <c r="D49" s="50" t="s">
        <v>1450</v>
      </c>
      <c r="E49" s="51" t="s">
        <v>1551</v>
      </c>
      <c r="F49" s="43" t="s">
        <v>1552</v>
      </c>
      <c r="G49" s="43" t="s">
        <v>68</v>
      </c>
      <c r="H49" s="52" t="s">
        <v>1532</v>
      </c>
      <c r="I49" s="52" t="s">
        <v>475</v>
      </c>
      <c r="J49" s="52" t="s">
        <v>1453</v>
      </c>
      <c r="K49" s="50">
        <v>57.2</v>
      </c>
      <c r="L49" s="52" t="s">
        <v>387</v>
      </c>
      <c r="M49" s="52"/>
      <c r="N49" s="333"/>
      <c r="O49" s="333"/>
      <c r="P49" s="333"/>
      <c r="Q49" s="333"/>
      <c r="R49" s="333"/>
      <c r="S49" s="333"/>
      <c r="T49" s="333"/>
      <c r="U49" s="333"/>
      <c r="V49" s="333"/>
      <c r="W49" s="333"/>
      <c r="X49" s="333"/>
      <c r="Y49" s="333"/>
      <c r="Z49" s="50">
        <v>57.1</v>
      </c>
      <c r="AA49" s="334">
        <f t="shared" si="8"/>
        <v>0.174825174825177</v>
      </c>
      <c r="AB49" s="50">
        <v>98.4</v>
      </c>
      <c r="AC49" s="335">
        <f>(AB49-Z49)*VLOOKUP(AE49,公斤水的体积!A:B,2,)</f>
        <v>41.342539</v>
      </c>
      <c r="AD49" s="336">
        <f t="shared" si="9"/>
        <v>0.345968446601957</v>
      </c>
      <c r="AE49" s="258">
        <v>16</v>
      </c>
      <c r="AF49" s="333"/>
      <c r="AG49" s="258"/>
      <c r="AH49" s="333">
        <v>1.7</v>
      </c>
      <c r="AI49" s="49">
        <v>150.6</v>
      </c>
      <c r="AJ49" s="337">
        <f t="shared" si="10"/>
        <v>1.12881806108898</v>
      </c>
      <c r="AK49" s="260" t="s">
        <v>63</v>
      </c>
      <c r="AL49" s="260" t="s">
        <v>63</v>
      </c>
      <c r="AM49" s="260" t="s">
        <v>63</v>
      </c>
      <c r="AN49" s="260" t="s">
        <v>63</v>
      </c>
      <c r="AO49" s="260" t="s">
        <v>63</v>
      </c>
      <c r="AP49" s="260" t="s">
        <v>63</v>
      </c>
      <c r="AQ49" s="260" t="s">
        <v>63</v>
      </c>
      <c r="AR49" s="60" t="str">
        <f t="shared" si="11"/>
        <v>合格</v>
      </c>
      <c r="AS49" s="42" t="s">
        <v>1054</v>
      </c>
      <c r="AT49" s="352" t="s">
        <v>1413</v>
      </c>
    </row>
    <row r="50" ht="15" spans="1:53">
      <c r="A50" s="38">
        <v>43</v>
      </c>
      <c r="B50" s="48" t="s">
        <v>56</v>
      </c>
      <c r="C50" s="352" t="s">
        <v>1413</v>
      </c>
      <c r="D50" s="50" t="s">
        <v>1450</v>
      </c>
      <c r="E50" s="51" t="s">
        <v>1553</v>
      </c>
      <c r="F50" s="43" t="s">
        <v>1554</v>
      </c>
      <c r="G50" s="43" t="s">
        <v>60</v>
      </c>
      <c r="H50" s="52" t="s">
        <v>1555</v>
      </c>
      <c r="I50" s="52"/>
      <c r="J50" s="52" t="s">
        <v>1453</v>
      </c>
      <c r="K50" s="50">
        <v>47.1</v>
      </c>
      <c r="L50" s="52" t="s">
        <v>80</v>
      </c>
      <c r="M50" s="52"/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333"/>
      <c r="Z50" s="50">
        <v>47</v>
      </c>
      <c r="AA50" s="334">
        <f t="shared" si="8"/>
        <v>0.212314225053082</v>
      </c>
      <c r="AB50" s="50">
        <v>87.1</v>
      </c>
      <c r="AC50" s="335">
        <f>(AB50-Z50)*VLOOKUP(AE50,公斤水的体积!A:B,2,)</f>
        <v>40.141303</v>
      </c>
      <c r="AD50" s="336">
        <f t="shared" si="9"/>
        <v>0.353257500000002</v>
      </c>
      <c r="AE50" s="258">
        <v>16</v>
      </c>
      <c r="AF50" s="333"/>
      <c r="AG50" s="258"/>
      <c r="AH50" s="333">
        <v>1.9</v>
      </c>
      <c r="AI50" s="49">
        <v>147.5</v>
      </c>
      <c r="AJ50" s="337">
        <f t="shared" si="10"/>
        <v>1.28813559322034</v>
      </c>
      <c r="AK50" s="260" t="s">
        <v>63</v>
      </c>
      <c r="AL50" s="260" t="s">
        <v>63</v>
      </c>
      <c r="AM50" s="260" t="s">
        <v>63</v>
      </c>
      <c r="AN50" s="260" t="s">
        <v>63</v>
      </c>
      <c r="AO50" s="260" t="s">
        <v>63</v>
      </c>
      <c r="AP50" s="260" t="s">
        <v>63</v>
      </c>
      <c r="AQ50" s="260" t="s">
        <v>63</v>
      </c>
      <c r="AR50" s="60" t="str">
        <f t="shared" si="11"/>
        <v>合格</v>
      </c>
      <c r="AS50" s="42" t="s">
        <v>1054</v>
      </c>
      <c r="AT50" s="352" t="s">
        <v>1413</v>
      </c>
    </row>
    <row r="51" ht="15" spans="1:53">
      <c r="A51" s="38">
        <v>44</v>
      </c>
      <c r="B51" s="48" t="s">
        <v>56</v>
      </c>
      <c r="C51" s="352" t="s">
        <v>1413</v>
      </c>
      <c r="D51" s="50" t="s">
        <v>1450</v>
      </c>
      <c r="E51" s="51" t="s">
        <v>1556</v>
      </c>
      <c r="F51" s="43" t="s">
        <v>1557</v>
      </c>
      <c r="G51" s="43" t="s">
        <v>96</v>
      </c>
      <c r="H51" s="52" t="s">
        <v>1057</v>
      </c>
      <c r="I51" s="52" t="s">
        <v>1526</v>
      </c>
      <c r="J51" s="52" t="s">
        <v>1453</v>
      </c>
      <c r="K51" s="50">
        <v>52.3</v>
      </c>
      <c r="L51" s="52" t="s">
        <v>100</v>
      </c>
      <c r="M51" s="52"/>
      <c r="N51" s="333"/>
      <c r="O51" s="333"/>
      <c r="P51" s="333"/>
      <c r="Q51" s="333"/>
      <c r="R51" s="333"/>
      <c r="S51" s="333"/>
      <c r="T51" s="333"/>
      <c r="U51" s="333"/>
      <c r="V51" s="333"/>
      <c r="W51" s="333"/>
      <c r="X51" s="333"/>
      <c r="Y51" s="333"/>
      <c r="Z51" s="50">
        <v>52.2</v>
      </c>
      <c r="AA51" s="334">
        <f t="shared" si="8"/>
        <v>0.191204588910123</v>
      </c>
      <c r="AB51" s="50">
        <v>93.2</v>
      </c>
      <c r="AC51" s="335">
        <f>(AB51-Z51)*VLOOKUP(AE51,公斤水的体积!A:B,2,)</f>
        <v>41.04223</v>
      </c>
      <c r="AD51" s="336">
        <f t="shared" si="9"/>
        <v>0.347750611246956</v>
      </c>
      <c r="AE51" s="258">
        <v>16</v>
      </c>
      <c r="AF51" s="333"/>
      <c r="AG51" s="258"/>
      <c r="AH51" s="333">
        <v>1.7</v>
      </c>
      <c r="AI51" s="49">
        <v>137.9</v>
      </c>
      <c r="AJ51" s="337">
        <f t="shared" si="10"/>
        <v>1.23277737490935</v>
      </c>
      <c r="AK51" s="260" t="s">
        <v>63</v>
      </c>
      <c r="AL51" s="260" t="s">
        <v>63</v>
      </c>
      <c r="AM51" s="260" t="s">
        <v>63</v>
      </c>
      <c r="AN51" s="260" t="s">
        <v>63</v>
      </c>
      <c r="AO51" s="260" t="s">
        <v>63</v>
      </c>
      <c r="AP51" s="260" t="s">
        <v>63</v>
      </c>
      <c r="AQ51" s="260" t="s">
        <v>63</v>
      </c>
      <c r="AR51" s="60" t="str">
        <f t="shared" si="11"/>
        <v>合格</v>
      </c>
      <c r="AS51" s="42" t="s">
        <v>1054</v>
      </c>
      <c r="AT51" s="352" t="s">
        <v>1413</v>
      </c>
    </row>
    <row r="52" ht="15" spans="1:53">
      <c r="A52" s="38">
        <v>45</v>
      </c>
      <c r="B52" s="48" t="s">
        <v>56</v>
      </c>
      <c r="C52" s="352" t="s">
        <v>1413</v>
      </c>
      <c r="D52" s="50" t="s">
        <v>1450</v>
      </c>
      <c r="E52" s="51" t="s">
        <v>1558</v>
      </c>
      <c r="F52" s="43" t="s">
        <v>1559</v>
      </c>
      <c r="G52" s="43" t="s">
        <v>86</v>
      </c>
      <c r="H52" s="52" t="s">
        <v>433</v>
      </c>
      <c r="I52" s="52" t="s">
        <v>1093</v>
      </c>
      <c r="J52" s="52" t="s">
        <v>1453</v>
      </c>
      <c r="K52" s="50">
        <v>47.8</v>
      </c>
      <c r="L52" s="52" t="s">
        <v>90</v>
      </c>
      <c r="M52" s="52"/>
      <c r="N52" s="333"/>
      <c r="O52" s="333"/>
      <c r="P52" s="333"/>
      <c r="Q52" s="333"/>
      <c r="R52" s="333"/>
      <c r="S52" s="333"/>
      <c r="T52" s="333"/>
      <c r="U52" s="333"/>
      <c r="V52" s="333"/>
      <c r="W52" s="333"/>
      <c r="X52" s="333"/>
      <c r="Y52" s="333"/>
      <c r="Z52" s="50">
        <v>47.7</v>
      </c>
      <c r="AA52" s="334">
        <f t="shared" si="8"/>
        <v>0.20920502092049</v>
      </c>
      <c r="AB52" s="50">
        <v>88</v>
      </c>
      <c r="AC52" s="335">
        <f>(AB52-Z52)*VLOOKUP(AE52,公斤水的体积!A:B,2,)</f>
        <v>40.341509</v>
      </c>
      <c r="AD52" s="336">
        <f t="shared" si="9"/>
        <v>0.352012437810943</v>
      </c>
      <c r="AE52" s="258">
        <v>16</v>
      </c>
      <c r="AF52" s="333"/>
      <c r="AG52" s="258"/>
      <c r="AH52" s="333">
        <v>3.2</v>
      </c>
      <c r="AI52" s="49">
        <v>157.7</v>
      </c>
      <c r="AJ52" s="337">
        <f t="shared" si="10"/>
        <v>2.0291693088142</v>
      </c>
      <c r="AK52" s="260" t="s">
        <v>63</v>
      </c>
      <c r="AL52" s="260" t="s">
        <v>63</v>
      </c>
      <c r="AM52" s="260" t="s">
        <v>63</v>
      </c>
      <c r="AN52" s="260" t="s">
        <v>63</v>
      </c>
      <c r="AO52" s="260" t="s">
        <v>63</v>
      </c>
      <c r="AP52" s="260" t="s">
        <v>63</v>
      </c>
      <c r="AQ52" s="260" t="s">
        <v>63</v>
      </c>
      <c r="AR52" s="60" t="str">
        <f t="shared" si="11"/>
        <v>合格</v>
      </c>
      <c r="AS52" s="42" t="s">
        <v>1054</v>
      </c>
      <c r="AT52" s="352" t="s">
        <v>1413</v>
      </c>
    </row>
    <row r="53" s="266" customFormat="1" ht="15" spans="1:53">
      <c r="A53" s="38">
        <v>46</v>
      </c>
      <c r="B53" s="338" t="s">
        <v>56</v>
      </c>
      <c r="C53" s="353" t="s">
        <v>1413</v>
      </c>
      <c r="D53" s="340" t="s">
        <v>1450</v>
      </c>
      <c r="E53" s="339" t="s">
        <v>1560</v>
      </c>
      <c r="F53" s="341" t="s">
        <v>1561</v>
      </c>
      <c r="G53" s="341" t="s">
        <v>68</v>
      </c>
      <c r="H53" s="342" t="s">
        <v>1562</v>
      </c>
      <c r="I53" s="342" t="s">
        <v>524</v>
      </c>
      <c r="J53" s="342" t="s">
        <v>1453</v>
      </c>
      <c r="K53" s="340">
        <v>55</v>
      </c>
      <c r="L53" s="342" t="s">
        <v>420</v>
      </c>
      <c r="M53" s="342"/>
      <c r="N53" s="343"/>
      <c r="O53" s="343"/>
      <c r="P53" s="343"/>
      <c r="Q53" s="343"/>
      <c r="R53" s="343"/>
      <c r="S53" s="343"/>
      <c r="T53" s="343"/>
      <c r="U53" s="343"/>
      <c r="V53" s="343"/>
      <c r="W53" s="343"/>
      <c r="X53" s="343"/>
      <c r="Y53" s="343"/>
      <c r="Z53" s="340">
        <v>54.9</v>
      </c>
      <c r="AA53" s="340">
        <f t="shared" si="8"/>
        <v>0.181818181818184</v>
      </c>
      <c r="AB53" s="340">
        <v>95.6</v>
      </c>
      <c r="AC53" s="344">
        <f>(AB53-Z53)*VLOOKUP(AE53,公斤水的体积!A:B,2,)</f>
        <v>40.741921</v>
      </c>
      <c r="AD53" s="345">
        <f t="shared" si="9"/>
        <v>0.349559113300484</v>
      </c>
      <c r="AE53" s="343">
        <v>16</v>
      </c>
      <c r="AF53" s="343"/>
      <c r="AG53" s="343"/>
      <c r="AH53" s="343">
        <v>3.1</v>
      </c>
      <c r="AI53" s="346">
        <v>140.3</v>
      </c>
      <c r="AJ53" s="347">
        <f t="shared" si="10"/>
        <v>2.20955096222381</v>
      </c>
      <c r="AK53" s="348" t="s">
        <v>63</v>
      </c>
      <c r="AL53" s="348" t="s">
        <v>63</v>
      </c>
      <c r="AM53" s="348" t="s">
        <v>63</v>
      </c>
      <c r="AN53" s="348" t="s">
        <v>63</v>
      </c>
      <c r="AO53" s="348" t="s">
        <v>63</v>
      </c>
      <c r="AP53" s="348" t="s">
        <v>63</v>
      </c>
      <c r="AQ53" s="348" t="s">
        <v>63</v>
      </c>
      <c r="AR53" s="343" t="str">
        <f t="shared" si="11"/>
        <v>合格</v>
      </c>
      <c r="AS53" s="349" t="s">
        <v>1563</v>
      </c>
      <c r="AT53" s="353" t="s">
        <v>1413</v>
      </c>
      <c r="AU53" s="350"/>
      <c r="AV53" s="266"/>
      <c r="AW53" s="266"/>
      <c r="AX53" s="351"/>
      <c r="AY53" s="351"/>
      <c r="AZ53" s="351"/>
      <c r="BA53" s="351"/>
    </row>
    <row r="54" ht="15" spans="1:53">
      <c r="A54" s="38">
        <v>47</v>
      </c>
      <c r="B54" s="48" t="s">
        <v>56</v>
      </c>
      <c r="C54" s="352" t="s">
        <v>1413</v>
      </c>
      <c r="D54" s="50" t="s">
        <v>1450</v>
      </c>
      <c r="E54" s="51" t="s">
        <v>1564</v>
      </c>
      <c r="F54" s="43" t="s">
        <v>1565</v>
      </c>
      <c r="G54" s="43" t="s">
        <v>106</v>
      </c>
      <c r="H54" s="52" t="s">
        <v>528</v>
      </c>
      <c r="I54" s="52" t="s">
        <v>1526</v>
      </c>
      <c r="J54" s="52" t="s">
        <v>1453</v>
      </c>
      <c r="K54" s="50">
        <v>55.8</v>
      </c>
      <c r="L54" s="52" t="s">
        <v>420</v>
      </c>
      <c r="M54" s="52"/>
      <c r="N54" s="333"/>
      <c r="O54" s="333"/>
      <c r="P54" s="333"/>
      <c r="Q54" s="333"/>
      <c r="R54" s="333"/>
      <c r="S54" s="333"/>
      <c r="T54" s="333"/>
      <c r="U54" s="333"/>
      <c r="V54" s="333"/>
      <c r="W54" s="333"/>
      <c r="X54" s="333"/>
      <c r="Y54" s="333"/>
      <c r="Z54" s="50">
        <v>55.7</v>
      </c>
      <c r="AA54" s="334">
        <f t="shared" si="8"/>
        <v>0.17921146953404</v>
      </c>
      <c r="AB54" s="50">
        <v>96.4</v>
      </c>
      <c r="AC54" s="335">
        <f>(AB54-Z54)*VLOOKUP(AE54,公斤水的体积!A:B,2,)</f>
        <v>40.741921</v>
      </c>
      <c r="AD54" s="336">
        <f t="shared" si="9"/>
        <v>0.349559113300501</v>
      </c>
      <c r="AE54" s="258">
        <v>16</v>
      </c>
      <c r="AF54" s="333"/>
      <c r="AG54" s="258"/>
      <c r="AH54" s="333">
        <v>2.2</v>
      </c>
      <c r="AI54" s="49">
        <v>129.6</v>
      </c>
      <c r="AJ54" s="337">
        <f t="shared" si="10"/>
        <v>1.69753086419753</v>
      </c>
      <c r="AK54" s="260" t="s">
        <v>63</v>
      </c>
      <c r="AL54" s="260" t="s">
        <v>63</v>
      </c>
      <c r="AM54" s="260" t="s">
        <v>63</v>
      </c>
      <c r="AN54" s="260" t="s">
        <v>63</v>
      </c>
      <c r="AO54" s="260" t="s">
        <v>63</v>
      </c>
      <c r="AP54" s="260" t="s">
        <v>63</v>
      </c>
      <c r="AQ54" s="260" t="s">
        <v>63</v>
      </c>
      <c r="AR54" s="60" t="str">
        <f t="shared" si="11"/>
        <v>合格</v>
      </c>
      <c r="AS54" s="42" t="s">
        <v>1054</v>
      </c>
      <c r="AT54" s="352" t="s">
        <v>1413</v>
      </c>
    </row>
    <row r="55" ht="15" spans="1:53">
      <c r="A55" s="38">
        <v>48</v>
      </c>
      <c r="B55" s="48" t="s">
        <v>56</v>
      </c>
      <c r="C55" s="352" t="s">
        <v>1413</v>
      </c>
      <c r="D55" s="50" t="s">
        <v>1450</v>
      </c>
      <c r="E55" s="51" t="s">
        <v>1566</v>
      </c>
      <c r="F55" s="43" t="s">
        <v>1567</v>
      </c>
      <c r="G55" s="43" t="s">
        <v>60</v>
      </c>
      <c r="H55" s="52" t="s">
        <v>1568</v>
      </c>
      <c r="I55" s="52" t="s">
        <v>1108</v>
      </c>
      <c r="J55" s="52" t="s">
        <v>1453</v>
      </c>
      <c r="K55" s="50">
        <v>48.8</v>
      </c>
      <c r="L55" s="52" t="s">
        <v>80</v>
      </c>
      <c r="M55" s="52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50">
        <v>48.7</v>
      </c>
      <c r="AA55" s="334">
        <f t="shared" si="8"/>
        <v>0.204918032786874</v>
      </c>
      <c r="AB55" s="50">
        <v>88.8</v>
      </c>
      <c r="AC55" s="335">
        <f>(AB55-Z55)*VLOOKUP(AE55,公斤水的体积!A:B,2,)</f>
        <v>40.141303</v>
      </c>
      <c r="AD55" s="336">
        <f t="shared" si="9"/>
        <v>0.353257500000002</v>
      </c>
      <c r="AE55" s="258">
        <v>16</v>
      </c>
      <c r="AF55" s="333"/>
      <c r="AG55" s="258"/>
      <c r="AH55" s="333">
        <v>0.3</v>
      </c>
      <c r="AI55" s="49">
        <v>147.5</v>
      </c>
      <c r="AJ55" s="337">
        <f t="shared" si="10"/>
        <v>0.203389830508475</v>
      </c>
      <c r="AK55" s="260" t="s">
        <v>63</v>
      </c>
      <c r="AL55" s="260" t="s">
        <v>63</v>
      </c>
      <c r="AM55" s="260" t="s">
        <v>63</v>
      </c>
      <c r="AN55" s="260" t="s">
        <v>63</v>
      </c>
      <c r="AO55" s="260" t="s">
        <v>63</v>
      </c>
      <c r="AP55" s="260" t="s">
        <v>63</v>
      </c>
      <c r="AQ55" s="260" t="s">
        <v>63</v>
      </c>
      <c r="AR55" s="60" t="str">
        <f t="shared" si="11"/>
        <v>合格</v>
      </c>
      <c r="AS55" s="42" t="s">
        <v>1054</v>
      </c>
      <c r="AT55" s="352" t="s">
        <v>1413</v>
      </c>
    </row>
    <row r="56" ht="15" spans="1:53">
      <c r="A56" s="38">
        <v>49</v>
      </c>
      <c r="B56" s="48" t="s">
        <v>56</v>
      </c>
      <c r="C56" s="352" t="s">
        <v>1413</v>
      </c>
      <c r="D56" s="50" t="s">
        <v>1450</v>
      </c>
      <c r="E56" s="51" t="s">
        <v>1569</v>
      </c>
      <c r="F56" s="43" t="s">
        <v>1570</v>
      </c>
      <c r="G56" s="43" t="s">
        <v>68</v>
      </c>
      <c r="H56" s="52" t="s">
        <v>61</v>
      </c>
      <c r="I56" s="52" t="s">
        <v>775</v>
      </c>
      <c r="J56" s="52" t="s">
        <v>1453</v>
      </c>
      <c r="K56" s="50">
        <v>58.1</v>
      </c>
      <c r="L56" s="52" t="s">
        <v>376</v>
      </c>
      <c r="M56" s="52"/>
      <c r="N56" s="333"/>
      <c r="O56" s="333"/>
      <c r="P56" s="333"/>
      <c r="Q56" s="333"/>
      <c r="R56" s="333"/>
      <c r="S56" s="333"/>
      <c r="T56" s="333"/>
      <c r="U56" s="333"/>
      <c r="V56" s="333"/>
      <c r="W56" s="333"/>
      <c r="X56" s="333"/>
      <c r="Y56" s="333"/>
      <c r="Z56" s="50">
        <v>58</v>
      </c>
      <c r="AA56" s="334">
        <f t="shared" si="8"/>
        <v>0.172117039586922</v>
      </c>
      <c r="AB56" s="50">
        <v>98.8</v>
      </c>
      <c r="AC56" s="335">
        <f>(AB56-Z56)*VLOOKUP(AE56,公斤水的体积!A:B,2,)</f>
        <v>40.842024</v>
      </c>
      <c r="AD56" s="336">
        <f t="shared" si="9"/>
        <v>0.348953316953315</v>
      </c>
      <c r="AE56" s="258">
        <v>16</v>
      </c>
      <c r="AF56" s="333"/>
      <c r="AG56" s="258"/>
      <c r="AH56" s="333">
        <v>0.4</v>
      </c>
      <c r="AI56" s="49">
        <v>125.7</v>
      </c>
      <c r="AJ56" s="337">
        <f t="shared" si="10"/>
        <v>0.318217979315831</v>
      </c>
      <c r="AK56" s="260" t="s">
        <v>63</v>
      </c>
      <c r="AL56" s="260" t="s">
        <v>63</v>
      </c>
      <c r="AM56" s="260" t="s">
        <v>63</v>
      </c>
      <c r="AN56" s="260" t="s">
        <v>63</v>
      </c>
      <c r="AO56" s="260" t="s">
        <v>63</v>
      </c>
      <c r="AP56" s="260" t="s">
        <v>63</v>
      </c>
      <c r="AQ56" s="260" t="s">
        <v>63</v>
      </c>
      <c r="AR56" s="60" t="str">
        <f t="shared" si="11"/>
        <v>合格</v>
      </c>
      <c r="AS56" s="42" t="s">
        <v>1054</v>
      </c>
      <c r="AT56" s="352" t="s">
        <v>1413</v>
      </c>
    </row>
  </sheetData>
  <autoFilter xmlns:etc="http://www.wps.cn/officeDocument/2017/etCustomData" ref="A2:AY56" etc:filterBottomFollowUsedRange="0">
    <extLst/>
  </autoFilter>
  <mergeCells count="52">
    <mergeCell ref="H3:I3"/>
    <mergeCell ref="E4:L4"/>
    <mergeCell ref="M4:O4"/>
    <mergeCell ref="P4:X4"/>
    <mergeCell ref="AE4:AK4"/>
    <mergeCell ref="AL4:AM4"/>
    <mergeCell ref="U5:W5"/>
    <mergeCell ref="U6:W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Y4:Y6"/>
    <mergeCell ref="Z4:Z6"/>
    <mergeCell ref="AA4:AA6"/>
    <mergeCell ref="AB4:AB6"/>
    <mergeCell ref="AC4:AC6"/>
    <mergeCell ref="AD4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4:AN6"/>
    <mergeCell ref="AO4:AO6"/>
    <mergeCell ref="AP4:AP6"/>
    <mergeCell ref="AQ4:AQ6"/>
    <mergeCell ref="AR4:AR6"/>
    <mergeCell ref="AS4:AS6"/>
    <mergeCell ref="AT4:AT6"/>
    <mergeCell ref="AU4:AU6"/>
    <mergeCell ref="AV4:AV6"/>
    <mergeCell ref="A1:AV2"/>
  </mergeCells>
  <pageMargins left="2.08888888888889" right="0.279166666666667" top="0.2" bottom="0.279166666666667" header="0.0791666666666667" footer="0.309027777777778"/>
  <pageSetup paperSize="9" orientation="portrait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IV271"/>
  <sheetViews>
    <sheetView workbookViewId="0">
      <pane xSplit="1" ySplit="6" topLeftCell="B261" activePane="bottomRight" state="frozen"/>
      <selection/>
      <selection pane="topRight"/>
      <selection pane="bottomLeft"/>
      <selection pane="bottomRight" activeCell="F266" sqref="F266"/>
    </sheetView>
  </sheetViews>
  <sheetFormatPr defaultColWidth="9" defaultRowHeight="14.25"/>
  <cols>
    <col min="1" max="1" width="4.65833333333333" style="160" customWidth="1"/>
    <col min="2" max="2" width="6.36666666666667" style="161" customWidth="1"/>
    <col min="3" max="3" width="8.625" style="161" customWidth="1"/>
    <col min="4" max="4" width="3.875" style="75" customWidth="1"/>
    <col min="5" max="5" width="7.625" style="162" customWidth="1"/>
    <col min="6" max="6" width="9.875" style="162" customWidth="1"/>
    <col min="7" max="7" width="6.25" style="161" customWidth="1"/>
    <col min="8" max="8" width="8.25" style="163" customWidth="1"/>
    <col min="9" max="9" width="7.625" style="163" customWidth="1"/>
    <col min="10" max="10" width="4.375" style="164" customWidth="1"/>
    <col min="11" max="11" width="5.75" style="165" customWidth="1"/>
    <col min="12" max="12" width="5" style="165" customWidth="1"/>
    <col min="13" max="14" width="3" style="166" hidden="1" customWidth="1"/>
    <col min="15" max="16" width="2.75" style="166" hidden="1" customWidth="1"/>
    <col min="17" max="17" width="2.625" style="166" hidden="1" customWidth="1"/>
    <col min="18" max="18" width="3.125" style="166" hidden="1" customWidth="1"/>
    <col min="19" max="19" width="3" style="166" hidden="1" customWidth="1"/>
    <col min="20" max="20" width="2.75" style="166" hidden="1" customWidth="1"/>
    <col min="21" max="23" width="2.625" style="166" hidden="1" customWidth="1"/>
    <col min="24" max="24" width="3.5" style="166" hidden="1" customWidth="1"/>
    <col min="25" max="25" width="2.75" style="166" hidden="1" customWidth="1"/>
    <col min="26" max="26" width="5.875" style="165" customWidth="1"/>
    <col min="27" max="27" width="4.125" style="167" customWidth="1"/>
    <col min="28" max="28" width="7.375" style="168" customWidth="1"/>
    <col min="29" max="29" width="6.7" style="169" customWidth="1"/>
    <col min="30" max="30" width="6.625" style="170" customWidth="1"/>
    <col min="31" max="31" width="4" style="66" customWidth="1"/>
    <col min="32" max="32" width="1.125" style="66" hidden="1" customWidth="1"/>
    <col min="33" max="33" width="4.375" style="171" hidden="1" customWidth="1"/>
    <col min="34" max="34" width="5.25" style="172" customWidth="1"/>
    <col min="35" max="35" width="6.5" style="173" customWidth="1"/>
    <col min="36" max="36" width="3.88333333333333" style="174" customWidth="1"/>
    <col min="37" max="37" width="3.75" style="66" customWidth="1"/>
    <col min="38" max="38" width="3.125" style="66" customWidth="1"/>
    <col min="39" max="42" width="3" style="66" customWidth="1"/>
    <col min="43" max="43" width="3.125" style="66" customWidth="1"/>
    <col min="44" max="44" width="5.25" style="174" customWidth="1"/>
    <col min="45" max="45" width="6.925" style="175" customWidth="1"/>
    <col min="46" max="46" width="8.63333333333333" style="176" customWidth="1"/>
    <col min="47" max="47" width="6.875" style="177" customWidth="1"/>
    <col min="48" max="48" width="12.625" style="178" customWidth="1"/>
    <col min="49" max="246" width="9" style="66" customWidth="1"/>
    <col min="247" max="16384" width="9" style="3"/>
  </cols>
  <sheetData>
    <row r="1" ht="28" customHeight="1" spans="1:256">
      <c r="A1" s="179" t="s">
        <v>1571</v>
      </c>
      <c r="B1" s="180"/>
      <c r="C1" s="180"/>
      <c r="D1" s="181"/>
      <c r="E1" s="182"/>
      <c r="F1" s="182"/>
      <c r="G1" s="180"/>
      <c r="H1" s="182"/>
      <c r="I1" s="183"/>
      <c r="J1" s="184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6"/>
      <c r="AB1" s="185"/>
      <c r="AC1" s="187"/>
      <c r="AD1" s="188"/>
      <c r="AE1" s="189"/>
      <c r="AF1" s="189"/>
      <c r="AG1" s="184"/>
      <c r="AH1" s="190"/>
      <c r="AI1" s="191"/>
      <c r="AJ1" s="192"/>
      <c r="AK1" s="189"/>
      <c r="AL1" s="189"/>
      <c r="AM1" s="189"/>
      <c r="AN1" s="189"/>
      <c r="AO1" s="189"/>
      <c r="AP1" s="189"/>
      <c r="AQ1" s="189"/>
      <c r="AR1" s="192"/>
      <c r="AS1" s="193"/>
      <c r="AT1" s="193"/>
      <c r="AU1" s="194"/>
      <c r="AV1" s="195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</row>
    <row r="2" s="156" customFormat="1" ht="8" customHeight="1" spans="1:256">
      <c r="A2" s="196"/>
      <c r="B2" s="180"/>
      <c r="C2" s="180"/>
      <c r="D2" s="197"/>
      <c r="E2" s="182"/>
      <c r="F2" s="182"/>
      <c r="G2" s="180"/>
      <c r="H2" s="182"/>
      <c r="I2" s="182"/>
      <c r="J2" s="198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200"/>
      <c r="AB2" s="199"/>
      <c r="AC2" s="201"/>
      <c r="AD2" s="202"/>
      <c r="AE2" s="203"/>
      <c r="AF2" s="203"/>
      <c r="AG2" s="198"/>
      <c r="AH2" s="204"/>
      <c r="AI2" s="180"/>
      <c r="AJ2" s="205"/>
      <c r="AK2" s="203"/>
      <c r="AL2" s="203"/>
      <c r="AM2" s="203"/>
      <c r="AN2" s="203"/>
      <c r="AO2" s="203"/>
      <c r="AP2" s="203"/>
      <c r="AQ2" s="203"/>
      <c r="AR2" s="205"/>
      <c r="AS2" s="206"/>
      <c r="AT2" s="206"/>
      <c r="AU2" s="194"/>
      <c r="AV2" s="207"/>
    </row>
    <row r="3" customFormat="1" ht="20" customHeight="1" spans="1:256">
      <c r="A3" s="179"/>
      <c r="B3" s="180" t="s">
        <v>1</v>
      </c>
      <c r="C3" s="180"/>
      <c r="D3" s="181"/>
      <c r="E3" s="182"/>
      <c r="F3" s="182"/>
      <c r="G3" s="180"/>
      <c r="H3" s="182"/>
      <c r="I3" s="183"/>
      <c r="J3" s="184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208"/>
      <c r="AB3" s="190"/>
      <c r="AC3" s="209"/>
      <c r="AD3" s="210"/>
      <c r="AE3" s="189"/>
      <c r="AF3" s="189"/>
      <c r="AG3" s="184"/>
      <c r="AH3" s="190"/>
      <c r="AI3" s="191"/>
      <c r="AJ3" s="192"/>
      <c r="AK3" s="189"/>
      <c r="AL3" s="189"/>
      <c r="AM3" s="189"/>
      <c r="AN3" s="189"/>
      <c r="AO3" s="189"/>
      <c r="AP3" s="189"/>
      <c r="AQ3" s="189"/>
      <c r="AR3" s="192"/>
      <c r="AS3" s="193"/>
      <c r="AT3" s="193"/>
      <c r="AU3" s="194"/>
      <c r="AV3" s="195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</row>
    <row r="4" s="157" customFormat="1" ht="19" customHeight="1" spans="1:256">
      <c r="A4" s="211" t="s">
        <v>2</v>
      </c>
      <c r="B4" s="212" t="s">
        <v>1444</v>
      </c>
      <c r="C4" s="213" t="s">
        <v>1572</v>
      </c>
      <c r="D4" s="211" t="s">
        <v>5</v>
      </c>
      <c r="E4" s="214" t="s">
        <v>6</v>
      </c>
      <c r="F4" s="214"/>
      <c r="G4" s="47"/>
      <c r="H4" s="214"/>
      <c r="I4" s="214"/>
      <c r="J4" s="215"/>
      <c r="K4" s="216"/>
      <c r="L4" s="216"/>
      <c r="M4" s="216" t="s">
        <v>7</v>
      </c>
      <c r="N4" s="216"/>
      <c r="O4" s="216"/>
      <c r="P4" s="216" t="s">
        <v>8</v>
      </c>
      <c r="Q4" s="216"/>
      <c r="R4" s="216"/>
      <c r="S4" s="216"/>
      <c r="T4" s="216"/>
      <c r="U4" s="216"/>
      <c r="V4" s="216"/>
      <c r="W4" s="216"/>
      <c r="X4" s="216"/>
      <c r="Y4" s="211" t="s">
        <v>9</v>
      </c>
      <c r="Z4" s="217" t="s">
        <v>10</v>
      </c>
      <c r="AA4" s="218" t="s">
        <v>11</v>
      </c>
      <c r="AB4" s="219" t="s">
        <v>12</v>
      </c>
      <c r="AC4" s="220" t="s">
        <v>13</v>
      </c>
      <c r="AD4" s="221" t="s">
        <v>14</v>
      </c>
      <c r="AE4" s="222" t="s">
        <v>15</v>
      </c>
      <c r="AF4" s="217"/>
      <c r="AG4" s="223"/>
      <c r="AH4" s="217"/>
      <c r="AI4" s="224"/>
      <c r="AJ4" s="225"/>
      <c r="AK4" s="222"/>
      <c r="AL4" s="226" t="s">
        <v>16</v>
      </c>
      <c r="AM4" s="226"/>
      <c r="AN4" s="227" t="s">
        <v>17</v>
      </c>
      <c r="AO4" s="227" t="s">
        <v>18</v>
      </c>
      <c r="AP4" s="227" t="s">
        <v>19</v>
      </c>
      <c r="AQ4" s="228" t="s">
        <v>20</v>
      </c>
      <c r="AR4" s="228" t="s">
        <v>21</v>
      </c>
      <c r="AS4" s="229" t="s">
        <v>22</v>
      </c>
      <c r="AT4" s="230" t="s">
        <v>23</v>
      </c>
      <c r="AU4" s="213" t="s">
        <v>1573</v>
      </c>
    </row>
    <row r="5" s="157" customFormat="1" ht="17" customHeight="1" spans="1:256">
      <c r="A5" s="211"/>
      <c r="B5" s="212"/>
      <c r="C5" s="213"/>
      <c r="D5" s="211"/>
      <c r="E5" s="231" t="s">
        <v>25</v>
      </c>
      <c r="F5" s="231" t="s">
        <v>26</v>
      </c>
      <c r="G5" s="213" t="s">
        <v>27</v>
      </c>
      <c r="H5" s="232" t="s">
        <v>28</v>
      </c>
      <c r="I5" s="232" t="s">
        <v>29</v>
      </c>
      <c r="J5" s="223" t="s">
        <v>30</v>
      </c>
      <c r="K5" s="217" t="s">
        <v>31</v>
      </c>
      <c r="L5" s="217" t="s">
        <v>32</v>
      </c>
      <c r="M5" s="211" t="s">
        <v>33</v>
      </c>
      <c r="N5" s="211" t="s">
        <v>34</v>
      </c>
      <c r="O5" s="211" t="s">
        <v>35</v>
      </c>
      <c r="P5" s="211" t="s">
        <v>36</v>
      </c>
      <c r="Q5" s="211" t="s">
        <v>37</v>
      </c>
      <c r="R5" s="211" t="s">
        <v>38</v>
      </c>
      <c r="S5" s="211" t="s">
        <v>39</v>
      </c>
      <c r="T5" s="211" t="s">
        <v>40</v>
      </c>
      <c r="U5" s="216" t="s">
        <v>41</v>
      </c>
      <c r="V5" s="216"/>
      <c r="W5" s="216"/>
      <c r="X5" s="216" t="s">
        <v>42</v>
      </c>
      <c r="Y5" s="211"/>
      <c r="Z5" s="217"/>
      <c r="AA5" s="218"/>
      <c r="AB5" s="219"/>
      <c r="AC5" s="220"/>
      <c r="AD5" s="221"/>
      <c r="AE5" s="233" t="s">
        <v>43</v>
      </c>
      <c r="AF5" s="217" t="s">
        <v>44</v>
      </c>
      <c r="AG5" s="223" t="s">
        <v>45</v>
      </c>
      <c r="AH5" s="217" t="s">
        <v>46</v>
      </c>
      <c r="AI5" s="224" t="s">
        <v>47</v>
      </c>
      <c r="AJ5" s="225" t="s">
        <v>48</v>
      </c>
      <c r="AK5" s="233" t="s">
        <v>1574</v>
      </c>
      <c r="AL5" s="227" t="s">
        <v>50</v>
      </c>
      <c r="AM5" s="227" t="s">
        <v>51</v>
      </c>
      <c r="AN5" s="227"/>
      <c r="AO5" s="227"/>
      <c r="AP5" s="227"/>
      <c r="AQ5" s="228"/>
      <c r="AR5" s="228"/>
      <c r="AS5" s="229"/>
      <c r="AT5" s="230"/>
      <c r="AU5" s="213"/>
    </row>
    <row r="6" s="158" customFormat="1" ht="36" customHeight="1" spans="1:256">
      <c r="A6" s="211"/>
      <c r="B6" s="212"/>
      <c r="C6" s="213"/>
      <c r="D6" s="211"/>
      <c r="E6" s="234"/>
      <c r="F6" s="234"/>
      <c r="G6" s="47"/>
      <c r="H6" s="232"/>
      <c r="I6" s="214"/>
      <c r="J6" s="215"/>
      <c r="K6" s="216"/>
      <c r="L6" s="216"/>
      <c r="M6" s="211"/>
      <c r="N6" s="211"/>
      <c r="O6" s="211"/>
      <c r="P6" s="211"/>
      <c r="Q6" s="211"/>
      <c r="R6" s="211"/>
      <c r="S6" s="211"/>
      <c r="T6" s="211"/>
      <c r="U6" s="235" t="s">
        <v>52</v>
      </c>
      <c r="V6" s="235" t="s">
        <v>53</v>
      </c>
      <c r="W6" s="235" t="s">
        <v>54</v>
      </c>
      <c r="X6" s="235" t="s">
        <v>1049</v>
      </c>
      <c r="Y6" s="211"/>
      <c r="Z6" s="217"/>
      <c r="AA6" s="218"/>
      <c r="AB6" s="219"/>
      <c r="AC6" s="220"/>
      <c r="AD6" s="221"/>
      <c r="AE6" s="236"/>
      <c r="AF6" s="217"/>
      <c r="AG6" s="223"/>
      <c r="AH6" s="217"/>
      <c r="AI6" s="224"/>
      <c r="AJ6" s="225"/>
      <c r="AK6" s="237"/>
      <c r="AL6" s="227"/>
      <c r="AM6" s="227"/>
      <c r="AN6" s="227"/>
      <c r="AO6" s="227"/>
      <c r="AP6" s="227"/>
      <c r="AQ6" s="228"/>
      <c r="AR6" s="228"/>
      <c r="AS6" s="229"/>
      <c r="AT6" s="230"/>
      <c r="AU6" s="213"/>
    </row>
    <row r="7" s="159" customFormat="1" ht="15" customHeight="1" spans="1:256">
      <c r="A7" s="216">
        <v>1</v>
      </c>
      <c r="B7" s="44">
        <v>2</v>
      </c>
      <c r="C7" s="44">
        <v>3</v>
      </c>
      <c r="D7" s="238">
        <v>4</v>
      </c>
      <c r="E7" s="239">
        <v>5</v>
      </c>
      <c r="F7" s="239">
        <v>6</v>
      </c>
      <c r="G7" s="44">
        <v>7</v>
      </c>
      <c r="H7" s="239">
        <v>8</v>
      </c>
      <c r="I7" s="239">
        <v>9</v>
      </c>
      <c r="J7" s="215">
        <v>10</v>
      </c>
      <c r="K7" s="238">
        <v>11</v>
      </c>
      <c r="L7" s="238">
        <v>12</v>
      </c>
      <c r="M7" s="238">
        <v>13</v>
      </c>
      <c r="N7" s="238">
        <v>14</v>
      </c>
      <c r="O7" s="238">
        <v>15</v>
      </c>
      <c r="P7" s="238">
        <v>16</v>
      </c>
      <c r="Q7" s="238">
        <v>17</v>
      </c>
      <c r="R7" s="238">
        <v>18</v>
      </c>
      <c r="S7" s="238">
        <v>19</v>
      </c>
      <c r="T7" s="238">
        <v>20</v>
      </c>
      <c r="U7" s="238">
        <v>21</v>
      </c>
      <c r="V7" s="238">
        <v>22</v>
      </c>
      <c r="W7" s="238">
        <v>23</v>
      </c>
      <c r="X7" s="238">
        <v>24</v>
      </c>
      <c r="Y7" s="238">
        <v>25</v>
      </c>
      <c r="Z7" s="238">
        <v>26</v>
      </c>
      <c r="AA7" s="240">
        <v>27</v>
      </c>
      <c r="AB7" s="238">
        <v>28</v>
      </c>
      <c r="AC7" s="241">
        <v>29</v>
      </c>
      <c r="AD7" s="242">
        <v>30</v>
      </c>
      <c r="AE7" s="226">
        <v>31</v>
      </c>
      <c r="AF7" s="226">
        <v>32</v>
      </c>
      <c r="AG7" s="215">
        <v>33</v>
      </c>
      <c r="AH7" s="226">
        <v>34</v>
      </c>
      <c r="AI7" s="44">
        <v>35</v>
      </c>
      <c r="AJ7" s="243">
        <v>36</v>
      </c>
      <c r="AK7" s="226">
        <v>37</v>
      </c>
      <c r="AL7" s="226">
        <v>38</v>
      </c>
      <c r="AM7" s="226">
        <v>39</v>
      </c>
      <c r="AN7" s="226">
        <v>40</v>
      </c>
      <c r="AO7" s="226">
        <v>41</v>
      </c>
      <c r="AP7" s="226">
        <v>42</v>
      </c>
      <c r="AQ7" s="226">
        <v>43</v>
      </c>
      <c r="AR7" s="243">
        <v>44</v>
      </c>
      <c r="AS7" s="43" t="s">
        <v>544</v>
      </c>
      <c r="AT7" s="42">
        <v>46</v>
      </c>
      <c r="AU7" s="41">
        <v>47</v>
      </c>
      <c r="AV7" s="158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  <c r="GH7" s="172"/>
      <c r="GI7" s="172"/>
      <c r="GJ7" s="172"/>
      <c r="GK7" s="172"/>
      <c r="GL7" s="172"/>
      <c r="GM7" s="172"/>
      <c r="GN7" s="172"/>
      <c r="GO7" s="172"/>
      <c r="GP7" s="172"/>
      <c r="GQ7" s="172"/>
      <c r="GR7" s="172"/>
      <c r="GS7" s="172"/>
      <c r="GT7" s="172"/>
      <c r="GU7" s="172"/>
      <c r="GV7" s="172"/>
      <c r="GW7" s="172"/>
      <c r="GX7" s="172"/>
      <c r="GY7" s="172"/>
      <c r="GZ7" s="172"/>
      <c r="HA7" s="172"/>
      <c r="HB7" s="172"/>
      <c r="HC7" s="172"/>
      <c r="HD7" s="172"/>
      <c r="HE7" s="172"/>
      <c r="HF7" s="172"/>
      <c r="HG7" s="172"/>
      <c r="HH7" s="172"/>
      <c r="HI7" s="172"/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2"/>
      <c r="IF7" s="172"/>
      <c r="IG7" s="172"/>
      <c r="IH7" s="172"/>
      <c r="II7" s="172"/>
      <c r="IJ7" s="172"/>
      <c r="IK7" s="172"/>
      <c r="IL7" s="172"/>
      <c r="IM7" s="244"/>
      <c r="IN7" s="244"/>
      <c r="IO7" s="244"/>
      <c r="IP7" s="244"/>
      <c r="IQ7" s="244"/>
      <c r="IR7" s="244"/>
      <c r="IS7" s="244"/>
      <c r="IT7" s="244"/>
      <c r="IU7" s="244"/>
      <c r="IV7" s="244"/>
    </row>
    <row r="8" ht="15" spans="1:256">
      <c r="A8" s="245">
        <v>1</v>
      </c>
      <c r="B8" s="246" t="s">
        <v>56</v>
      </c>
      <c r="C8" s="44">
        <v>20251201</v>
      </c>
      <c r="D8" s="247" t="s">
        <v>1575</v>
      </c>
      <c r="E8" s="239" t="s">
        <v>1576</v>
      </c>
      <c r="F8" s="239" t="s">
        <v>1577</v>
      </c>
      <c r="G8" s="44" t="s">
        <v>68</v>
      </c>
      <c r="H8" s="248" t="s">
        <v>177</v>
      </c>
      <c r="I8" s="248" t="s">
        <v>205</v>
      </c>
      <c r="J8" s="249">
        <v>5.7</v>
      </c>
      <c r="K8" s="247">
        <v>54.1</v>
      </c>
      <c r="L8" s="247">
        <v>40.8</v>
      </c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47">
        <v>54</v>
      </c>
      <c r="AA8" s="251">
        <f t="shared" ref="AA8:AA31" si="0">(K8-Z8)/K8*100</f>
        <v>0.184842883548986</v>
      </c>
      <c r="AB8" s="252">
        <v>94.9</v>
      </c>
      <c r="AC8" s="253">
        <f>(AB8-Z8)*VLOOKUP(AE8,公斤水的体积!A:B,2,)</f>
        <v>40.956442</v>
      </c>
      <c r="AD8" s="254">
        <f t="shared" ref="AD8:AD31" si="1">(AC8-L8)/L8*100</f>
        <v>0.383436274509817</v>
      </c>
      <c r="AE8" s="255">
        <v>18</v>
      </c>
      <c r="AF8" s="140"/>
      <c r="AG8" s="256"/>
      <c r="AH8" s="257">
        <v>1.9</v>
      </c>
      <c r="AI8" s="258">
        <v>136.7</v>
      </c>
      <c r="AJ8" s="259">
        <f t="shared" ref="AJ8:AJ31" si="2">AH8/AI8*100</f>
        <v>1.3899049012436</v>
      </c>
      <c r="AK8" s="260" t="s">
        <v>63</v>
      </c>
      <c r="AL8" s="260" t="s">
        <v>63</v>
      </c>
      <c r="AM8" s="260" t="s">
        <v>63</v>
      </c>
      <c r="AN8" s="260" t="s">
        <v>63</v>
      </c>
      <c r="AO8" s="260" t="s">
        <v>63</v>
      </c>
      <c r="AP8" s="260" t="s">
        <v>63</v>
      </c>
      <c r="AQ8" s="260" t="s">
        <v>63</v>
      </c>
      <c r="AR8" s="259" t="str">
        <f t="shared" ref="AR8:AR31" si="3">IF(AND(AD8&lt;10,AD8&gt;=-1.5,AA8&lt;5,AA8&gt;-1,AJ8&lt;6,AJ8&gt;=0),"合格","不合格")</f>
        <v>合格</v>
      </c>
      <c r="AS8" s="139" t="s">
        <v>64</v>
      </c>
      <c r="AT8" s="44">
        <v>20251201</v>
      </c>
      <c r="AU8" s="41">
        <v>15</v>
      </c>
    </row>
    <row r="9" ht="15" spans="1:256">
      <c r="A9" s="245">
        <v>2</v>
      </c>
      <c r="B9" s="246" t="s">
        <v>56</v>
      </c>
      <c r="C9" s="44">
        <v>20251201</v>
      </c>
      <c r="D9" s="247" t="s">
        <v>1575</v>
      </c>
      <c r="E9" s="239" t="s">
        <v>1578</v>
      </c>
      <c r="F9" s="239" t="s">
        <v>1579</v>
      </c>
      <c r="G9" s="44" t="s">
        <v>133</v>
      </c>
      <c r="H9" s="248" t="s">
        <v>1580</v>
      </c>
      <c r="I9" s="248" t="s">
        <v>98</v>
      </c>
      <c r="J9" s="249">
        <v>5.7</v>
      </c>
      <c r="K9" s="247">
        <v>48.7</v>
      </c>
      <c r="L9" s="247">
        <v>40.2</v>
      </c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47">
        <v>48.6</v>
      </c>
      <c r="AA9" s="251">
        <f t="shared" si="0"/>
        <v>0.205338809034911</v>
      </c>
      <c r="AB9" s="252">
        <v>88.9</v>
      </c>
      <c r="AC9" s="253">
        <f>(AB9-Z9)*VLOOKUP(AE9,公斤水的体积!A:B,2,)</f>
        <v>40.355614</v>
      </c>
      <c r="AD9" s="254">
        <f t="shared" si="1"/>
        <v>0.387099502487562</v>
      </c>
      <c r="AE9" s="255">
        <v>18</v>
      </c>
      <c r="AF9" s="140"/>
      <c r="AG9" s="256"/>
      <c r="AH9" s="257">
        <v>2.9</v>
      </c>
      <c r="AI9" s="258">
        <v>147.8</v>
      </c>
      <c r="AJ9" s="259">
        <f t="shared" si="2"/>
        <v>1.96211096075778</v>
      </c>
      <c r="AK9" s="260" t="s">
        <v>63</v>
      </c>
      <c r="AL9" s="260" t="s">
        <v>63</v>
      </c>
      <c r="AM9" s="260" t="s">
        <v>63</v>
      </c>
      <c r="AN9" s="260" t="s">
        <v>63</v>
      </c>
      <c r="AO9" s="260" t="s">
        <v>63</v>
      </c>
      <c r="AP9" s="260" t="s">
        <v>63</v>
      </c>
      <c r="AQ9" s="260" t="s">
        <v>63</v>
      </c>
      <c r="AR9" s="259" t="str">
        <f t="shared" si="3"/>
        <v>合格</v>
      </c>
      <c r="AS9" s="139" t="s">
        <v>64</v>
      </c>
      <c r="AT9" s="44">
        <v>20251201</v>
      </c>
      <c r="AU9" s="41">
        <v>15</v>
      </c>
    </row>
    <row r="10" ht="15" spans="1:256">
      <c r="A10" s="245">
        <v>3</v>
      </c>
      <c r="B10" s="246" t="s">
        <v>56</v>
      </c>
      <c r="C10" s="44">
        <v>20251201</v>
      </c>
      <c r="D10" s="247" t="s">
        <v>1575</v>
      </c>
      <c r="E10" s="239" t="s">
        <v>1581</v>
      </c>
      <c r="F10" s="239" t="s">
        <v>1582</v>
      </c>
      <c r="G10" s="44" t="s">
        <v>133</v>
      </c>
      <c r="H10" s="248" t="s">
        <v>632</v>
      </c>
      <c r="I10" s="248" t="s">
        <v>98</v>
      </c>
      <c r="J10" s="249">
        <v>5.7</v>
      </c>
      <c r="K10" s="247">
        <v>48.3</v>
      </c>
      <c r="L10" s="247">
        <v>40.3</v>
      </c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47">
        <v>48.2</v>
      </c>
      <c r="AA10" s="251">
        <f t="shared" si="0"/>
        <v>0.207039337474108</v>
      </c>
      <c r="AB10" s="252">
        <v>88.6</v>
      </c>
      <c r="AC10" s="253">
        <f>(AB10-Z10)*VLOOKUP(AE10,公斤水的体积!A:B,2,)</f>
        <v>40.455752</v>
      </c>
      <c r="AD10" s="254">
        <f t="shared" si="1"/>
        <v>0.386481389578145</v>
      </c>
      <c r="AE10" s="255">
        <v>18</v>
      </c>
      <c r="AF10" s="140"/>
      <c r="AG10" s="256"/>
      <c r="AH10" s="257">
        <v>2.1</v>
      </c>
      <c r="AI10" s="258">
        <v>150.4</v>
      </c>
      <c r="AJ10" s="259">
        <f t="shared" si="2"/>
        <v>1.39627659574468</v>
      </c>
      <c r="AK10" s="260" t="s">
        <v>63</v>
      </c>
      <c r="AL10" s="260" t="s">
        <v>63</v>
      </c>
      <c r="AM10" s="260" t="s">
        <v>63</v>
      </c>
      <c r="AN10" s="260" t="s">
        <v>63</v>
      </c>
      <c r="AO10" s="260" t="s">
        <v>63</v>
      </c>
      <c r="AP10" s="260" t="s">
        <v>63</v>
      </c>
      <c r="AQ10" s="260" t="s">
        <v>63</v>
      </c>
      <c r="AR10" s="259" t="str">
        <f t="shared" si="3"/>
        <v>合格</v>
      </c>
      <c r="AS10" s="139" t="s">
        <v>64</v>
      </c>
      <c r="AT10" s="44">
        <v>20251201</v>
      </c>
      <c r="AU10" s="41">
        <v>15</v>
      </c>
    </row>
    <row r="11" ht="15" spans="1:256">
      <c r="A11" s="245">
        <v>4</v>
      </c>
      <c r="B11" s="246" t="s">
        <v>56</v>
      </c>
      <c r="C11" s="44">
        <v>20251201</v>
      </c>
      <c r="D11" s="247" t="s">
        <v>1575</v>
      </c>
      <c r="E11" s="239" t="s">
        <v>1583</v>
      </c>
      <c r="F11" s="239" t="s">
        <v>1584</v>
      </c>
      <c r="G11" s="44" t="s">
        <v>133</v>
      </c>
      <c r="H11" s="248" t="s">
        <v>1269</v>
      </c>
      <c r="I11" s="248" t="s">
        <v>98</v>
      </c>
      <c r="J11" s="249">
        <v>5.7</v>
      </c>
      <c r="K11" s="247">
        <v>48.4</v>
      </c>
      <c r="L11" s="247">
        <v>40</v>
      </c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47">
        <v>48.3</v>
      </c>
      <c r="AA11" s="251">
        <f t="shared" si="0"/>
        <v>0.206611570247937</v>
      </c>
      <c r="AB11" s="252">
        <v>88.4</v>
      </c>
      <c r="AC11" s="253">
        <f>(AB11-Z11)*VLOOKUP(AE11,公斤水的体积!A:B,2,)</f>
        <v>40.155338</v>
      </c>
      <c r="AD11" s="254">
        <f t="shared" si="1"/>
        <v>0.388345000000019</v>
      </c>
      <c r="AE11" s="255">
        <v>18</v>
      </c>
      <c r="AF11" s="140"/>
      <c r="AG11" s="256"/>
      <c r="AH11" s="257">
        <v>0.3</v>
      </c>
      <c r="AI11" s="258">
        <v>146.7</v>
      </c>
      <c r="AJ11" s="259">
        <f t="shared" si="2"/>
        <v>0.204498977505113</v>
      </c>
      <c r="AK11" s="260" t="s">
        <v>63</v>
      </c>
      <c r="AL11" s="260" t="s">
        <v>63</v>
      </c>
      <c r="AM11" s="260" t="s">
        <v>63</v>
      </c>
      <c r="AN11" s="260" t="s">
        <v>63</v>
      </c>
      <c r="AO11" s="260" t="s">
        <v>63</v>
      </c>
      <c r="AP11" s="260" t="s">
        <v>63</v>
      </c>
      <c r="AQ11" s="260" t="s">
        <v>63</v>
      </c>
      <c r="AR11" s="259" t="str">
        <f t="shared" si="3"/>
        <v>合格</v>
      </c>
      <c r="AS11" s="139" t="s">
        <v>64</v>
      </c>
      <c r="AT11" s="44">
        <v>20251201</v>
      </c>
      <c r="AU11" s="41">
        <v>15</v>
      </c>
    </row>
    <row r="12" ht="15" spans="1:256">
      <c r="A12" s="245">
        <v>5</v>
      </c>
      <c r="B12" s="246" t="s">
        <v>56</v>
      </c>
      <c r="C12" s="44">
        <v>20251201</v>
      </c>
      <c r="D12" s="247" t="s">
        <v>1575</v>
      </c>
      <c r="E12" s="239" t="s">
        <v>1585</v>
      </c>
      <c r="F12" s="239" t="s">
        <v>1586</v>
      </c>
      <c r="G12" s="44" t="s">
        <v>133</v>
      </c>
      <c r="H12" s="248" t="s">
        <v>340</v>
      </c>
      <c r="I12" s="248" t="s">
        <v>98</v>
      </c>
      <c r="J12" s="249">
        <v>5.7</v>
      </c>
      <c r="K12" s="247">
        <v>49.3</v>
      </c>
      <c r="L12" s="247">
        <v>40.3</v>
      </c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47">
        <v>49.2</v>
      </c>
      <c r="AA12" s="251">
        <f t="shared" si="0"/>
        <v>0.202839756592281</v>
      </c>
      <c r="AB12" s="252">
        <v>89.6</v>
      </c>
      <c r="AC12" s="253">
        <f>(AB12-Z12)*VLOOKUP(AE12,公斤水的体积!A:B,2,)</f>
        <v>40.455752</v>
      </c>
      <c r="AD12" s="254">
        <f t="shared" si="1"/>
        <v>0.386481389578145</v>
      </c>
      <c r="AE12" s="255">
        <v>18</v>
      </c>
      <c r="AF12" s="140"/>
      <c r="AG12" s="256"/>
      <c r="AH12" s="257">
        <v>3.3</v>
      </c>
      <c r="AI12" s="258">
        <v>148</v>
      </c>
      <c r="AJ12" s="259">
        <f t="shared" si="2"/>
        <v>2.22972972972973</v>
      </c>
      <c r="AK12" s="260" t="s">
        <v>63</v>
      </c>
      <c r="AL12" s="260" t="s">
        <v>63</v>
      </c>
      <c r="AM12" s="260" t="s">
        <v>63</v>
      </c>
      <c r="AN12" s="260" t="s">
        <v>63</v>
      </c>
      <c r="AO12" s="260" t="s">
        <v>63</v>
      </c>
      <c r="AP12" s="260" t="s">
        <v>63</v>
      </c>
      <c r="AQ12" s="260" t="s">
        <v>63</v>
      </c>
      <c r="AR12" s="259" t="str">
        <f t="shared" si="3"/>
        <v>合格</v>
      </c>
      <c r="AS12" s="139" t="s">
        <v>64</v>
      </c>
      <c r="AT12" s="44">
        <v>20251201</v>
      </c>
      <c r="AU12" s="41">
        <v>15</v>
      </c>
    </row>
    <row r="13" ht="15" spans="1:256">
      <c r="A13" s="245">
        <v>6</v>
      </c>
      <c r="B13" s="246" t="s">
        <v>56</v>
      </c>
      <c r="C13" s="44">
        <v>20251201</v>
      </c>
      <c r="D13" s="247" t="s">
        <v>1575</v>
      </c>
      <c r="E13" s="239" t="s">
        <v>1587</v>
      </c>
      <c r="F13" s="239" t="s">
        <v>1588</v>
      </c>
      <c r="G13" s="44" t="s">
        <v>133</v>
      </c>
      <c r="H13" s="248" t="s">
        <v>1580</v>
      </c>
      <c r="I13" s="248" t="s">
        <v>98</v>
      </c>
      <c r="J13" s="249">
        <v>5.7</v>
      </c>
      <c r="K13" s="247">
        <v>48.3</v>
      </c>
      <c r="L13" s="247">
        <v>40.1</v>
      </c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47">
        <v>48.2</v>
      </c>
      <c r="AA13" s="251">
        <f t="shared" si="0"/>
        <v>0.207039337474108</v>
      </c>
      <c r="AB13" s="252">
        <v>88.4</v>
      </c>
      <c r="AC13" s="253">
        <f>(AB13-Z13)*VLOOKUP(AE13,公斤水的体积!A:B,2,)</f>
        <v>40.255476</v>
      </c>
      <c r="AD13" s="254">
        <f t="shared" si="1"/>
        <v>0.387720698254365</v>
      </c>
      <c r="AE13" s="255">
        <v>18</v>
      </c>
      <c r="AF13" s="140"/>
      <c r="AG13" s="256"/>
      <c r="AH13" s="257">
        <v>2.1</v>
      </c>
      <c r="AI13" s="258">
        <v>150</v>
      </c>
      <c r="AJ13" s="259">
        <f t="shared" si="2"/>
        <v>1.4</v>
      </c>
      <c r="AK13" s="260" t="s">
        <v>63</v>
      </c>
      <c r="AL13" s="260" t="s">
        <v>63</v>
      </c>
      <c r="AM13" s="260" t="s">
        <v>63</v>
      </c>
      <c r="AN13" s="260" t="s">
        <v>63</v>
      </c>
      <c r="AO13" s="260" t="s">
        <v>63</v>
      </c>
      <c r="AP13" s="260" t="s">
        <v>63</v>
      </c>
      <c r="AQ13" s="260" t="s">
        <v>63</v>
      </c>
      <c r="AR13" s="259" t="str">
        <f t="shared" si="3"/>
        <v>合格</v>
      </c>
      <c r="AS13" s="139" t="s">
        <v>64</v>
      </c>
      <c r="AT13" s="44">
        <v>20251201</v>
      </c>
      <c r="AU13" s="41">
        <v>15</v>
      </c>
    </row>
    <row r="14" ht="15" spans="1:256">
      <c r="A14" s="245">
        <v>7</v>
      </c>
      <c r="B14" s="246" t="s">
        <v>56</v>
      </c>
      <c r="C14" s="44">
        <v>20251201</v>
      </c>
      <c r="D14" s="247" t="s">
        <v>1575</v>
      </c>
      <c r="E14" s="239" t="s">
        <v>1589</v>
      </c>
      <c r="F14" s="239" t="s">
        <v>1590</v>
      </c>
      <c r="G14" s="44" t="s">
        <v>133</v>
      </c>
      <c r="H14" s="248" t="s">
        <v>632</v>
      </c>
      <c r="I14" s="248" t="s">
        <v>98</v>
      </c>
      <c r="J14" s="249">
        <v>5.7</v>
      </c>
      <c r="K14" s="247">
        <v>47.5</v>
      </c>
      <c r="L14" s="247">
        <v>40</v>
      </c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47">
        <v>47.4</v>
      </c>
      <c r="AA14" s="251">
        <f t="shared" si="0"/>
        <v>0.210526315789477</v>
      </c>
      <c r="AB14" s="252">
        <v>87.7</v>
      </c>
      <c r="AC14" s="253">
        <f>(AB14-Z14)*VLOOKUP(AE14,公斤水的体积!A:B,2,)</f>
        <v>40.355614</v>
      </c>
      <c r="AD14" s="254">
        <f t="shared" si="1"/>
        <v>0.889035000000007</v>
      </c>
      <c r="AE14" s="255">
        <v>18</v>
      </c>
      <c r="AF14" s="140"/>
      <c r="AG14" s="256"/>
      <c r="AH14" s="257">
        <v>2.1</v>
      </c>
      <c r="AI14" s="258">
        <v>152.7</v>
      </c>
      <c r="AJ14" s="259">
        <f t="shared" si="2"/>
        <v>1.37524557956778</v>
      </c>
      <c r="AK14" s="260" t="s">
        <v>63</v>
      </c>
      <c r="AL14" s="260" t="s">
        <v>63</v>
      </c>
      <c r="AM14" s="260" t="s">
        <v>63</v>
      </c>
      <c r="AN14" s="260" t="s">
        <v>63</v>
      </c>
      <c r="AO14" s="260" t="s">
        <v>63</v>
      </c>
      <c r="AP14" s="260" t="s">
        <v>63</v>
      </c>
      <c r="AQ14" s="260" t="s">
        <v>63</v>
      </c>
      <c r="AR14" s="259" t="str">
        <f t="shared" si="3"/>
        <v>合格</v>
      </c>
      <c r="AS14" s="139" t="s">
        <v>64</v>
      </c>
      <c r="AT14" s="44">
        <v>20251201</v>
      </c>
      <c r="AU14" s="41">
        <v>15</v>
      </c>
    </row>
    <row r="15" ht="15" spans="1:256">
      <c r="A15" s="245">
        <v>8</v>
      </c>
      <c r="B15" s="246" t="s">
        <v>56</v>
      </c>
      <c r="C15" s="44">
        <v>20251201</v>
      </c>
      <c r="D15" s="247" t="s">
        <v>1575</v>
      </c>
      <c r="E15" s="239" t="s">
        <v>1591</v>
      </c>
      <c r="F15" s="239" t="s">
        <v>1592</v>
      </c>
      <c r="G15" s="44" t="s">
        <v>133</v>
      </c>
      <c r="H15" s="248" t="s">
        <v>1580</v>
      </c>
      <c r="I15" s="248" t="s">
        <v>98</v>
      </c>
      <c r="J15" s="249">
        <v>5.7</v>
      </c>
      <c r="K15" s="247">
        <v>48.4</v>
      </c>
      <c r="L15" s="247">
        <v>40</v>
      </c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47">
        <v>48.3</v>
      </c>
      <c r="AA15" s="251">
        <f t="shared" si="0"/>
        <v>0.206611570247937</v>
      </c>
      <c r="AB15" s="252">
        <v>88.4</v>
      </c>
      <c r="AC15" s="253">
        <f>(AB15-Z15)*VLOOKUP(AE15,公斤水的体积!A:B,2,)</f>
        <v>40.155338</v>
      </c>
      <c r="AD15" s="254">
        <f t="shared" si="1"/>
        <v>0.388345000000019</v>
      </c>
      <c r="AE15" s="255">
        <v>18</v>
      </c>
      <c r="AF15" s="140"/>
      <c r="AG15" s="256"/>
      <c r="AH15" s="257">
        <v>3</v>
      </c>
      <c r="AI15" s="258">
        <v>150.4</v>
      </c>
      <c r="AJ15" s="259">
        <f t="shared" si="2"/>
        <v>1.99468085106383</v>
      </c>
      <c r="AK15" s="260" t="s">
        <v>63</v>
      </c>
      <c r="AL15" s="260" t="s">
        <v>63</v>
      </c>
      <c r="AM15" s="260" t="s">
        <v>63</v>
      </c>
      <c r="AN15" s="260" t="s">
        <v>63</v>
      </c>
      <c r="AO15" s="260" t="s">
        <v>63</v>
      </c>
      <c r="AP15" s="260" t="s">
        <v>63</v>
      </c>
      <c r="AQ15" s="260" t="s">
        <v>63</v>
      </c>
      <c r="AR15" s="259" t="str">
        <f t="shared" si="3"/>
        <v>合格</v>
      </c>
      <c r="AS15" s="139" t="s">
        <v>64</v>
      </c>
      <c r="AT15" s="44">
        <v>20251201</v>
      </c>
      <c r="AU15" s="41">
        <v>15</v>
      </c>
    </row>
    <row r="16" ht="15" spans="1:256">
      <c r="A16" s="245">
        <v>9</v>
      </c>
      <c r="B16" s="246" t="s">
        <v>56</v>
      </c>
      <c r="C16" s="44">
        <v>20251201</v>
      </c>
      <c r="D16" s="247" t="s">
        <v>1575</v>
      </c>
      <c r="E16" s="239" t="s">
        <v>1593</v>
      </c>
      <c r="F16" s="239" t="s">
        <v>1594</v>
      </c>
      <c r="G16" s="44" t="s">
        <v>133</v>
      </c>
      <c r="H16" s="248" t="s">
        <v>836</v>
      </c>
      <c r="I16" s="248" t="s">
        <v>98</v>
      </c>
      <c r="J16" s="261">
        <v>5</v>
      </c>
      <c r="K16" s="247">
        <v>44.8</v>
      </c>
      <c r="L16" s="247">
        <v>40</v>
      </c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47">
        <v>44.7</v>
      </c>
      <c r="AA16" s="251">
        <f t="shared" si="0"/>
        <v>0.223214285714273</v>
      </c>
      <c r="AB16" s="252">
        <v>84.8</v>
      </c>
      <c r="AC16" s="253">
        <f>(AB16-Z16)*VLOOKUP(AE16,公斤水的体积!A:B,2,)</f>
        <v>40.155338</v>
      </c>
      <c r="AD16" s="254">
        <f t="shared" si="1"/>
        <v>0.388344999999983</v>
      </c>
      <c r="AE16" s="255">
        <v>18</v>
      </c>
      <c r="AF16" s="140"/>
      <c r="AG16" s="256"/>
      <c r="AH16" s="257">
        <v>1.7</v>
      </c>
      <c r="AI16" s="258">
        <v>157.8</v>
      </c>
      <c r="AJ16" s="259">
        <f t="shared" si="2"/>
        <v>1.07731305449937</v>
      </c>
      <c r="AK16" s="260" t="s">
        <v>63</v>
      </c>
      <c r="AL16" s="260" t="s">
        <v>63</v>
      </c>
      <c r="AM16" s="260" t="s">
        <v>63</v>
      </c>
      <c r="AN16" s="260" t="s">
        <v>63</v>
      </c>
      <c r="AO16" s="260" t="s">
        <v>63</v>
      </c>
      <c r="AP16" s="260" t="s">
        <v>63</v>
      </c>
      <c r="AQ16" s="260" t="s">
        <v>63</v>
      </c>
      <c r="AR16" s="259" t="str">
        <f t="shared" si="3"/>
        <v>合格</v>
      </c>
      <c r="AS16" s="139" t="s">
        <v>64</v>
      </c>
      <c r="AT16" s="44">
        <v>20251201</v>
      </c>
      <c r="AU16" s="41">
        <v>15</v>
      </c>
    </row>
    <row r="17" ht="15" spans="1:47">
      <c r="A17" s="245">
        <v>10</v>
      </c>
      <c r="B17" s="246" t="s">
        <v>56</v>
      </c>
      <c r="C17" s="44">
        <v>20251201</v>
      </c>
      <c r="D17" s="247" t="s">
        <v>1575</v>
      </c>
      <c r="E17" s="239" t="s">
        <v>1595</v>
      </c>
      <c r="F17" s="239" t="s">
        <v>1596</v>
      </c>
      <c r="G17" s="44" t="s">
        <v>96</v>
      </c>
      <c r="H17" s="248" t="s">
        <v>1014</v>
      </c>
      <c r="I17" s="248" t="s">
        <v>126</v>
      </c>
      <c r="J17" s="249">
        <v>5.7</v>
      </c>
      <c r="K17" s="247">
        <v>53.2</v>
      </c>
      <c r="L17" s="247">
        <v>40.5</v>
      </c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47">
        <v>53.1</v>
      </c>
      <c r="AA17" s="251">
        <f t="shared" si="0"/>
        <v>0.187969924812033</v>
      </c>
      <c r="AB17" s="252">
        <v>93.7</v>
      </c>
      <c r="AC17" s="253">
        <f>(AB17-Z17)*VLOOKUP(AE17,公斤水的体积!A:B,2,)</f>
        <v>40.656028</v>
      </c>
      <c r="AD17" s="254">
        <f t="shared" si="1"/>
        <v>0.385254320987652</v>
      </c>
      <c r="AE17" s="255">
        <v>18</v>
      </c>
      <c r="AF17" s="140"/>
      <c r="AG17" s="256"/>
      <c r="AH17" s="257">
        <v>1.7</v>
      </c>
      <c r="AI17" s="258">
        <v>138.2</v>
      </c>
      <c r="AJ17" s="259">
        <f t="shared" si="2"/>
        <v>1.2301013024602</v>
      </c>
      <c r="AK17" s="260" t="s">
        <v>63</v>
      </c>
      <c r="AL17" s="260" t="s">
        <v>63</v>
      </c>
      <c r="AM17" s="260" t="s">
        <v>63</v>
      </c>
      <c r="AN17" s="260" t="s">
        <v>63</v>
      </c>
      <c r="AO17" s="260" t="s">
        <v>63</v>
      </c>
      <c r="AP17" s="260" t="s">
        <v>63</v>
      </c>
      <c r="AQ17" s="260" t="s">
        <v>63</v>
      </c>
      <c r="AR17" s="259" t="str">
        <f t="shared" si="3"/>
        <v>合格</v>
      </c>
      <c r="AS17" s="139" t="s">
        <v>64</v>
      </c>
      <c r="AT17" s="44">
        <v>20251201</v>
      </c>
      <c r="AU17" s="41">
        <v>15</v>
      </c>
    </row>
    <row r="18" ht="15" spans="1:47">
      <c r="A18" s="245">
        <v>11</v>
      </c>
      <c r="B18" s="246" t="s">
        <v>56</v>
      </c>
      <c r="C18" s="44">
        <v>20251201</v>
      </c>
      <c r="D18" s="247" t="s">
        <v>1575</v>
      </c>
      <c r="E18" s="239" t="s">
        <v>1597</v>
      </c>
      <c r="F18" s="239" t="s">
        <v>1598</v>
      </c>
      <c r="G18" s="44" t="s">
        <v>133</v>
      </c>
      <c r="H18" s="248" t="s">
        <v>497</v>
      </c>
      <c r="I18" s="248" t="s">
        <v>149</v>
      </c>
      <c r="J18" s="249">
        <v>5.7</v>
      </c>
      <c r="K18" s="247">
        <v>47.3</v>
      </c>
      <c r="L18" s="247">
        <v>40.1</v>
      </c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47">
        <v>47.2</v>
      </c>
      <c r="AA18" s="251">
        <f t="shared" si="0"/>
        <v>0.211416490486246</v>
      </c>
      <c r="AB18" s="252">
        <v>87.4</v>
      </c>
      <c r="AC18" s="253">
        <f>(AB18-Z18)*VLOOKUP(AE18,公斤水的体积!A:B,2,)</f>
        <v>40.255476</v>
      </c>
      <c r="AD18" s="254">
        <f t="shared" si="1"/>
        <v>0.387720698254365</v>
      </c>
      <c r="AE18" s="255">
        <v>18</v>
      </c>
      <c r="AF18" s="140"/>
      <c r="AG18" s="256"/>
      <c r="AH18" s="257">
        <v>1.4</v>
      </c>
      <c r="AI18" s="258">
        <v>150.1</v>
      </c>
      <c r="AJ18" s="259">
        <f t="shared" si="2"/>
        <v>0.932711525649567</v>
      </c>
      <c r="AK18" s="260" t="s">
        <v>63</v>
      </c>
      <c r="AL18" s="260" t="s">
        <v>63</v>
      </c>
      <c r="AM18" s="260" t="s">
        <v>63</v>
      </c>
      <c r="AN18" s="260" t="s">
        <v>63</v>
      </c>
      <c r="AO18" s="260" t="s">
        <v>63</v>
      </c>
      <c r="AP18" s="260" t="s">
        <v>63</v>
      </c>
      <c r="AQ18" s="260" t="s">
        <v>63</v>
      </c>
      <c r="AR18" s="259" t="str">
        <f t="shared" si="3"/>
        <v>合格</v>
      </c>
      <c r="AS18" s="139" t="s">
        <v>64</v>
      </c>
      <c r="AT18" s="44">
        <v>20251201</v>
      </c>
      <c r="AU18" s="41">
        <v>15</v>
      </c>
    </row>
    <row r="19" ht="15" spans="1:47">
      <c r="A19" s="245">
        <v>12</v>
      </c>
      <c r="B19" s="246" t="s">
        <v>56</v>
      </c>
      <c r="C19" s="44">
        <v>20251201</v>
      </c>
      <c r="D19" s="247" t="s">
        <v>1575</v>
      </c>
      <c r="E19" s="239" t="s">
        <v>1599</v>
      </c>
      <c r="F19" s="239" t="s">
        <v>1600</v>
      </c>
      <c r="G19" s="44" t="s">
        <v>106</v>
      </c>
      <c r="H19" s="248" t="s">
        <v>1601</v>
      </c>
      <c r="I19" s="248" t="s">
        <v>98</v>
      </c>
      <c r="J19" s="249">
        <v>5.7</v>
      </c>
      <c r="K19" s="247">
        <v>56</v>
      </c>
      <c r="L19" s="247">
        <v>40.6</v>
      </c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47">
        <v>55.9</v>
      </c>
      <c r="AA19" s="251">
        <f t="shared" si="0"/>
        <v>0.178571428571431</v>
      </c>
      <c r="AB19" s="252">
        <v>96.6</v>
      </c>
      <c r="AC19" s="253">
        <f>(AB19-Z19)*VLOOKUP(AE19,公斤水的体积!A:B,2,)</f>
        <v>40.756166</v>
      </c>
      <c r="AD19" s="254">
        <f t="shared" si="1"/>
        <v>0.384645320197024</v>
      </c>
      <c r="AE19" s="255">
        <v>18</v>
      </c>
      <c r="AF19" s="140"/>
      <c r="AG19" s="256"/>
      <c r="AH19" s="257">
        <v>1.4</v>
      </c>
      <c r="AI19" s="258">
        <v>132.9</v>
      </c>
      <c r="AJ19" s="259">
        <f t="shared" si="2"/>
        <v>1.05342362678706</v>
      </c>
      <c r="AK19" s="260" t="s">
        <v>63</v>
      </c>
      <c r="AL19" s="260" t="s">
        <v>63</v>
      </c>
      <c r="AM19" s="260" t="s">
        <v>63</v>
      </c>
      <c r="AN19" s="260" t="s">
        <v>63</v>
      </c>
      <c r="AO19" s="260" t="s">
        <v>63</v>
      </c>
      <c r="AP19" s="260" t="s">
        <v>63</v>
      </c>
      <c r="AQ19" s="260" t="s">
        <v>63</v>
      </c>
      <c r="AR19" s="259" t="str">
        <f t="shared" si="3"/>
        <v>合格</v>
      </c>
      <c r="AS19" s="139" t="s">
        <v>64</v>
      </c>
      <c r="AT19" s="44">
        <v>20251201</v>
      </c>
      <c r="AU19" s="41">
        <v>15</v>
      </c>
    </row>
    <row r="20" ht="15" spans="1:47">
      <c r="A20" s="245">
        <v>13</v>
      </c>
      <c r="B20" s="246" t="s">
        <v>56</v>
      </c>
      <c r="C20" s="44">
        <v>20251201</v>
      </c>
      <c r="D20" s="247" t="s">
        <v>1575</v>
      </c>
      <c r="E20" s="239" t="s">
        <v>1602</v>
      </c>
      <c r="F20" s="239" t="s">
        <v>1603</v>
      </c>
      <c r="G20" s="44" t="s">
        <v>133</v>
      </c>
      <c r="H20" s="248" t="s">
        <v>963</v>
      </c>
      <c r="I20" s="248" t="s">
        <v>126</v>
      </c>
      <c r="J20" s="261">
        <v>5</v>
      </c>
      <c r="K20" s="247">
        <v>45.8</v>
      </c>
      <c r="L20" s="247">
        <v>40</v>
      </c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47">
        <v>45.7</v>
      </c>
      <c r="AA20" s="251">
        <f t="shared" si="0"/>
        <v>0.218340611353699</v>
      </c>
      <c r="AB20" s="252">
        <v>85.8</v>
      </c>
      <c r="AC20" s="253">
        <f>(AB20-Z20)*VLOOKUP(AE20,公斤水的体积!A:B,2,)</f>
        <v>40.155338</v>
      </c>
      <c r="AD20" s="254">
        <f t="shared" si="1"/>
        <v>0.388344999999983</v>
      </c>
      <c r="AE20" s="255">
        <v>18</v>
      </c>
      <c r="AF20" s="140"/>
      <c r="AG20" s="256"/>
      <c r="AH20" s="257">
        <v>3.3</v>
      </c>
      <c r="AI20" s="258">
        <v>161.5</v>
      </c>
      <c r="AJ20" s="259">
        <f t="shared" si="2"/>
        <v>2.04334365325077</v>
      </c>
      <c r="AK20" s="260" t="s">
        <v>63</v>
      </c>
      <c r="AL20" s="260" t="s">
        <v>63</v>
      </c>
      <c r="AM20" s="260" t="s">
        <v>63</v>
      </c>
      <c r="AN20" s="260" t="s">
        <v>63</v>
      </c>
      <c r="AO20" s="260" t="s">
        <v>63</v>
      </c>
      <c r="AP20" s="260" t="s">
        <v>63</v>
      </c>
      <c r="AQ20" s="260" t="s">
        <v>63</v>
      </c>
      <c r="AR20" s="259" t="str">
        <f t="shared" si="3"/>
        <v>合格</v>
      </c>
      <c r="AS20" s="139" t="s">
        <v>64</v>
      </c>
      <c r="AT20" s="44">
        <v>20251201</v>
      </c>
      <c r="AU20" s="41">
        <v>15</v>
      </c>
    </row>
    <row r="21" ht="15" spans="1:47">
      <c r="A21" s="245">
        <v>14</v>
      </c>
      <c r="B21" s="246" t="s">
        <v>56</v>
      </c>
      <c r="C21" s="44">
        <v>20251201</v>
      </c>
      <c r="D21" s="247" t="s">
        <v>1575</v>
      </c>
      <c r="E21" s="239" t="s">
        <v>1604</v>
      </c>
      <c r="F21" s="239" t="s">
        <v>1605</v>
      </c>
      <c r="G21" s="44" t="s">
        <v>133</v>
      </c>
      <c r="H21" s="248" t="s">
        <v>632</v>
      </c>
      <c r="I21" s="248" t="s">
        <v>98</v>
      </c>
      <c r="J21" s="249">
        <v>5.7</v>
      </c>
      <c r="K21" s="247">
        <v>48.6</v>
      </c>
      <c r="L21" s="247">
        <v>40.2</v>
      </c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47">
        <v>48.5</v>
      </c>
      <c r="AA21" s="251">
        <f t="shared" si="0"/>
        <v>0.205761316872431</v>
      </c>
      <c r="AB21" s="252">
        <v>88.8</v>
      </c>
      <c r="AC21" s="253">
        <f>(AB21-Z21)*VLOOKUP(AE21,公斤水的体积!A:B,2,)</f>
        <v>40.355614</v>
      </c>
      <c r="AD21" s="254">
        <f t="shared" si="1"/>
        <v>0.387099502487544</v>
      </c>
      <c r="AE21" s="255">
        <v>18</v>
      </c>
      <c r="AF21" s="140"/>
      <c r="AG21" s="256"/>
      <c r="AH21" s="257">
        <v>4.5</v>
      </c>
      <c r="AI21" s="258">
        <v>151.3</v>
      </c>
      <c r="AJ21" s="259">
        <f t="shared" si="2"/>
        <v>2.97422339722406</v>
      </c>
      <c r="AK21" s="260" t="s">
        <v>63</v>
      </c>
      <c r="AL21" s="260" t="s">
        <v>63</v>
      </c>
      <c r="AM21" s="260" t="s">
        <v>63</v>
      </c>
      <c r="AN21" s="260" t="s">
        <v>63</v>
      </c>
      <c r="AO21" s="260" t="s">
        <v>63</v>
      </c>
      <c r="AP21" s="260" t="s">
        <v>63</v>
      </c>
      <c r="AQ21" s="260" t="s">
        <v>63</v>
      </c>
      <c r="AR21" s="259" t="str">
        <f t="shared" si="3"/>
        <v>合格</v>
      </c>
      <c r="AS21" s="139" t="s">
        <v>64</v>
      </c>
      <c r="AT21" s="44">
        <v>20251201</v>
      </c>
      <c r="AU21" s="41">
        <v>15</v>
      </c>
    </row>
    <row r="22" ht="15" spans="1:47">
      <c r="A22" s="245">
        <v>15</v>
      </c>
      <c r="B22" s="246" t="s">
        <v>56</v>
      </c>
      <c r="C22" s="44">
        <v>20251201</v>
      </c>
      <c r="D22" s="247" t="s">
        <v>1575</v>
      </c>
      <c r="E22" s="239" t="s">
        <v>1606</v>
      </c>
      <c r="F22" s="239" t="s">
        <v>1607</v>
      </c>
      <c r="G22" s="44" t="s">
        <v>133</v>
      </c>
      <c r="H22" s="248" t="s">
        <v>632</v>
      </c>
      <c r="I22" s="248" t="s">
        <v>98</v>
      </c>
      <c r="J22" s="249">
        <v>5.7</v>
      </c>
      <c r="K22" s="247">
        <v>48.1</v>
      </c>
      <c r="L22" s="247">
        <v>40.3</v>
      </c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47">
        <v>48</v>
      </c>
      <c r="AA22" s="251">
        <f t="shared" si="0"/>
        <v>0.207900207900211</v>
      </c>
      <c r="AB22" s="252">
        <v>88.4</v>
      </c>
      <c r="AC22" s="253">
        <f>(AB22-Z22)*VLOOKUP(AE22,公斤水的体积!A:B,2,)</f>
        <v>40.455752</v>
      </c>
      <c r="AD22" s="254">
        <f t="shared" si="1"/>
        <v>0.386481389578181</v>
      </c>
      <c r="AE22" s="255">
        <v>18</v>
      </c>
      <c r="AF22" s="140"/>
      <c r="AG22" s="256"/>
      <c r="AH22" s="257">
        <v>2.1</v>
      </c>
      <c r="AI22" s="258">
        <v>151.1</v>
      </c>
      <c r="AJ22" s="259">
        <f t="shared" si="2"/>
        <v>1.3898080741231</v>
      </c>
      <c r="AK22" s="260" t="s">
        <v>63</v>
      </c>
      <c r="AL22" s="260" t="s">
        <v>63</v>
      </c>
      <c r="AM22" s="260" t="s">
        <v>63</v>
      </c>
      <c r="AN22" s="260" t="s">
        <v>63</v>
      </c>
      <c r="AO22" s="260" t="s">
        <v>63</v>
      </c>
      <c r="AP22" s="260" t="s">
        <v>63</v>
      </c>
      <c r="AQ22" s="260" t="s">
        <v>63</v>
      </c>
      <c r="AR22" s="259" t="str">
        <f t="shared" si="3"/>
        <v>合格</v>
      </c>
      <c r="AS22" s="139" t="s">
        <v>64</v>
      </c>
      <c r="AT22" s="44">
        <v>20251201</v>
      </c>
      <c r="AU22" s="41">
        <v>15</v>
      </c>
    </row>
    <row r="23" ht="15" spans="1:47">
      <c r="A23" s="245">
        <v>16</v>
      </c>
      <c r="B23" s="246" t="s">
        <v>56</v>
      </c>
      <c r="C23" s="44">
        <v>20251201</v>
      </c>
      <c r="D23" s="247" t="s">
        <v>1575</v>
      </c>
      <c r="E23" s="239" t="s">
        <v>1608</v>
      </c>
      <c r="F23" s="239" t="s">
        <v>1609</v>
      </c>
      <c r="G23" s="44" t="s">
        <v>133</v>
      </c>
      <c r="H23" s="248" t="s">
        <v>475</v>
      </c>
      <c r="I23" s="248" t="s">
        <v>98</v>
      </c>
      <c r="J23" s="249">
        <v>5.7</v>
      </c>
      <c r="K23" s="247">
        <v>48</v>
      </c>
      <c r="L23" s="247">
        <v>40.3</v>
      </c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47">
        <v>47.9</v>
      </c>
      <c r="AA23" s="251">
        <f t="shared" si="0"/>
        <v>0.208333333333336</v>
      </c>
      <c r="AB23" s="252">
        <v>88.3</v>
      </c>
      <c r="AC23" s="253">
        <f>(AB23-Z23)*VLOOKUP(AE23,公斤水的体积!A:B,2,)</f>
        <v>40.455752</v>
      </c>
      <c r="AD23" s="254">
        <f t="shared" si="1"/>
        <v>0.386481389578163</v>
      </c>
      <c r="AE23" s="255">
        <v>18</v>
      </c>
      <c r="AF23" s="140"/>
      <c r="AG23" s="256"/>
      <c r="AH23" s="257">
        <v>5</v>
      </c>
      <c r="AI23" s="258">
        <v>156.4</v>
      </c>
      <c r="AJ23" s="259">
        <f t="shared" si="2"/>
        <v>3.19693094629156</v>
      </c>
      <c r="AK23" s="260" t="s">
        <v>63</v>
      </c>
      <c r="AL23" s="260" t="s">
        <v>63</v>
      </c>
      <c r="AM23" s="260" t="s">
        <v>63</v>
      </c>
      <c r="AN23" s="260" t="s">
        <v>63</v>
      </c>
      <c r="AO23" s="260" t="s">
        <v>63</v>
      </c>
      <c r="AP23" s="260" t="s">
        <v>63</v>
      </c>
      <c r="AQ23" s="260" t="s">
        <v>63</v>
      </c>
      <c r="AR23" s="259" t="str">
        <f t="shared" si="3"/>
        <v>合格</v>
      </c>
      <c r="AS23" s="139" t="s">
        <v>64</v>
      </c>
      <c r="AT23" s="44">
        <v>20251201</v>
      </c>
      <c r="AU23" s="41">
        <v>15</v>
      </c>
    </row>
    <row r="24" ht="15" spans="1:47">
      <c r="A24" s="245">
        <v>17</v>
      </c>
      <c r="B24" s="246" t="s">
        <v>56</v>
      </c>
      <c r="C24" s="44">
        <v>20251201</v>
      </c>
      <c r="D24" s="247" t="s">
        <v>1575</v>
      </c>
      <c r="E24" s="239" t="s">
        <v>1610</v>
      </c>
      <c r="F24" s="239" t="s">
        <v>1611</v>
      </c>
      <c r="G24" s="44" t="s">
        <v>133</v>
      </c>
      <c r="H24" s="248" t="s">
        <v>185</v>
      </c>
      <c r="I24" s="248" t="s">
        <v>98</v>
      </c>
      <c r="J24" s="261">
        <v>5</v>
      </c>
      <c r="K24" s="247">
        <v>46.3</v>
      </c>
      <c r="L24" s="247">
        <v>40</v>
      </c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47">
        <v>46.2</v>
      </c>
      <c r="AA24" s="251">
        <f t="shared" si="0"/>
        <v>0.215982721382277</v>
      </c>
      <c r="AB24" s="252">
        <v>86.3</v>
      </c>
      <c r="AC24" s="253">
        <f>(AB24-Z24)*VLOOKUP(AE24,公斤水的体积!A:B,2,)</f>
        <v>40.155338</v>
      </c>
      <c r="AD24" s="254">
        <f t="shared" si="1"/>
        <v>0.388344999999983</v>
      </c>
      <c r="AE24" s="255">
        <v>18</v>
      </c>
      <c r="AF24" s="140"/>
      <c r="AG24" s="256"/>
      <c r="AH24" s="257">
        <v>2.9</v>
      </c>
      <c r="AI24" s="258">
        <v>160</v>
      </c>
      <c r="AJ24" s="259">
        <f t="shared" si="2"/>
        <v>1.8125</v>
      </c>
      <c r="AK24" s="260" t="s">
        <v>63</v>
      </c>
      <c r="AL24" s="260" t="s">
        <v>63</v>
      </c>
      <c r="AM24" s="260" t="s">
        <v>63</v>
      </c>
      <c r="AN24" s="260" t="s">
        <v>63</v>
      </c>
      <c r="AO24" s="260" t="s">
        <v>63</v>
      </c>
      <c r="AP24" s="260" t="s">
        <v>63</v>
      </c>
      <c r="AQ24" s="260" t="s">
        <v>63</v>
      </c>
      <c r="AR24" s="259" t="str">
        <f t="shared" si="3"/>
        <v>合格</v>
      </c>
      <c r="AS24" s="139" t="s">
        <v>64</v>
      </c>
      <c r="AT24" s="44">
        <v>20251201</v>
      </c>
      <c r="AU24" s="41">
        <v>15</v>
      </c>
    </row>
    <row r="25" ht="15" spans="1:47">
      <c r="A25" s="245">
        <v>18</v>
      </c>
      <c r="B25" s="246" t="s">
        <v>56</v>
      </c>
      <c r="C25" s="44">
        <v>20251201</v>
      </c>
      <c r="D25" s="247" t="s">
        <v>1575</v>
      </c>
      <c r="E25" s="239" t="s">
        <v>1612</v>
      </c>
      <c r="F25" s="239" t="s">
        <v>1613</v>
      </c>
      <c r="G25" s="44" t="s">
        <v>133</v>
      </c>
      <c r="H25" s="248" t="s">
        <v>185</v>
      </c>
      <c r="I25" s="248" t="s">
        <v>98</v>
      </c>
      <c r="J25" s="261">
        <v>5</v>
      </c>
      <c r="K25" s="247">
        <v>45.8</v>
      </c>
      <c r="L25" s="247">
        <v>40</v>
      </c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47">
        <v>45.7</v>
      </c>
      <c r="AA25" s="251">
        <f t="shared" si="0"/>
        <v>0.218340611353699</v>
      </c>
      <c r="AB25" s="252">
        <v>85.8</v>
      </c>
      <c r="AC25" s="253">
        <f>(AB25-Z25)*VLOOKUP(AE25,公斤水的体积!A:B,2,)</f>
        <v>40.155338</v>
      </c>
      <c r="AD25" s="254">
        <f t="shared" si="1"/>
        <v>0.388344999999983</v>
      </c>
      <c r="AE25" s="255">
        <v>18</v>
      </c>
      <c r="AF25" s="140"/>
      <c r="AG25" s="256"/>
      <c r="AH25" s="257">
        <v>3.9</v>
      </c>
      <c r="AI25" s="258">
        <v>158.8</v>
      </c>
      <c r="AJ25" s="259">
        <f t="shared" si="2"/>
        <v>2.45591939546599</v>
      </c>
      <c r="AK25" s="260" t="s">
        <v>63</v>
      </c>
      <c r="AL25" s="260" t="s">
        <v>63</v>
      </c>
      <c r="AM25" s="260" t="s">
        <v>63</v>
      </c>
      <c r="AN25" s="260" t="s">
        <v>63</v>
      </c>
      <c r="AO25" s="260" t="s">
        <v>63</v>
      </c>
      <c r="AP25" s="260" t="s">
        <v>63</v>
      </c>
      <c r="AQ25" s="260" t="s">
        <v>63</v>
      </c>
      <c r="AR25" s="259" t="str">
        <f t="shared" si="3"/>
        <v>合格</v>
      </c>
      <c r="AS25" s="139" t="s">
        <v>64</v>
      </c>
      <c r="AT25" s="44">
        <v>20251201</v>
      </c>
      <c r="AU25" s="41">
        <v>15</v>
      </c>
    </row>
    <row r="26" ht="15" spans="1:47">
      <c r="A26" s="245">
        <v>19</v>
      </c>
      <c r="B26" s="246" t="s">
        <v>56</v>
      </c>
      <c r="C26" s="44">
        <v>20251201</v>
      </c>
      <c r="D26" s="247" t="s">
        <v>1575</v>
      </c>
      <c r="E26" s="239" t="s">
        <v>1614</v>
      </c>
      <c r="F26" s="239" t="s">
        <v>1615</v>
      </c>
      <c r="G26" s="44" t="s">
        <v>133</v>
      </c>
      <c r="H26" s="248" t="s">
        <v>836</v>
      </c>
      <c r="I26" s="248" t="s">
        <v>98</v>
      </c>
      <c r="J26" s="261">
        <v>5</v>
      </c>
      <c r="K26" s="247">
        <v>44.3</v>
      </c>
      <c r="L26" s="247">
        <v>40</v>
      </c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47">
        <v>44.2</v>
      </c>
      <c r="AA26" s="251">
        <f t="shared" si="0"/>
        <v>0.2257336343115</v>
      </c>
      <c r="AB26" s="252">
        <v>84.3</v>
      </c>
      <c r="AC26" s="253">
        <f>(AB26-Z26)*VLOOKUP(AE26,公斤水的体积!A:B,2,)</f>
        <v>40.155338</v>
      </c>
      <c r="AD26" s="254">
        <f t="shared" si="1"/>
        <v>0.388344999999983</v>
      </c>
      <c r="AE26" s="255">
        <v>18</v>
      </c>
      <c r="AF26" s="140"/>
      <c r="AG26" s="256"/>
      <c r="AH26" s="257">
        <v>3.8</v>
      </c>
      <c r="AI26" s="258">
        <v>169.6</v>
      </c>
      <c r="AJ26" s="259">
        <f t="shared" si="2"/>
        <v>2.24056603773585</v>
      </c>
      <c r="AK26" s="260" t="s">
        <v>63</v>
      </c>
      <c r="AL26" s="260" t="s">
        <v>63</v>
      </c>
      <c r="AM26" s="260" t="s">
        <v>63</v>
      </c>
      <c r="AN26" s="260" t="s">
        <v>63</v>
      </c>
      <c r="AO26" s="260" t="s">
        <v>63</v>
      </c>
      <c r="AP26" s="260" t="s">
        <v>63</v>
      </c>
      <c r="AQ26" s="260" t="s">
        <v>63</v>
      </c>
      <c r="AR26" s="259" t="str">
        <f t="shared" si="3"/>
        <v>合格</v>
      </c>
      <c r="AS26" s="139" t="s">
        <v>64</v>
      </c>
      <c r="AT26" s="44">
        <v>20251201</v>
      </c>
      <c r="AU26" s="41">
        <v>15</v>
      </c>
    </row>
    <row r="27" ht="15" spans="1:47">
      <c r="A27" s="245">
        <v>20</v>
      </c>
      <c r="B27" s="246" t="s">
        <v>56</v>
      </c>
      <c r="C27" s="44">
        <v>20251201</v>
      </c>
      <c r="D27" s="247" t="s">
        <v>1575</v>
      </c>
      <c r="E27" s="239" t="s">
        <v>1616</v>
      </c>
      <c r="F27" s="239" t="s">
        <v>1617</v>
      </c>
      <c r="G27" s="44" t="s">
        <v>133</v>
      </c>
      <c r="H27" s="248" t="s">
        <v>1066</v>
      </c>
      <c r="I27" s="248" t="s">
        <v>126</v>
      </c>
      <c r="J27" s="261">
        <v>5</v>
      </c>
      <c r="K27" s="247">
        <v>43.4</v>
      </c>
      <c r="L27" s="247">
        <v>40</v>
      </c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47">
        <v>43.3</v>
      </c>
      <c r="AA27" s="251">
        <f t="shared" si="0"/>
        <v>0.230414746543782</v>
      </c>
      <c r="AB27" s="252">
        <v>83.4</v>
      </c>
      <c r="AC27" s="253">
        <f>(AB27-Z27)*VLOOKUP(AE27,公斤水的体积!A:B,2,)</f>
        <v>40.155338</v>
      </c>
      <c r="AD27" s="254">
        <f t="shared" si="1"/>
        <v>0.388345000000019</v>
      </c>
      <c r="AE27" s="255">
        <v>18</v>
      </c>
      <c r="AF27" s="140"/>
      <c r="AG27" s="256"/>
      <c r="AH27" s="257">
        <v>1.4</v>
      </c>
      <c r="AI27" s="258">
        <v>166</v>
      </c>
      <c r="AJ27" s="259">
        <f t="shared" si="2"/>
        <v>0.843373493975904</v>
      </c>
      <c r="AK27" s="260" t="s">
        <v>63</v>
      </c>
      <c r="AL27" s="260" t="s">
        <v>63</v>
      </c>
      <c r="AM27" s="260" t="s">
        <v>63</v>
      </c>
      <c r="AN27" s="260" t="s">
        <v>63</v>
      </c>
      <c r="AO27" s="260" t="s">
        <v>63</v>
      </c>
      <c r="AP27" s="260" t="s">
        <v>63</v>
      </c>
      <c r="AQ27" s="260" t="s">
        <v>63</v>
      </c>
      <c r="AR27" s="259" t="str">
        <f t="shared" si="3"/>
        <v>合格</v>
      </c>
      <c r="AS27" s="139" t="s">
        <v>64</v>
      </c>
      <c r="AT27" s="44">
        <v>20251201</v>
      </c>
      <c r="AU27" s="41">
        <v>15</v>
      </c>
    </row>
    <row r="28" ht="15" spans="1:47">
      <c r="A28" s="245">
        <v>21</v>
      </c>
      <c r="B28" s="246" t="s">
        <v>56</v>
      </c>
      <c r="C28" s="44">
        <v>20251201</v>
      </c>
      <c r="D28" s="247" t="s">
        <v>1575</v>
      </c>
      <c r="E28" s="239" t="s">
        <v>1618</v>
      </c>
      <c r="F28" s="239" t="s">
        <v>1619</v>
      </c>
      <c r="G28" s="44" t="s">
        <v>133</v>
      </c>
      <c r="H28" s="248" t="s">
        <v>632</v>
      </c>
      <c r="I28" s="248" t="s">
        <v>98</v>
      </c>
      <c r="J28" s="249">
        <v>5.7</v>
      </c>
      <c r="K28" s="247">
        <v>48</v>
      </c>
      <c r="L28" s="247">
        <v>40</v>
      </c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47">
        <v>47.9</v>
      </c>
      <c r="AA28" s="251">
        <f t="shared" si="0"/>
        <v>0.208333333333336</v>
      </c>
      <c r="AB28" s="252">
        <v>88</v>
      </c>
      <c r="AC28" s="253">
        <f>(AB28-Z28)*VLOOKUP(AE28,公斤水的体积!A:B,2,)</f>
        <v>40.155338</v>
      </c>
      <c r="AD28" s="254">
        <f t="shared" si="1"/>
        <v>0.388345000000001</v>
      </c>
      <c r="AE28" s="255">
        <v>18</v>
      </c>
      <c r="AF28" s="140"/>
      <c r="AG28" s="256"/>
      <c r="AH28" s="257">
        <v>1.2</v>
      </c>
      <c r="AI28" s="258">
        <v>152.4</v>
      </c>
      <c r="AJ28" s="259">
        <f t="shared" si="2"/>
        <v>0.78740157480315</v>
      </c>
      <c r="AK28" s="260" t="s">
        <v>63</v>
      </c>
      <c r="AL28" s="260" t="s">
        <v>63</v>
      </c>
      <c r="AM28" s="260" t="s">
        <v>63</v>
      </c>
      <c r="AN28" s="260" t="s">
        <v>63</v>
      </c>
      <c r="AO28" s="260" t="s">
        <v>63</v>
      </c>
      <c r="AP28" s="260" t="s">
        <v>63</v>
      </c>
      <c r="AQ28" s="260" t="s">
        <v>63</v>
      </c>
      <c r="AR28" s="259" t="str">
        <f t="shared" si="3"/>
        <v>合格</v>
      </c>
      <c r="AS28" s="139" t="s">
        <v>64</v>
      </c>
      <c r="AT28" s="44">
        <v>20251201</v>
      </c>
      <c r="AU28" s="41">
        <v>15</v>
      </c>
    </row>
    <row r="29" ht="15" spans="1:47">
      <c r="A29" s="245">
        <v>22</v>
      </c>
      <c r="B29" s="246" t="s">
        <v>56</v>
      </c>
      <c r="C29" s="44">
        <v>20251201</v>
      </c>
      <c r="D29" s="247" t="s">
        <v>1575</v>
      </c>
      <c r="E29" s="239" t="s">
        <v>1620</v>
      </c>
      <c r="F29" s="239" t="s">
        <v>1621</v>
      </c>
      <c r="G29" s="44" t="s">
        <v>60</v>
      </c>
      <c r="H29" s="248" t="s">
        <v>405</v>
      </c>
      <c r="I29" s="248" t="s">
        <v>98</v>
      </c>
      <c r="J29" s="249">
        <v>5.7</v>
      </c>
      <c r="K29" s="247">
        <v>48.1</v>
      </c>
      <c r="L29" s="247">
        <v>40</v>
      </c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47">
        <v>48</v>
      </c>
      <c r="AA29" s="251">
        <f t="shared" si="0"/>
        <v>0.207900207900211</v>
      </c>
      <c r="AB29" s="252">
        <v>88.1</v>
      </c>
      <c r="AC29" s="253">
        <f>(AB29-Z29)*VLOOKUP(AE29,公斤水的体积!A:B,2,)</f>
        <v>40.155338</v>
      </c>
      <c r="AD29" s="254">
        <f t="shared" si="1"/>
        <v>0.388344999999983</v>
      </c>
      <c r="AE29" s="255">
        <v>18</v>
      </c>
      <c r="AF29" s="140"/>
      <c r="AG29" s="256"/>
      <c r="AH29" s="257">
        <v>2.8</v>
      </c>
      <c r="AI29" s="258">
        <v>158.5</v>
      </c>
      <c r="AJ29" s="259">
        <f t="shared" si="2"/>
        <v>1.76656151419558</v>
      </c>
      <c r="AK29" s="260" t="s">
        <v>63</v>
      </c>
      <c r="AL29" s="260" t="s">
        <v>63</v>
      </c>
      <c r="AM29" s="260" t="s">
        <v>63</v>
      </c>
      <c r="AN29" s="260" t="s">
        <v>63</v>
      </c>
      <c r="AO29" s="260" t="s">
        <v>63</v>
      </c>
      <c r="AP29" s="260" t="s">
        <v>63</v>
      </c>
      <c r="AQ29" s="260" t="s">
        <v>63</v>
      </c>
      <c r="AR29" s="259" t="str">
        <f t="shared" si="3"/>
        <v>合格</v>
      </c>
      <c r="AS29" s="139" t="s">
        <v>64</v>
      </c>
      <c r="AT29" s="44">
        <v>20251201</v>
      </c>
      <c r="AU29" s="41">
        <v>15</v>
      </c>
    </row>
    <row r="30" ht="15" spans="1:47">
      <c r="A30" s="245">
        <v>23</v>
      </c>
      <c r="B30" s="246" t="s">
        <v>56</v>
      </c>
      <c r="C30" s="44">
        <v>20251201</v>
      </c>
      <c r="D30" s="247" t="s">
        <v>1575</v>
      </c>
      <c r="E30" s="239" t="s">
        <v>1622</v>
      </c>
      <c r="F30" s="239" t="s">
        <v>1623</v>
      </c>
      <c r="G30" s="44" t="s">
        <v>133</v>
      </c>
      <c r="H30" s="248" t="s">
        <v>1580</v>
      </c>
      <c r="I30" s="248" t="s">
        <v>98</v>
      </c>
      <c r="J30" s="249">
        <v>5.7</v>
      </c>
      <c r="K30" s="247">
        <v>48.7</v>
      </c>
      <c r="L30" s="247">
        <v>40.2</v>
      </c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47">
        <v>48.6</v>
      </c>
      <c r="AA30" s="251">
        <f t="shared" si="0"/>
        <v>0.205338809034911</v>
      </c>
      <c r="AB30" s="252">
        <v>88.9</v>
      </c>
      <c r="AC30" s="253">
        <f>(AB30-Z30)*VLOOKUP(AE30,公斤水的体积!A:B,2,)</f>
        <v>40.355614</v>
      </c>
      <c r="AD30" s="254">
        <f t="shared" si="1"/>
        <v>0.387099502487562</v>
      </c>
      <c r="AE30" s="255">
        <v>18</v>
      </c>
      <c r="AF30" s="140"/>
      <c r="AG30" s="256"/>
      <c r="AH30" s="257">
        <v>4.9</v>
      </c>
      <c r="AI30" s="258">
        <v>152.9</v>
      </c>
      <c r="AJ30" s="259">
        <f t="shared" si="2"/>
        <v>3.20470896010464</v>
      </c>
      <c r="AK30" s="260" t="s">
        <v>63</v>
      </c>
      <c r="AL30" s="260" t="s">
        <v>63</v>
      </c>
      <c r="AM30" s="260" t="s">
        <v>63</v>
      </c>
      <c r="AN30" s="260" t="s">
        <v>63</v>
      </c>
      <c r="AO30" s="260" t="s">
        <v>63</v>
      </c>
      <c r="AP30" s="260" t="s">
        <v>63</v>
      </c>
      <c r="AQ30" s="260" t="s">
        <v>63</v>
      </c>
      <c r="AR30" s="259" t="str">
        <f t="shared" si="3"/>
        <v>合格</v>
      </c>
      <c r="AS30" s="139" t="s">
        <v>64</v>
      </c>
      <c r="AT30" s="44">
        <v>20251201</v>
      </c>
      <c r="AU30" s="41">
        <v>15</v>
      </c>
    </row>
    <row r="31" ht="15" spans="1:47">
      <c r="A31" s="245">
        <v>24</v>
      </c>
      <c r="B31" s="246" t="s">
        <v>56</v>
      </c>
      <c r="C31" s="44">
        <v>20251201</v>
      </c>
      <c r="D31" s="247" t="s">
        <v>1575</v>
      </c>
      <c r="E31" s="239" t="s">
        <v>1624</v>
      </c>
      <c r="F31" s="239" t="s">
        <v>1625</v>
      </c>
      <c r="G31" s="44" t="s">
        <v>133</v>
      </c>
      <c r="H31" s="248" t="s">
        <v>963</v>
      </c>
      <c r="I31" s="248" t="s">
        <v>126</v>
      </c>
      <c r="J31" s="261">
        <v>5</v>
      </c>
      <c r="K31" s="247">
        <v>46.4</v>
      </c>
      <c r="L31" s="247">
        <v>40</v>
      </c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47">
        <v>46.3</v>
      </c>
      <c r="AA31" s="251">
        <f t="shared" si="0"/>
        <v>0.215517241379313</v>
      </c>
      <c r="AB31" s="252">
        <v>86.4</v>
      </c>
      <c r="AC31" s="253">
        <f>(AB31-Z31)*VLOOKUP(AE31,公斤水的体积!A:B,2,)</f>
        <v>40.155338</v>
      </c>
      <c r="AD31" s="254">
        <f t="shared" si="1"/>
        <v>0.388345000000019</v>
      </c>
      <c r="AE31" s="255">
        <v>18</v>
      </c>
      <c r="AF31" s="140"/>
      <c r="AG31" s="256"/>
      <c r="AH31" s="257">
        <v>3.3</v>
      </c>
      <c r="AI31" s="258">
        <v>161.7</v>
      </c>
      <c r="AJ31" s="259">
        <f t="shared" si="2"/>
        <v>2.04081632653061</v>
      </c>
      <c r="AK31" s="260" t="s">
        <v>63</v>
      </c>
      <c r="AL31" s="260" t="s">
        <v>63</v>
      </c>
      <c r="AM31" s="260" t="s">
        <v>63</v>
      </c>
      <c r="AN31" s="260" t="s">
        <v>63</v>
      </c>
      <c r="AO31" s="260" t="s">
        <v>63</v>
      </c>
      <c r="AP31" s="260" t="s">
        <v>63</v>
      </c>
      <c r="AQ31" s="260" t="s">
        <v>63</v>
      </c>
      <c r="AR31" s="259" t="str">
        <f t="shared" si="3"/>
        <v>合格</v>
      </c>
      <c r="AS31" s="139" t="s">
        <v>64</v>
      </c>
      <c r="AT31" s="44">
        <v>20251201</v>
      </c>
      <c r="AU31" s="41">
        <v>15</v>
      </c>
    </row>
    <row r="32" ht="15" spans="1:47">
      <c r="A32" s="245">
        <v>25</v>
      </c>
      <c r="B32" s="246" t="s">
        <v>56</v>
      </c>
      <c r="C32" s="44">
        <v>20251201</v>
      </c>
      <c r="D32" s="247" t="s">
        <v>1575</v>
      </c>
      <c r="E32" s="239" t="s">
        <v>1626</v>
      </c>
      <c r="F32" s="239" t="s">
        <v>1627</v>
      </c>
      <c r="G32" s="44" t="s">
        <v>133</v>
      </c>
      <c r="H32" s="248" t="s">
        <v>1269</v>
      </c>
      <c r="I32" s="248" t="s">
        <v>98</v>
      </c>
      <c r="J32" s="249">
        <v>5.7</v>
      </c>
      <c r="K32" s="247">
        <v>48</v>
      </c>
      <c r="L32" s="247">
        <v>40</v>
      </c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47">
        <v>47.9</v>
      </c>
      <c r="AA32" s="251">
        <f t="shared" ref="AA32:AA38" si="4">(K32-Z32)/K32*100</f>
        <v>0.208333333333336</v>
      </c>
      <c r="AB32" s="252">
        <v>88</v>
      </c>
      <c r="AC32" s="253">
        <f>(AB32-Z32)*VLOOKUP(AE32,公斤水的体积!A:B,2,)</f>
        <v>40.155338</v>
      </c>
      <c r="AD32" s="254">
        <f t="shared" ref="AD32:AD38" si="5">(AC32-L32)/L32*100</f>
        <v>0.388345000000001</v>
      </c>
      <c r="AE32" s="255">
        <v>18</v>
      </c>
      <c r="AF32" s="140"/>
      <c r="AG32" s="256"/>
      <c r="AH32" s="257">
        <v>3.1</v>
      </c>
      <c r="AI32" s="258">
        <v>152.3</v>
      </c>
      <c r="AJ32" s="259">
        <f t="shared" ref="AJ32:AJ38" si="6">AH32/AI32*100</f>
        <v>2.03545633617859</v>
      </c>
      <c r="AK32" s="260" t="s">
        <v>63</v>
      </c>
      <c r="AL32" s="260" t="s">
        <v>63</v>
      </c>
      <c r="AM32" s="260" t="s">
        <v>63</v>
      </c>
      <c r="AN32" s="260" t="s">
        <v>63</v>
      </c>
      <c r="AO32" s="260" t="s">
        <v>63</v>
      </c>
      <c r="AP32" s="260" t="s">
        <v>63</v>
      </c>
      <c r="AQ32" s="260" t="s">
        <v>63</v>
      </c>
      <c r="AR32" s="259" t="str">
        <f t="shared" ref="AR32:AR38" si="7">IF(AND(AD32&lt;10,AD32&gt;=-1.5,AA32&lt;5,AA32&gt;-1,AJ32&lt;6,AJ32&gt;=0),"合格","不合格")</f>
        <v>合格</v>
      </c>
      <c r="AS32" s="139" t="s">
        <v>64</v>
      </c>
      <c r="AT32" s="44">
        <v>20251201</v>
      </c>
      <c r="AU32" s="41">
        <v>15</v>
      </c>
    </row>
    <row r="33" ht="15" spans="1:47">
      <c r="A33" s="245">
        <v>26</v>
      </c>
      <c r="B33" s="246" t="s">
        <v>56</v>
      </c>
      <c r="C33" s="44">
        <v>20251202</v>
      </c>
      <c r="D33" s="247" t="s">
        <v>1575</v>
      </c>
      <c r="E33" s="239" t="s">
        <v>1628</v>
      </c>
      <c r="F33" s="239" t="s">
        <v>1629</v>
      </c>
      <c r="G33" s="44" t="s">
        <v>133</v>
      </c>
      <c r="H33" s="248" t="s">
        <v>1108</v>
      </c>
      <c r="I33" s="248"/>
      <c r="J33" s="261">
        <v>5</v>
      </c>
      <c r="K33" s="247">
        <v>43.7</v>
      </c>
      <c r="L33" s="247">
        <v>40</v>
      </c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47">
        <v>43.6</v>
      </c>
      <c r="AA33" s="251">
        <f t="shared" si="4"/>
        <v>0.228832951945083</v>
      </c>
      <c r="AB33" s="252">
        <v>83.7</v>
      </c>
      <c r="AC33" s="253">
        <f>(AB33-Z33)*VLOOKUP(AE33,公斤水的体积!A:B,2,)</f>
        <v>40.141303</v>
      </c>
      <c r="AD33" s="254">
        <f t="shared" si="5"/>
        <v>0.353257500000019</v>
      </c>
      <c r="AE33" s="255">
        <v>16</v>
      </c>
      <c r="AF33" s="140"/>
      <c r="AG33" s="256"/>
      <c r="AH33" s="257">
        <v>1.2</v>
      </c>
      <c r="AI33" s="258">
        <v>163.5</v>
      </c>
      <c r="AJ33" s="259">
        <f t="shared" si="6"/>
        <v>0.73394495412844</v>
      </c>
      <c r="AK33" s="260" t="s">
        <v>63</v>
      </c>
      <c r="AL33" s="260" t="s">
        <v>63</v>
      </c>
      <c r="AM33" s="260" t="s">
        <v>63</v>
      </c>
      <c r="AN33" s="260" t="s">
        <v>63</v>
      </c>
      <c r="AO33" s="260" t="s">
        <v>63</v>
      </c>
      <c r="AP33" s="260" t="s">
        <v>63</v>
      </c>
      <c r="AQ33" s="260" t="s">
        <v>63</v>
      </c>
      <c r="AR33" s="259" t="str">
        <f t="shared" si="7"/>
        <v>合格</v>
      </c>
      <c r="AS33" s="139" t="s">
        <v>64</v>
      </c>
      <c r="AT33" s="44">
        <v>20251202</v>
      </c>
      <c r="AU33" s="41">
        <v>15</v>
      </c>
    </row>
    <row r="34" ht="15" spans="1:47">
      <c r="A34" s="245">
        <v>27</v>
      </c>
      <c r="B34" s="246" t="s">
        <v>56</v>
      </c>
      <c r="C34" s="44">
        <v>20251202</v>
      </c>
      <c r="D34" s="247" t="s">
        <v>1575</v>
      </c>
      <c r="E34" s="239" t="s">
        <v>1630</v>
      </c>
      <c r="F34" s="239" t="s">
        <v>1631</v>
      </c>
      <c r="G34" s="44" t="s">
        <v>68</v>
      </c>
      <c r="H34" s="248" t="s">
        <v>1351</v>
      </c>
      <c r="I34" s="248" t="s">
        <v>836</v>
      </c>
      <c r="J34" s="249">
        <v>5.7</v>
      </c>
      <c r="K34" s="247">
        <v>55.4</v>
      </c>
      <c r="L34" s="247">
        <v>40.6</v>
      </c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47">
        <v>55.3</v>
      </c>
      <c r="AA34" s="251">
        <f t="shared" si="4"/>
        <v>0.180505415162457</v>
      </c>
      <c r="AB34" s="252">
        <v>96</v>
      </c>
      <c r="AC34" s="253">
        <f>(AB34-Z34)*VLOOKUP(AE34,公斤水的体积!A:B,2,)</f>
        <v>40.741921</v>
      </c>
      <c r="AD34" s="254">
        <f t="shared" si="5"/>
        <v>0.349559113300501</v>
      </c>
      <c r="AE34" s="255">
        <v>16</v>
      </c>
      <c r="AF34" s="140"/>
      <c r="AG34" s="256"/>
      <c r="AH34" s="257">
        <v>1.7</v>
      </c>
      <c r="AI34" s="258">
        <v>131.1</v>
      </c>
      <c r="AJ34" s="259">
        <f t="shared" si="6"/>
        <v>1.29672006102212</v>
      </c>
      <c r="AK34" s="260" t="s">
        <v>63</v>
      </c>
      <c r="AL34" s="260" t="s">
        <v>63</v>
      </c>
      <c r="AM34" s="260" t="s">
        <v>63</v>
      </c>
      <c r="AN34" s="260" t="s">
        <v>63</v>
      </c>
      <c r="AO34" s="260" t="s">
        <v>63</v>
      </c>
      <c r="AP34" s="260" t="s">
        <v>63</v>
      </c>
      <c r="AQ34" s="260" t="s">
        <v>63</v>
      </c>
      <c r="AR34" s="259" t="str">
        <f t="shared" si="7"/>
        <v>合格</v>
      </c>
      <c r="AS34" s="139" t="s">
        <v>64</v>
      </c>
      <c r="AT34" s="44">
        <v>20251202</v>
      </c>
      <c r="AU34" s="41">
        <v>15</v>
      </c>
    </row>
    <row r="35" ht="15" spans="1:47">
      <c r="A35" s="245">
        <v>28</v>
      </c>
      <c r="B35" s="246" t="s">
        <v>56</v>
      </c>
      <c r="C35" s="44">
        <v>20251202</v>
      </c>
      <c r="D35" s="247" t="s">
        <v>1575</v>
      </c>
      <c r="E35" s="239" t="s">
        <v>1632</v>
      </c>
      <c r="F35" s="239" t="s">
        <v>1633</v>
      </c>
      <c r="G35" s="44" t="s">
        <v>133</v>
      </c>
      <c r="H35" s="248" t="s">
        <v>1580</v>
      </c>
      <c r="I35" s="248" t="s">
        <v>98</v>
      </c>
      <c r="J35" s="249">
        <v>5.7</v>
      </c>
      <c r="K35" s="247">
        <v>48.3</v>
      </c>
      <c r="L35" s="247">
        <v>40.1</v>
      </c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47">
        <v>48.2</v>
      </c>
      <c r="AA35" s="251">
        <f t="shared" si="4"/>
        <v>0.207039337474108</v>
      </c>
      <c r="AB35" s="252">
        <v>88.4</v>
      </c>
      <c r="AC35" s="253">
        <f>(AB35-Z35)*VLOOKUP(AE35,公斤水的体积!A:B,2,)</f>
        <v>40.241406</v>
      </c>
      <c r="AD35" s="254">
        <f t="shared" si="5"/>
        <v>0.352633416458862</v>
      </c>
      <c r="AE35" s="255">
        <v>16</v>
      </c>
      <c r="AF35" s="140"/>
      <c r="AG35" s="256"/>
      <c r="AH35" s="257">
        <v>3.1</v>
      </c>
      <c r="AI35" s="258">
        <v>149.2</v>
      </c>
      <c r="AJ35" s="259">
        <f t="shared" si="6"/>
        <v>2.07774798927614</v>
      </c>
      <c r="AK35" s="260" t="s">
        <v>63</v>
      </c>
      <c r="AL35" s="260" t="s">
        <v>63</v>
      </c>
      <c r="AM35" s="260" t="s">
        <v>63</v>
      </c>
      <c r="AN35" s="260" t="s">
        <v>63</v>
      </c>
      <c r="AO35" s="260" t="s">
        <v>63</v>
      </c>
      <c r="AP35" s="260" t="s">
        <v>63</v>
      </c>
      <c r="AQ35" s="260" t="s">
        <v>63</v>
      </c>
      <c r="AR35" s="259" t="str">
        <f t="shared" si="7"/>
        <v>合格</v>
      </c>
      <c r="AS35" s="139" t="s">
        <v>64</v>
      </c>
      <c r="AT35" s="44">
        <v>20251202</v>
      </c>
      <c r="AU35" s="41">
        <v>15</v>
      </c>
    </row>
    <row r="36" ht="15" spans="1:47">
      <c r="A36" s="245">
        <v>29</v>
      </c>
      <c r="B36" s="246" t="s">
        <v>56</v>
      </c>
      <c r="C36" s="44">
        <v>20251202</v>
      </c>
      <c r="D36" s="247" t="s">
        <v>1575</v>
      </c>
      <c r="E36" s="239" t="s">
        <v>1634</v>
      </c>
      <c r="F36" s="239" t="s">
        <v>1635</v>
      </c>
      <c r="G36" s="44" t="s">
        <v>60</v>
      </c>
      <c r="H36" s="248" t="s">
        <v>381</v>
      </c>
      <c r="I36" s="248" t="s">
        <v>205</v>
      </c>
      <c r="J36" s="249">
        <v>5.7</v>
      </c>
      <c r="K36" s="247">
        <v>49.7</v>
      </c>
      <c r="L36" s="247">
        <v>40.6</v>
      </c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47">
        <v>49.6</v>
      </c>
      <c r="AA36" s="251">
        <f t="shared" si="4"/>
        <v>0.201207243460767</v>
      </c>
      <c r="AB36" s="252">
        <v>90.3</v>
      </c>
      <c r="AC36" s="253">
        <f>(AB36-Z36)*VLOOKUP(AE36,公斤水的体积!A:B,2,)</f>
        <v>40.741921</v>
      </c>
      <c r="AD36" s="254">
        <f t="shared" si="5"/>
        <v>0.349559113300484</v>
      </c>
      <c r="AE36" s="255">
        <v>16</v>
      </c>
      <c r="AF36" s="140"/>
      <c r="AG36" s="256"/>
      <c r="AH36" s="257">
        <v>1.9</v>
      </c>
      <c r="AI36" s="258">
        <v>149.3</v>
      </c>
      <c r="AJ36" s="259">
        <f t="shared" si="6"/>
        <v>1.27260549229739</v>
      </c>
      <c r="AK36" s="260" t="s">
        <v>63</v>
      </c>
      <c r="AL36" s="260" t="s">
        <v>63</v>
      </c>
      <c r="AM36" s="260" t="s">
        <v>63</v>
      </c>
      <c r="AN36" s="260" t="s">
        <v>63</v>
      </c>
      <c r="AO36" s="260" t="s">
        <v>63</v>
      </c>
      <c r="AP36" s="260" t="s">
        <v>63</v>
      </c>
      <c r="AQ36" s="260" t="s">
        <v>63</v>
      </c>
      <c r="AR36" s="259" t="str">
        <f t="shared" si="7"/>
        <v>合格</v>
      </c>
      <c r="AS36" s="139" t="s">
        <v>64</v>
      </c>
      <c r="AT36" s="44">
        <v>20251202</v>
      </c>
      <c r="AU36" s="41">
        <v>15</v>
      </c>
    </row>
    <row r="37" ht="15" spans="1:47">
      <c r="A37" s="245">
        <v>30</v>
      </c>
      <c r="B37" s="246" t="s">
        <v>56</v>
      </c>
      <c r="C37" s="44">
        <v>20251202</v>
      </c>
      <c r="D37" s="247" t="s">
        <v>1575</v>
      </c>
      <c r="E37" s="239" t="s">
        <v>1636</v>
      </c>
      <c r="F37" s="239" t="s">
        <v>1637</v>
      </c>
      <c r="G37" s="44" t="s">
        <v>236</v>
      </c>
      <c r="H37" s="248" t="s">
        <v>518</v>
      </c>
      <c r="I37" s="248"/>
      <c r="J37" s="249">
        <v>5.7</v>
      </c>
      <c r="K37" s="247">
        <v>46.8</v>
      </c>
      <c r="L37" s="247">
        <v>40</v>
      </c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47">
        <v>46.7</v>
      </c>
      <c r="AA37" s="251">
        <f t="shared" si="4"/>
        <v>0.213675213675202</v>
      </c>
      <c r="AB37" s="252">
        <v>86.8</v>
      </c>
      <c r="AC37" s="253">
        <f>(AB37-Z37)*VLOOKUP(AE37,公斤水的体积!A:B,2,)</f>
        <v>40.141303</v>
      </c>
      <c r="AD37" s="254">
        <f t="shared" si="5"/>
        <v>0.353257500000002</v>
      </c>
      <c r="AE37" s="255">
        <v>16</v>
      </c>
      <c r="AF37" s="140"/>
      <c r="AG37" s="256"/>
      <c r="AH37" s="257">
        <v>2.2</v>
      </c>
      <c r="AI37" s="258">
        <v>146.6</v>
      </c>
      <c r="AJ37" s="259">
        <f t="shared" si="6"/>
        <v>1.50068212824011</v>
      </c>
      <c r="AK37" s="260" t="s">
        <v>63</v>
      </c>
      <c r="AL37" s="260" t="s">
        <v>63</v>
      </c>
      <c r="AM37" s="260" t="s">
        <v>63</v>
      </c>
      <c r="AN37" s="260" t="s">
        <v>63</v>
      </c>
      <c r="AO37" s="260" t="s">
        <v>63</v>
      </c>
      <c r="AP37" s="260" t="s">
        <v>63</v>
      </c>
      <c r="AQ37" s="260" t="s">
        <v>63</v>
      </c>
      <c r="AR37" s="259" t="str">
        <f t="shared" si="7"/>
        <v>合格</v>
      </c>
      <c r="AS37" s="139" t="s">
        <v>64</v>
      </c>
      <c r="AT37" s="44">
        <v>20251202</v>
      </c>
      <c r="AU37" s="41">
        <v>15</v>
      </c>
    </row>
    <row r="38" ht="15" spans="1:47">
      <c r="A38" s="245">
        <v>31</v>
      </c>
      <c r="B38" s="246" t="s">
        <v>56</v>
      </c>
      <c r="C38" s="44">
        <v>20251202</v>
      </c>
      <c r="D38" s="247" t="s">
        <v>1575</v>
      </c>
      <c r="E38" s="239" t="s">
        <v>1638</v>
      </c>
      <c r="F38" s="239" t="s">
        <v>1639</v>
      </c>
      <c r="G38" s="44" t="s">
        <v>106</v>
      </c>
      <c r="H38" s="248" t="s">
        <v>923</v>
      </c>
      <c r="I38" s="248" t="s">
        <v>334</v>
      </c>
      <c r="J38" s="249">
        <v>5.7</v>
      </c>
      <c r="K38" s="247">
        <v>58</v>
      </c>
      <c r="L38" s="247">
        <v>40.6</v>
      </c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47">
        <v>57.1</v>
      </c>
      <c r="AA38" s="251">
        <f t="shared" ref="AA38:AA101" si="8">(K38-Z38)/K38*100</f>
        <v>1.55172413793103</v>
      </c>
      <c r="AB38" s="252">
        <v>98.6</v>
      </c>
      <c r="AC38" s="253">
        <f>(AB38-Z38)*VLOOKUP(AE38,公斤水的体积!A:B,2,)</f>
        <v>41.542745</v>
      </c>
      <c r="AD38" s="254">
        <f t="shared" ref="AD38:AD101" si="9">(AC38-L38)/L38*100</f>
        <v>2.32203201970442</v>
      </c>
      <c r="AE38" s="255">
        <v>16</v>
      </c>
      <c r="AF38" s="140"/>
      <c r="AG38" s="256"/>
      <c r="AH38" s="257">
        <v>2.5</v>
      </c>
      <c r="AI38" s="258">
        <v>147.3</v>
      </c>
      <c r="AJ38" s="259">
        <f t="shared" ref="AJ38:AJ101" si="10">AH38/AI38*100</f>
        <v>1.69721656483367</v>
      </c>
      <c r="AK38" s="260" t="s">
        <v>63</v>
      </c>
      <c r="AL38" s="260" t="s">
        <v>63</v>
      </c>
      <c r="AM38" s="260" t="s">
        <v>63</v>
      </c>
      <c r="AN38" s="260" t="s">
        <v>63</v>
      </c>
      <c r="AO38" s="260" t="s">
        <v>63</v>
      </c>
      <c r="AP38" s="260" t="s">
        <v>63</v>
      </c>
      <c r="AQ38" s="260" t="s">
        <v>63</v>
      </c>
      <c r="AR38" s="259" t="str">
        <f t="shared" ref="AR38:AR101" si="11">IF(AND(AD38&lt;10,AD38&gt;=-1.5,AA38&lt;5,AA38&gt;-1,AJ38&lt;6,AJ38&gt;=0),"合格","不合格")</f>
        <v>合格</v>
      </c>
      <c r="AS38" s="139" t="s">
        <v>64</v>
      </c>
      <c r="AT38" s="44">
        <v>20251202</v>
      </c>
      <c r="AU38" s="41">
        <v>15</v>
      </c>
    </row>
    <row r="39" ht="15" spans="1:47">
      <c r="A39" s="245">
        <v>32</v>
      </c>
      <c r="B39" s="246" t="s">
        <v>56</v>
      </c>
      <c r="C39" s="44">
        <v>20251202</v>
      </c>
      <c r="D39" s="247" t="s">
        <v>1575</v>
      </c>
      <c r="E39" s="239" t="s">
        <v>1640</v>
      </c>
      <c r="F39" s="239" t="s">
        <v>1641</v>
      </c>
      <c r="G39" s="44" t="s">
        <v>68</v>
      </c>
      <c r="H39" s="248" t="s">
        <v>1160</v>
      </c>
      <c r="I39" s="248" t="s">
        <v>98</v>
      </c>
      <c r="J39" s="249">
        <v>5.7</v>
      </c>
      <c r="K39" s="247">
        <v>58.9</v>
      </c>
      <c r="L39" s="247">
        <v>41.1</v>
      </c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47">
        <v>58.8</v>
      </c>
      <c r="AA39" s="251">
        <f t="shared" si="8"/>
        <v>0.169779286926997</v>
      </c>
      <c r="AB39" s="252">
        <v>100</v>
      </c>
      <c r="AC39" s="253">
        <f>(AB39-Z39)*VLOOKUP(AE39,公斤水的体积!A:B,2,)</f>
        <v>41.242436</v>
      </c>
      <c r="AD39" s="254">
        <f t="shared" si="9"/>
        <v>0.346559610705605</v>
      </c>
      <c r="AE39" s="255">
        <v>16</v>
      </c>
      <c r="AF39" s="140"/>
      <c r="AG39" s="256"/>
      <c r="AH39" s="257">
        <v>1.6</v>
      </c>
      <c r="AI39" s="258">
        <v>131.4</v>
      </c>
      <c r="AJ39" s="259">
        <f t="shared" si="10"/>
        <v>1.21765601217656</v>
      </c>
      <c r="AK39" s="260" t="s">
        <v>63</v>
      </c>
      <c r="AL39" s="260" t="s">
        <v>63</v>
      </c>
      <c r="AM39" s="260" t="s">
        <v>63</v>
      </c>
      <c r="AN39" s="260" t="s">
        <v>63</v>
      </c>
      <c r="AO39" s="260" t="s">
        <v>63</v>
      </c>
      <c r="AP39" s="260" t="s">
        <v>63</v>
      </c>
      <c r="AQ39" s="260" t="s">
        <v>63</v>
      </c>
      <c r="AR39" s="259" t="str">
        <f t="shared" si="11"/>
        <v>合格</v>
      </c>
      <c r="AS39" s="139" t="s">
        <v>64</v>
      </c>
      <c r="AT39" s="44">
        <v>20251202</v>
      </c>
      <c r="AU39" s="41">
        <v>15</v>
      </c>
    </row>
    <row r="40" ht="15" spans="1:47">
      <c r="A40" s="245">
        <v>33</v>
      </c>
      <c r="B40" s="246" t="s">
        <v>56</v>
      </c>
      <c r="C40" s="44">
        <v>20251202</v>
      </c>
      <c r="D40" s="247" t="s">
        <v>1575</v>
      </c>
      <c r="E40" s="239" t="s">
        <v>1642</v>
      </c>
      <c r="F40" s="239" t="s">
        <v>1643</v>
      </c>
      <c r="G40" s="44" t="s">
        <v>60</v>
      </c>
      <c r="H40" s="248" t="s">
        <v>1644</v>
      </c>
      <c r="I40" s="248" t="s">
        <v>290</v>
      </c>
      <c r="J40" s="249">
        <v>5.7</v>
      </c>
      <c r="K40" s="247">
        <v>50</v>
      </c>
      <c r="L40" s="247">
        <v>40.4</v>
      </c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47">
        <v>49.9</v>
      </c>
      <c r="AA40" s="251">
        <f t="shared" si="8"/>
        <v>0.200000000000003</v>
      </c>
      <c r="AB40" s="252">
        <v>90.4</v>
      </c>
      <c r="AC40" s="253">
        <f>(AB40-Z40)*VLOOKUP(AE40,公斤水的体积!A:B,2,)</f>
        <v>40.541715</v>
      </c>
      <c r="AD40" s="254">
        <f t="shared" si="9"/>
        <v>0.350779702970327</v>
      </c>
      <c r="AE40" s="255">
        <v>16</v>
      </c>
      <c r="AF40" s="140"/>
      <c r="AG40" s="256"/>
      <c r="AH40" s="257">
        <v>1.7</v>
      </c>
      <c r="AI40" s="258">
        <v>148.3</v>
      </c>
      <c r="AJ40" s="259">
        <f t="shared" si="10"/>
        <v>1.14632501685772</v>
      </c>
      <c r="AK40" s="260" t="s">
        <v>63</v>
      </c>
      <c r="AL40" s="260" t="s">
        <v>63</v>
      </c>
      <c r="AM40" s="260" t="s">
        <v>63</v>
      </c>
      <c r="AN40" s="260" t="s">
        <v>63</v>
      </c>
      <c r="AO40" s="260" t="s">
        <v>63</v>
      </c>
      <c r="AP40" s="260" t="s">
        <v>63</v>
      </c>
      <c r="AQ40" s="260" t="s">
        <v>63</v>
      </c>
      <c r="AR40" s="259" t="str">
        <f t="shared" si="11"/>
        <v>合格</v>
      </c>
      <c r="AS40" s="139" t="s">
        <v>64</v>
      </c>
      <c r="AT40" s="44">
        <v>20251202</v>
      </c>
      <c r="AU40" s="41">
        <v>15</v>
      </c>
    </row>
    <row r="41" ht="15" spans="1:47">
      <c r="A41" s="245">
        <v>34</v>
      </c>
      <c r="B41" s="246" t="s">
        <v>56</v>
      </c>
      <c r="C41" s="44">
        <v>20251202</v>
      </c>
      <c r="D41" s="247" t="s">
        <v>1575</v>
      </c>
      <c r="E41" s="239" t="s">
        <v>1645</v>
      </c>
      <c r="F41" s="239" t="s">
        <v>1646</v>
      </c>
      <c r="G41" s="44" t="s">
        <v>133</v>
      </c>
      <c r="H41" s="248" t="s">
        <v>836</v>
      </c>
      <c r="I41" s="248" t="s">
        <v>126</v>
      </c>
      <c r="J41" s="261">
        <v>5</v>
      </c>
      <c r="K41" s="247">
        <v>43.6</v>
      </c>
      <c r="L41" s="247">
        <v>40</v>
      </c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47">
        <v>43.5</v>
      </c>
      <c r="AA41" s="251">
        <f t="shared" si="8"/>
        <v>0.229357798165141</v>
      </c>
      <c r="AB41" s="252">
        <v>83.6</v>
      </c>
      <c r="AC41" s="253">
        <f>(AB41-Z41)*VLOOKUP(AE41,公斤水的体积!A:B,2,)</f>
        <v>40.141303</v>
      </c>
      <c r="AD41" s="254">
        <f t="shared" si="9"/>
        <v>0.353257500000002</v>
      </c>
      <c r="AE41" s="255">
        <v>16</v>
      </c>
      <c r="AF41" s="140"/>
      <c r="AG41" s="256"/>
      <c r="AH41" s="257">
        <v>4.8</v>
      </c>
      <c r="AI41" s="258">
        <v>165.6</v>
      </c>
      <c r="AJ41" s="259">
        <f t="shared" si="10"/>
        <v>2.89855072463768</v>
      </c>
      <c r="AK41" s="260" t="s">
        <v>63</v>
      </c>
      <c r="AL41" s="260" t="s">
        <v>63</v>
      </c>
      <c r="AM41" s="260" t="s">
        <v>63</v>
      </c>
      <c r="AN41" s="260" t="s">
        <v>63</v>
      </c>
      <c r="AO41" s="260" t="s">
        <v>63</v>
      </c>
      <c r="AP41" s="260" t="s">
        <v>63</v>
      </c>
      <c r="AQ41" s="260" t="s">
        <v>63</v>
      </c>
      <c r="AR41" s="259" t="str">
        <f t="shared" si="11"/>
        <v>合格</v>
      </c>
      <c r="AS41" s="139" t="s">
        <v>64</v>
      </c>
      <c r="AT41" s="44">
        <v>20251202</v>
      </c>
      <c r="AU41" s="41">
        <v>15</v>
      </c>
    </row>
    <row r="42" ht="15" spans="1:47">
      <c r="A42" s="245">
        <v>35</v>
      </c>
      <c r="B42" s="246" t="s">
        <v>56</v>
      </c>
      <c r="C42" s="44">
        <v>20251202</v>
      </c>
      <c r="D42" s="247" t="s">
        <v>1575</v>
      </c>
      <c r="E42" s="239" t="s">
        <v>1647</v>
      </c>
      <c r="F42" s="239" t="s">
        <v>1648</v>
      </c>
      <c r="G42" s="44" t="s">
        <v>236</v>
      </c>
      <c r="H42" s="248" t="s">
        <v>237</v>
      </c>
      <c r="I42" s="248"/>
      <c r="J42" s="261">
        <v>5</v>
      </c>
      <c r="K42" s="247">
        <v>45.3</v>
      </c>
      <c r="L42" s="247">
        <v>40</v>
      </c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47">
        <v>45.2</v>
      </c>
      <c r="AA42" s="251">
        <f t="shared" si="8"/>
        <v>0.220750551876367</v>
      </c>
      <c r="AB42" s="252">
        <v>85.3</v>
      </c>
      <c r="AC42" s="253">
        <f>(AB42-Z42)*VLOOKUP(AE42,公斤水的体积!A:B,2,)</f>
        <v>40.141303</v>
      </c>
      <c r="AD42" s="254">
        <f t="shared" si="9"/>
        <v>0.353257500000002</v>
      </c>
      <c r="AE42" s="255">
        <v>16</v>
      </c>
      <c r="AF42" s="140"/>
      <c r="AG42" s="256"/>
      <c r="AH42" s="257">
        <v>2.2</v>
      </c>
      <c r="AI42" s="258">
        <v>154.4</v>
      </c>
      <c r="AJ42" s="259">
        <f t="shared" si="10"/>
        <v>1.42487046632124</v>
      </c>
      <c r="AK42" s="260" t="s">
        <v>63</v>
      </c>
      <c r="AL42" s="260" t="s">
        <v>63</v>
      </c>
      <c r="AM42" s="260" t="s">
        <v>63</v>
      </c>
      <c r="AN42" s="260" t="s">
        <v>63</v>
      </c>
      <c r="AO42" s="260" t="s">
        <v>63</v>
      </c>
      <c r="AP42" s="260" t="s">
        <v>63</v>
      </c>
      <c r="AQ42" s="260" t="s">
        <v>63</v>
      </c>
      <c r="AR42" s="259" t="str">
        <f t="shared" si="11"/>
        <v>合格</v>
      </c>
      <c r="AS42" s="139" t="s">
        <v>64</v>
      </c>
      <c r="AT42" s="44">
        <v>20251202</v>
      </c>
      <c r="AU42" s="41">
        <v>15</v>
      </c>
    </row>
    <row r="43" ht="15" spans="1:47">
      <c r="A43" s="245">
        <v>36</v>
      </c>
      <c r="B43" s="246" t="s">
        <v>56</v>
      </c>
      <c r="C43" s="44">
        <v>20251202</v>
      </c>
      <c r="D43" s="247" t="s">
        <v>1575</v>
      </c>
      <c r="E43" s="239" t="s">
        <v>1649</v>
      </c>
      <c r="F43" s="239" t="s">
        <v>1650</v>
      </c>
      <c r="G43" s="44" t="s">
        <v>68</v>
      </c>
      <c r="H43" s="248" t="s">
        <v>1651</v>
      </c>
      <c r="I43" s="248" t="s">
        <v>524</v>
      </c>
      <c r="J43" s="249">
        <v>5.7</v>
      </c>
      <c r="K43" s="247">
        <v>54.7</v>
      </c>
      <c r="L43" s="247">
        <v>38.2</v>
      </c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47">
        <v>54.6</v>
      </c>
      <c r="AA43" s="251">
        <f t="shared" si="8"/>
        <v>0.182815356489948</v>
      </c>
      <c r="AB43" s="252">
        <v>92.9</v>
      </c>
      <c r="AC43" s="253">
        <f>(AB43-Z43)*VLOOKUP(AE43,公斤水的体积!A:B,2,)</f>
        <v>38.339449</v>
      </c>
      <c r="AD43" s="254">
        <f t="shared" si="9"/>
        <v>0.365049738219911</v>
      </c>
      <c r="AE43" s="255">
        <v>16</v>
      </c>
      <c r="AF43" s="140"/>
      <c r="AG43" s="256"/>
      <c r="AH43" s="257">
        <v>2.2</v>
      </c>
      <c r="AI43" s="258">
        <v>118.1</v>
      </c>
      <c r="AJ43" s="259">
        <f t="shared" si="10"/>
        <v>1.86282811176969</v>
      </c>
      <c r="AK43" s="260" t="s">
        <v>63</v>
      </c>
      <c r="AL43" s="260" t="s">
        <v>63</v>
      </c>
      <c r="AM43" s="260" t="s">
        <v>63</v>
      </c>
      <c r="AN43" s="260" t="s">
        <v>63</v>
      </c>
      <c r="AO43" s="260" t="s">
        <v>63</v>
      </c>
      <c r="AP43" s="260" t="s">
        <v>63</v>
      </c>
      <c r="AQ43" s="260" t="s">
        <v>63</v>
      </c>
      <c r="AR43" s="259" t="str">
        <f t="shared" si="11"/>
        <v>合格</v>
      </c>
      <c r="AS43" s="139" t="s">
        <v>64</v>
      </c>
      <c r="AT43" s="44">
        <v>20251202</v>
      </c>
      <c r="AU43" s="41">
        <v>15</v>
      </c>
    </row>
    <row r="44" ht="15" spans="1:47">
      <c r="A44" s="245">
        <v>37</v>
      </c>
      <c r="B44" s="246" t="s">
        <v>56</v>
      </c>
      <c r="C44" s="44">
        <v>20251202</v>
      </c>
      <c r="D44" s="247" t="s">
        <v>1575</v>
      </c>
      <c r="E44" s="239" t="s">
        <v>1652</v>
      </c>
      <c r="F44" s="239" t="s">
        <v>1653</v>
      </c>
      <c r="G44" s="44" t="s">
        <v>96</v>
      </c>
      <c r="H44" s="248" t="s">
        <v>423</v>
      </c>
      <c r="I44" s="248" t="s">
        <v>1654</v>
      </c>
      <c r="J44" s="249">
        <v>5.7</v>
      </c>
      <c r="K44" s="247">
        <v>47.8</v>
      </c>
      <c r="L44" s="247">
        <v>40.4</v>
      </c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47">
        <v>47.7</v>
      </c>
      <c r="AA44" s="251">
        <f t="shared" si="8"/>
        <v>0.20920502092049</v>
      </c>
      <c r="AB44" s="252">
        <v>88.2</v>
      </c>
      <c r="AC44" s="253">
        <f>(AB44-Z44)*VLOOKUP(AE44,公斤水的体积!A:B,2,)</f>
        <v>40.541715</v>
      </c>
      <c r="AD44" s="254">
        <f t="shared" si="9"/>
        <v>0.350779702970309</v>
      </c>
      <c r="AE44" s="255">
        <v>16</v>
      </c>
      <c r="AF44" s="140"/>
      <c r="AG44" s="256"/>
      <c r="AH44" s="257">
        <v>3.3</v>
      </c>
      <c r="AI44" s="258">
        <v>151.6</v>
      </c>
      <c r="AJ44" s="259">
        <f t="shared" si="10"/>
        <v>2.17678100263852</v>
      </c>
      <c r="AK44" s="260" t="s">
        <v>63</v>
      </c>
      <c r="AL44" s="260" t="s">
        <v>63</v>
      </c>
      <c r="AM44" s="260" t="s">
        <v>63</v>
      </c>
      <c r="AN44" s="260" t="s">
        <v>63</v>
      </c>
      <c r="AO44" s="260" t="s">
        <v>63</v>
      </c>
      <c r="AP44" s="260" t="s">
        <v>63</v>
      </c>
      <c r="AQ44" s="260" t="s">
        <v>63</v>
      </c>
      <c r="AR44" s="259" t="str">
        <f t="shared" si="11"/>
        <v>合格</v>
      </c>
      <c r="AS44" s="139" t="s">
        <v>64</v>
      </c>
      <c r="AT44" s="44">
        <v>20251202</v>
      </c>
      <c r="AU44" s="41">
        <v>15</v>
      </c>
    </row>
    <row r="45" ht="15" spans="1:47">
      <c r="A45" s="245">
        <v>38</v>
      </c>
      <c r="B45" s="246" t="s">
        <v>56</v>
      </c>
      <c r="C45" s="44">
        <v>20251202</v>
      </c>
      <c r="D45" s="247" t="s">
        <v>1575</v>
      </c>
      <c r="E45" s="239" t="s">
        <v>1655</v>
      </c>
      <c r="F45" s="239" t="s">
        <v>1656</v>
      </c>
      <c r="G45" s="44" t="s">
        <v>68</v>
      </c>
      <c r="H45" s="248" t="s">
        <v>1657</v>
      </c>
      <c r="I45" s="248" t="s">
        <v>1526</v>
      </c>
      <c r="J45" s="249">
        <v>5.7</v>
      </c>
      <c r="K45" s="247">
        <v>57.4</v>
      </c>
      <c r="L45" s="247">
        <v>41.2</v>
      </c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47">
        <v>57.3</v>
      </c>
      <c r="AA45" s="251">
        <f t="shared" si="8"/>
        <v>0.174216027874567</v>
      </c>
      <c r="AB45" s="252">
        <v>98.6</v>
      </c>
      <c r="AC45" s="253">
        <f>(AB45-Z45)*VLOOKUP(AE45,公斤水的体积!A:B,2,)</f>
        <v>41.342539</v>
      </c>
      <c r="AD45" s="254">
        <f t="shared" si="9"/>
        <v>0.34596844660194</v>
      </c>
      <c r="AE45" s="255">
        <v>16</v>
      </c>
      <c r="AF45" s="140"/>
      <c r="AG45" s="256"/>
      <c r="AH45" s="257">
        <v>0.6</v>
      </c>
      <c r="AI45" s="258">
        <v>129.7</v>
      </c>
      <c r="AJ45" s="259">
        <f t="shared" si="10"/>
        <v>0.46260601387818</v>
      </c>
      <c r="AK45" s="260" t="s">
        <v>63</v>
      </c>
      <c r="AL45" s="260" t="s">
        <v>63</v>
      </c>
      <c r="AM45" s="260" t="s">
        <v>63</v>
      </c>
      <c r="AN45" s="260" t="s">
        <v>63</v>
      </c>
      <c r="AO45" s="260" t="s">
        <v>63</v>
      </c>
      <c r="AP45" s="260" t="s">
        <v>63</v>
      </c>
      <c r="AQ45" s="260" t="s">
        <v>63</v>
      </c>
      <c r="AR45" s="259" t="str">
        <f t="shared" si="11"/>
        <v>合格</v>
      </c>
      <c r="AS45" s="139" t="s">
        <v>64</v>
      </c>
      <c r="AT45" s="44">
        <v>20251202</v>
      </c>
      <c r="AU45" s="41">
        <v>15</v>
      </c>
    </row>
    <row r="46" ht="15" spans="1:47">
      <c r="A46" s="245">
        <v>39</v>
      </c>
      <c r="B46" s="246" t="s">
        <v>56</v>
      </c>
      <c r="C46" s="44">
        <v>20251202</v>
      </c>
      <c r="D46" s="247" t="s">
        <v>1575</v>
      </c>
      <c r="E46" s="239" t="s">
        <v>1658</v>
      </c>
      <c r="F46" s="239" t="s">
        <v>1659</v>
      </c>
      <c r="G46" s="44" t="s">
        <v>60</v>
      </c>
      <c r="H46" s="248" t="s">
        <v>1660</v>
      </c>
      <c r="I46" s="248" t="s">
        <v>1108</v>
      </c>
      <c r="J46" s="249">
        <v>5.7</v>
      </c>
      <c r="K46" s="247">
        <v>47.3</v>
      </c>
      <c r="L46" s="247">
        <v>40</v>
      </c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47">
        <v>47.2</v>
      </c>
      <c r="AA46" s="251">
        <f t="shared" si="8"/>
        <v>0.211416490486246</v>
      </c>
      <c r="AB46" s="252">
        <v>87.5</v>
      </c>
      <c r="AC46" s="253">
        <f>(AB46-Z46)*VLOOKUP(AE46,公斤水的体积!A:B,2,)</f>
        <v>40.341509</v>
      </c>
      <c r="AD46" s="254">
        <f t="shared" si="9"/>
        <v>0.853772500000005</v>
      </c>
      <c r="AE46" s="255">
        <v>16</v>
      </c>
      <c r="AF46" s="140"/>
      <c r="AG46" s="256"/>
      <c r="AH46" s="257">
        <v>2.8</v>
      </c>
      <c r="AI46" s="258">
        <v>151.3</v>
      </c>
      <c r="AJ46" s="259">
        <f t="shared" si="10"/>
        <v>1.85062789160608</v>
      </c>
      <c r="AK46" s="260" t="s">
        <v>63</v>
      </c>
      <c r="AL46" s="260" t="s">
        <v>63</v>
      </c>
      <c r="AM46" s="260" t="s">
        <v>63</v>
      </c>
      <c r="AN46" s="260" t="s">
        <v>63</v>
      </c>
      <c r="AO46" s="260" t="s">
        <v>63</v>
      </c>
      <c r="AP46" s="260" t="s">
        <v>63</v>
      </c>
      <c r="AQ46" s="260" t="s">
        <v>63</v>
      </c>
      <c r="AR46" s="259" t="str">
        <f t="shared" si="11"/>
        <v>合格</v>
      </c>
      <c r="AS46" s="139" t="s">
        <v>64</v>
      </c>
      <c r="AT46" s="44">
        <v>20251202</v>
      </c>
      <c r="AU46" s="41">
        <v>15</v>
      </c>
    </row>
    <row r="47" ht="15" spans="1:47">
      <c r="A47" s="245">
        <v>40</v>
      </c>
      <c r="B47" s="246" t="s">
        <v>56</v>
      </c>
      <c r="C47" s="44">
        <v>20251202</v>
      </c>
      <c r="D47" s="247" t="s">
        <v>1575</v>
      </c>
      <c r="E47" s="239" t="s">
        <v>1661</v>
      </c>
      <c r="F47" s="239" t="s">
        <v>1662</v>
      </c>
      <c r="G47" s="44" t="s">
        <v>68</v>
      </c>
      <c r="H47" s="248" t="s">
        <v>177</v>
      </c>
      <c r="I47" s="248" t="s">
        <v>1108</v>
      </c>
      <c r="J47" s="249">
        <v>5.7</v>
      </c>
      <c r="K47" s="247">
        <v>55.7</v>
      </c>
      <c r="L47" s="247">
        <v>40.9</v>
      </c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47">
        <v>55.6</v>
      </c>
      <c r="AA47" s="251">
        <f t="shared" si="8"/>
        <v>0.179533213644527</v>
      </c>
      <c r="AB47" s="252">
        <v>96.6</v>
      </c>
      <c r="AC47" s="253">
        <f>(AB47-Z47)*VLOOKUP(AE47,公斤水的体积!A:B,2,)</f>
        <v>41.04223</v>
      </c>
      <c r="AD47" s="254">
        <f t="shared" si="9"/>
        <v>0.347750611246939</v>
      </c>
      <c r="AE47" s="255">
        <v>16</v>
      </c>
      <c r="AF47" s="140"/>
      <c r="AG47" s="256"/>
      <c r="AH47" s="257">
        <v>4.6</v>
      </c>
      <c r="AI47" s="258">
        <v>135.5</v>
      </c>
      <c r="AJ47" s="259">
        <f t="shared" si="10"/>
        <v>3.39483394833948</v>
      </c>
      <c r="AK47" s="260" t="s">
        <v>63</v>
      </c>
      <c r="AL47" s="260" t="s">
        <v>63</v>
      </c>
      <c r="AM47" s="260" t="s">
        <v>63</v>
      </c>
      <c r="AN47" s="260" t="s">
        <v>63</v>
      </c>
      <c r="AO47" s="260" t="s">
        <v>63</v>
      </c>
      <c r="AP47" s="260" t="s">
        <v>63</v>
      </c>
      <c r="AQ47" s="260" t="s">
        <v>63</v>
      </c>
      <c r="AR47" s="259" t="str">
        <f t="shared" si="11"/>
        <v>合格</v>
      </c>
      <c r="AS47" s="139" t="s">
        <v>64</v>
      </c>
      <c r="AT47" s="44">
        <v>20251202</v>
      </c>
      <c r="AU47" s="41">
        <v>15</v>
      </c>
    </row>
    <row r="48" ht="15" spans="1:47">
      <c r="A48" s="245">
        <v>41</v>
      </c>
      <c r="B48" s="246" t="s">
        <v>56</v>
      </c>
      <c r="C48" s="44">
        <v>20251202</v>
      </c>
      <c r="D48" s="247" t="s">
        <v>1575</v>
      </c>
      <c r="E48" s="239" t="s">
        <v>1663</v>
      </c>
      <c r="F48" s="239" t="s">
        <v>1664</v>
      </c>
      <c r="G48" s="44" t="s">
        <v>96</v>
      </c>
      <c r="H48" s="248" t="s">
        <v>645</v>
      </c>
      <c r="I48" s="248" t="s">
        <v>149</v>
      </c>
      <c r="J48" s="249">
        <v>5.7</v>
      </c>
      <c r="K48" s="247">
        <v>53.9</v>
      </c>
      <c r="L48" s="247">
        <v>40.4</v>
      </c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47">
        <v>53.8</v>
      </c>
      <c r="AA48" s="251">
        <f t="shared" si="8"/>
        <v>0.185528756957331</v>
      </c>
      <c r="AB48" s="252">
        <v>94.3</v>
      </c>
      <c r="AC48" s="253">
        <f>(AB48-Z48)*VLOOKUP(AE48,公斤水的体积!A:B,2,)</f>
        <v>40.541715</v>
      </c>
      <c r="AD48" s="254">
        <f t="shared" si="9"/>
        <v>0.350779702970309</v>
      </c>
      <c r="AE48" s="255">
        <v>16</v>
      </c>
      <c r="AF48" s="140"/>
      <c r="AG48" s="256"/>
      <c r="AH48" s="257">
        <v>2.5</v>
      </c>
      <c r="AI48" s="258">
        <v>134.5</v>
      </c>
      <c r="AJ48" s="259">
        <f t="shared" si="10"/>
        <v>1.85873605947955</v>
      </c>
      <c r="AK48" s="260" t="s">
        <v>63</v>
      </c>
      <c r="AL48" s="260" t="s">
        <v>63</v>
      </c>
      <c r="AM48" s="260" t="s">
        <v>63</v>
      </c>
      <c r="AN48" s="260" t="s">
        <v>63</v>
      </c>
      <c r="AO48" s="260" t="s">
        <v>63</v>
      </c>
      <c r="AP48" s="260" t="s">
        <v>63</v>
      </c>
      <c r="AQ48" s="260" t="s">
        <v>63</v>
      </c>
      <c r="AR48" s="259" t="str">
        <f t="shared" si="11"/>
        <v>合格</v>
      </c>
      <c r="AS48" s="139" t="s">
        <v>64</v>
      </c>
      <c r="AT48" s="44">
        <v>20251202</v>
      </c>
      <c r="AU48" s="41">
        <v>15</v>
      </c>
    </row>
    <row r="49" ht="15" spans="1:47">
      <c r="A49" s="245">
        <v>42</v>
      </c>
      <c r="B49" s="246" t="s">
        <v>56</v>
      </c>
      <c r="C49" s="44">
        <v>20251202</v>
      </c>
      <c r="D49" s="247" t="s">
        <v>1575</v>
      </c>
      <c r="E49" s="239" t="s">
        <v>1665</v>
      </c>
      <c r="F49" s="239" t="s">
        <v>1666</v>
      </c>
      <c r="G49" s="44" t="s">
        <v>133</v>
      </c>
      <c r="H49" s="248" t="s">
        <v>243</v>
      </c>
      <c r="I49" s="248" t="s">
        <v>126</v>
      </c>
      <c r="J49" s="249">
        <v>5.7</v>
      </c>
      <c r="K49" s="247">
        <v>47.2</v>
      </c>
      <c r="L49" s="247">
        <v>40.4</v>
      </c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47">
        <v>47.1</v>
      </c>
      <c r="AA49" s="251">
        <f t="shared" si="8"/>
        <v>0.211864406779664</v>
      </c>
      <c r="AB49" s="252">
        <v>87.6</v>
      </c>
      <c r="AC49" s="253">
        <f>(AB49-Z49)*VLOOKUP(AE49,公斤水的体积!A:B,2,)</f>
        <v>40.541715</v>
      </c>
      <c r="AD49" s="254">
        <f t="shared" si="9"/>
        <v>0.350779702970292</v>
      </c>
      <c r="AE49" s="255">
        <v>16</v>
      </c>
      <c r="AF49" s="140"/>
      <c r="AG49" s="256"/>
      <c r="AH49" s="257">
        <v>1.2</v>
      </c>
      <c r="AI49" s="258">
        <v>149.2</v>
      </c>
      <c r="AJ49" s="259">
        <f t="shared" si="10"/>
        <v>0.804289544235925</v>
      </c>
      <c r="AK49" s="260" t="s">
        <v>63</v>
      </c>
      <c r="AL49" s="260" t="s">
        <v>63</v>
      </c>
      <c r="AM49" s="260" t="s">
        <v>63</v>
      </c>
      <c r="AN49" s="260" t="s">
        <v>63</v>
      </c>
      <c r="AO49" s="260" t="s">
        <v>63</v>
      </c>
      <c r="AP49" s="260" t="s">
        <v>63</v>
      </c>
      <c r="AQ49" s="260" t="s">
        <v>63</v>
      </c>
      <c r="AR49" s="259" t="str">
        <f t="shared" si="11"/>
        <v>合格</v>
      </c>
      <c r="AS49" s="139" t="s">
        <v>64</v>
      </c>
      <c r="AT49" s="44">
        <v>20251202</v>
      </c>
      <c r="AU49" s="41">
        <v>15</v>
      </c>
    </row>
    <row r="50" ht="15" spans="1:47">
      <c r="A50" s="245">
        <v>43</v>
      </c>
      <c r="B50" s="246" t="s">
        <v>56</v>
      </c>
      <c r="C50" s="44">
        <v>20251202</v>
      </c>
      <c r="D50" s="247" t="s">
        <v>1575</v>
      </c>
      <c r="E50" s="239" t="s">
        <v>1667</v>
      </c>
      <c r="F50" s="239" t="s">
        <v>1668</v>
      </c>
      <c r="G50" s="44" t="s">
        <v>96</v>
      </c>
      <c r="H50" s="248" t="s">
        <v>1057</v>
      </c>
      <c r="I50" s="248" t="s">
        <v>623</v>
      </c>
      <c r="J50" s="249">
        <v>5.7</v>
      </c>
      <c r="K50" s="247">
        <v>54.1</v>
      </c>
      <c r="L50" s="247">
        <v>40.6</v>
      </c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47">
        <v>54</v>
      </c>
      <c r="AA50" s="251">
        <f t="shared" si="8"/>
        <v>0.184842883548986</v>
      </c>
      <c r="AB50" s="252">
        <v>94.7</v>
      </c>
      <c r="AC50" s="253">
        <f>(AB50-Z50)*VLOOKUP(AE50,公斤水的体积!A:B,2,)</f>
        <v>40.741921</v>
      </c>
      <c r="AD50" s="254">
        <f t="shared" si="9"/>
        <v>0.349559113300501</v>
      </c>
      <c r="AE50" s="255">
        <v>16</v>
      </c>
      <c r="AF50" s="140"/>
      <c r="AG50" s="256"/>
      <c r="AH50" s="257">
        <v>2.4</v>
      </c>
      <c r="AI50" s="258">
        <v>144</v>
      </c>
      <c r="AJ50" s="259">
        <f t="shared" si="10"/>
        <v>1.66666666666667</v>
      </c>
      <c r="AK50" s="260" t="s">
        <v>63</v>
      </c>
      <c r="AL50" s="260" t="s">
        <v>63</v>
      </c>
      <c r="AM50" s="260" t="s">
        <v>63</v>
      </c>
      <c r="AN50" s="260" t="s">
        <v>63</v>
      </c>
      <c r="AO50" s="260" t="s">
        <v>63</v>
      </c>
      <c r="AP50" s="260" t="s">
        <v>63</v>
      </c>
      <c r="AQ50" s="260" t="s">
        <v>63</v>
      </c>
      <c r="AR50" s="259" t="str">
        <f t="shared" si="11"/>
        <v>合格</v>
      </c>
      <c r="AS50" s="139" t="s">
        <v>64</v>
      </c>
      <c r="AT50" s="44">
        <v>20251202</v>
      </c>
      <c r="AU50" s="41">
        <v>15</v>
      </c>
    </row>
    <row r="51" ht="15" spans="1:47">
      <c r="A51" s="245">
        <v>44</v>
      </c>
      <c r="B51" s="246" t="s">
        <v>56</v>
      </c>
      <c r="C51" s="44">
        <v>20251202</v>
      </c>
      <c r="D51" s="247" t="s">
        <v>1575</v>
      </c>
      <c r="E51" s="239" t="s">
        <v>1669</v>
      </c>
      <c r="F51" s="239" t="s">
        <v>1670</v>
      </c>
      <c r="G51" s="44" t="s">
        <v>133</v>
      </c>
      <c r="H51" s="248" t="s">
        <v>698</v>
      </c>
      <c r="I51" s="248" t="s">
        <v>446</v>
      </c>
      <c r="J51" s="249">
        <v>5.7</v>
      </c>
      <c r="K51" s="247">
        <v>48.7</v>
      </c>
      <c r="L51" s="247">
        <v>40</v>
      </c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247">
        <v>48.6</v>
      </c>
      <c r="AA51" s="251">
        <f t="shared" si="8"/>
        <v>0.205338809034911</v>
      </c>
      <c r="AB51" s="252">
        <v>88.7</v>
      </c>
      <c r="AC51" s="253">
        <f>(AB51-Z51)*VLOOKUP(AE51,公斤水的体积!A:B,2,)</f>
        <v>40.141303</v>
      </c>
      <c r="AD51" s="254">
        <f t="shared" si="9"/>
        <v>0.353257500000019</v>
      </c>
      <c r="AE51" s="255">
        <v>16</v>
      </c>
      <c r="AF51" s="140"/>
      <c r="AG51" s="256"/>
      <c r="AH51" s="257">
        <v>2.7</v>
      </c>
      <c r="AI51" s="258">
        <v>133.4</v>
      </c>
      <c r="AJ51" s="259">
        <f t="shared" si="10"/>
        <v>2.023988005997</v>
      </c>
      <c r="AK51" s="260" t="s">
        <v>63</v>
      </c>
      <c r="AL51" s="260" t="s">
        <v>63</v>
      </c>
      <c r="AM51" s="260" t="s">
        <v>63</v>
      </c>
      <c r="AN51" s="260" t="s">
        <v>63</v>
      </c>
      <c r="AO51" s="260" t="s">
        <v>63</v>
      </c>
      <c r="AP51" s="260" t="s">
        <v>63</v>
      </c>
      <c r="AQ51" s="260" t="s">
        <v>63</v>
      </c>
      <c r="AR51" s="259" t="str">
        <f t="shared" si="11"/>
        <v>合格</v>
      </c>
      <c r="AS51" s="139" t="s">
        <v>64</v>
      </c>
      <c r="AT51" s="44">
        <v>20251202</v>
      </c>
      <c r="AU51" s="41">
        <v>15</v>
      </c>
    </row>
    <row r="52" ht="15" spans="1:47">
      <c r="A52" s="245">
        <v>45</v>
      </c>
      <c r="B52" s="246" t="s">
        <v>56</v>
      </c>
      <c r="C52" s="44">
        <v>20251202</v>
      </c>
      <c r="D52" s="247" t="s">
        <v>1575</v>
      </c>
      <c r="E52" s="239" t="s">
        <v>1671</v>
      </c>
      <c r="F52" s="239" t="s">
        <v>1672</v>
      </c>
      <c r="G52" s="44" t="s">
        <v>68</v>
      </c>
      <c r="H52" s="248" t="s">
        <v>1673</v>
      </c>
      <c r="I52" s="248" t="s">
        <v>453</v>
      </c>
      <c r="J52" s="249">
        <v>5.7</v>
      </c>
      <c r="K52" s="247">
        <v>57.2</v>
      </c>
      <c r="L52" s="247">
        <v>41</v>
      </c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47">
        <v>57.1</v>
      </c>
      <c r="AA52" s="251">
        <f t="shared" si="8"/>
        <v>0.174825174825177</v>
      </c>
      <c r="AB52" s="252">
        <v>98.2</v>
      </c>
      <c r="AC52" s="253">
        <f>(AB52-Z52)*VLOOKUP(AE52,公斤水的体积!A:B,2,)</f>
        <v>41.142333</v>
      </c>
      <c r="AD52" s="254">
        <f t="shared" si="9"/>
        <v>0.347153658536604</v>
      </c>
      <c r="AE52" s="255">
        <v>16</v>
      </c>
      <c r="AF52" s="140"/>
      <c r="AG52" s="256"/>
      <c r="AH52" s="257">
        <v>2.7</v>
      </c>
      <c r="AI52" s="258">
        <v>135.9</v>
      </c>
      <c r="AJ52" s="259">
        <f t="shared" si="10"/>
        <v>1.98675496688742</v>
      </c>
      <c r="AK52" s="260" t="s">
        <v>63</v>
      </c>
      <c r="AL52" s="260" t="s">
        <v>63</v>
      </c>
      <c r="AM52" s="260" t="s">
        <v>63</v>
      </c>
      <c r="AN52" s="260" t="s">
        <v>63</v>
      </c>
      <c r="AO52" s="260" t="s">
        <v>63</v>
      </c>
      <c r="AP52" s="260" t="s">
        <v>63</v>
      </c>
      <c r="AQ52" s="260" t="s">
        <v>63</v>
      </c>
      <c r="AR52" s="259" t="str">
        <f t="shared" si="11"/>
        <v>合格</v>
      </c>
      <c r="AS52" s="139" t="s">
        <v>64</v>
      </c>
      <c r="AT52" s="44">
        <v>20251202</v>
      </c>
      <c r="AU52" s="41">
        <v>15</v>
      </c>
    </row>
    <row r="53" ht="15" spans="1:47">
      <c r="A53" s="245">
        <v>46</v>
      </c>
      <c r="B53" s="246" t="s">
        <v>56</v>
      </c>
      <c r="C53" s="44">
        <v>20251202</v>
      </c>
      <c r="D53" s="247" t="s">
        <v>1575</v>
      </c>
      <c r="E53" s="239" t="s">
        <v>1674</v>
      </c>
      <c r="F53" s="239" t="s">
        <v>1675</v>
      </c>
      <c r="G53" s="44" t="s">
        <v>68</v>
      </c>
      <c r="H53" s="248" t="s">
        <v>1676</v>
      </c>
      <c r="I53" s="248" t="s">
        <v>116</v>
      </c>
      <c r="J53" s="249">
        <v>5.7</v>
      </c>
      <c r="K53" s="247">
        <v>54.1</v>
      </c>
      <c r="L53" s="247">
        <v>41.4</v>
      </c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47">
        <v>54</v>
      </c>
      <c r="AA53" s="251">
        <f t="shared" si="8"/>
        <v>0.184842883548986</v>
      </c>
      <c r="AB53" s="252">
        <v>95.5</v>
      </c>
      <c r="AC53" s="253">
        <f>(AB53-Z53)*VLOOKUP(AE53,公斤水的体积!A:B,2,)</f>
        <v>41.542745</v>
      </c>
      <c r="AD53" s="254">
        <f t="shared" si="9"/>
        <v>0.34479468599035</v>
      </c>
      <c r="AE53" s="255">
        <v>16</v>
      </c>
      <c r="AF53" s="140"/>
      <c r="AG53" s="256"/>
      <c r="AH53" s="257">
        <v>2.7</v>
      </c>
      <c r="AI53" s="258">
        <v>138.5</v>
      </c>
      <c r="AJ53" s="259">
        <f t="shared" si="10"/>
        <v>1.94945848375451</v>
      </c>
      <c r="AK53" s="260" t="s">
        <v>63</v>
      </c>
      <c r="AL53" s="260" t="s">
        <v>63</v>
      </c>
      <c r="AM53" s="260" t="s">
        <v>63</v>
      </c>
      <c r="AN53" s="260" t="s">
        <v>63</v>
      </c>
      <c r="AO53" s="260" t="s">
        <v>63</v>
      </c>
      <c r="AP53" s="260" t="s">
        <v>63</v>
      </c>
      <c r="AQ53" s="260" t="s">
        <v>63</v>
      </c>
      <c r="AR53" s="259" t="str">
        <f t="shared" si="11"/>
        <v>合格</v>
      </c>
      <c r="AS53" s="139" t="s">
        <v>64</v>
      </c>
      <c r="AT53" s="44">
        <v>20251202</v>
      </c>
      <c r="AU53" s="41">
        <v>15</v>
      </c>
    </row>
    <row r="54" ht="15" spans="1:47">
      <c r="A54" s="245">
        <v>47</v>
      </c>
      <c r="B54" s="246" t="s">
        <v>56</v>
      </c>
      <c r="C54" s="44">
        <v>20251202</v>
      </c>
      <c r="D54" s="247" t="s">
        <v>1575</v>
      </c>
      <c r="E54" s="239" t="s">
        <v>1677</v>
      </c>
      <c r="F54" s="239" t="s">
        <v>1678</v>
      </c>
      <c r="G54" s="44" t="s">
        <v>68</v>
      </c>
      <c r="H54" s="248" t="s">
        <v>427</v>
      </c>
      <c r="I54" s="248" t="s">
        <v>116</v>
      </c>
      <c r="J54" s="249">
        <v>5.7</v>
      </c>
      <c r="K54" s="247">
        <v>55.5</v>
      </c>
      <c r="L54" s="247">
        <v>41</v>
      </c>
      <c r="M54" s="250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  <c r="Z54" s="247">
        <v>55.4</v>
      </c>
      <c r="AA54" s="251">
        <f t="shared" si="8"/>
        <v>0.180180180180183</v>
      </c>
      <c r="AB54" s="252">
        <v>96.5</v>
      </c>
      <c r="AC54" s="253">
        <f>(AB54-Z54)*VLOOKUP(AE54,公斤水的体积!A:B,2,)</f>
        <v>41.142333</v>
      </c>
      <c r="AD54" s="254">
        <f t="shared" si="9"/>
        <v>0.347153658536604</v>
      </c>
      <c r="AE54" s="255">
        <v>16</v>
      </c>
      <c r="AF54" s="140"/>
      <c r="AG54" s="256"/>
      <c r="AH54" s="257">
        <v>3.7</v>
      </c>
      <c r="AI54" s="258">
        <v>137.8</v>
      </c>
      <c r="AJ54" s="259">
        <f t="shared" si="10"/>
        <v>2.68505079825835</v>
      </c>
      <c r="AK54" s="260" t="s">
        <v>63</v>
      </c>
      <c r="AL54" s="260" t="s">
        <v>63</v>
      </c>
      <c r="AM54" s="260" t="s">
        <v>63</v>
      </c>
      <c r="AN54" s="260" t="s">
        <v>63</v>
      </c>
      <c r="AO54" s="260" t="s">
        <v>63</v>
      </c>
      <c r="AP54" s="260" t="s">
        <v>63</v>
      </c>
      <c r="AQ54" s="260" t="s">
        <v>63</v>
      </c>
      <c r="AR54" s="259" t="str">
        <f t="shared" si="11"/>
        <v>合格</v>
      </c>
      <c r="AS54" s="139" t="s">
        <v>64</v>
      </c>
      <c r="AT54" s="44">
        <v>20251202</v>
      </c>
      <c r="AU54" s="41">
        <v>15</v>
      </c>
    </row>
    <row r="55" ht="15" spans="1:47">
      <c r="A55" s="245">
        <v>48</v>
      </c>
      <c r="B55" s="246" t="s">
        <v>56</v>
      </c>
      <c r="C55" s="44">
        <v>20251202</v>
      </c>
      <c r="D55" s="247" t="s">
        <v>1575</v>
      </c>
      <c r="E55" s="239" t="s">
        <v>58</v>
      </c>
      <c r="F55" s="239" t="s">
        <v>59</v>
      </c>
      <c r="G55" s="44" t="s">
        <v>60</v>
      </c>
      <c r="H55" s="248" t="s">
        <v>61</v>
      </c>
      <c r="I55" s="248" t="s">
        <v>62</v>
      </c>
      <c r="J55" s="249">
        <v>5.7</v>
      </c>
      <c r="K55" s="247">
        <v>48.4</v>
      </c>
      <c r="L55" s="247">
        <v>40.9</v>
      </c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  <c r="Z55" s="247">
        <v>48.3</v>
      </c>
      <c r="AA55" s="251">
        <f t="shared" si="8"/>
        <v>0.206611570247937</v>
      </c>
      <c r="AB55" s="252">
        <v>89.3</v>
      </c>
      <c r="AC55" s="253">
        <f>(AB55-Z55)*VLOOKUP(AE55,公斤水的体积!A:B,2,)</f>
        <v>41.04223</v>
      </c>
      <c r="AD55" s="254">
        <f t="shared" si="9"/>
        <v>0.347750611246956</v>
      </c>
      <c r="AE55" s="255">
        <v>16</v>
      </c>
      <c r="AF55" s="140"/>
      <c r="AG55" s="256"/>
      <c r="AH55" s="257">
        <v>2.8</v>
      </c>
      <c r="AI55" s="258">
        <v>157.7</v>
      </c>
      <c r="AJ55" s="259">
        <f t="shared" si="10"/>
        <v>1.77552314521243</v>
      </c>
      <c r="AK55" s="260" t="s">
        <v>63</v>
      </c>
      <c r="AL55" s="260" t="s">
        <v>63</v>
      </c>
      <c r="AM55" s="260" t="s">
        <v>63</v>
      </c>
      <c r="AN55" s="260" t="s">
        <v>63</v>
      </c>
      <c r="AO55" s="260" t="s">
        <v>63</v>
      </c>
      <c r="AP55" s="260" t="s">
        <v>63</v>
      </c>
      <c r="AQ55" s="260" t="s">
        <v>63</v>
      </c>
      <c r="AR55" s="259" t="str">
        <f t="shared" si="11"/>
        <v>合格</v>
      </c>
      <c r="AS55" s="139" t="s">
        <v>64</v>
      </c>
      <c r="AT55" s="44">
        <v>20251202</v>
      </c>
      <c r="AU55" s="41">
        <v>15</v>
      </c>
    </row>
    <row r="56" ht="15" spans="1:47">
      <c r="A56" s="245">
        <v>49</v>
      </c>
      <c r="B56" s="246" t="s">
        <v>56</v>
      </c>
      <c r="C56" s="44">
        <v>20251202</v>
      </c>
      <c r="D56" s="247" t="s">
        <v>1575</v>
      </c>
      <c r="E56" s="239" t="s">
        <v>66</v>
      </c>
      <c r="F56" s="239" t="s">
        <v>67</v>
      </c>
      <c r="G56" s="44" t="s">
        <v>68</v>
      </c>
      <c r="H56" s="248" t="s">
        <v>69</v>
      </c>
      <c r="I56" s="248" t="s">
        <v>70</v>
      </c>
      <c r="J56" s="249">
        <v>5.7</v>
      </c>
      <c r="K56" s="247">
        <v>55.9</v>
      </c>
      <c r="L56" s="247">
        <v>40.8</v>
      </c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47">
        <v>55.8</v>
      </c>
      <c r="AA56" s="251">
        <f t="shared" si="8"/>
        <v>0.178890876565298</v>
      </c>
      <c r="AB56" s="252">
        <v>96.7</v>
      </c>
      <c r="AC56" s="253">
        <f>(AB56-Z56)*VLOOKUP(AE56,公斤水的体积!A:B,2,)</f>
        <v>40.942127</v>
      </c>
      <c r="AD56" s="254">
        <f t="shared" si="9"/>
        <v>0.348350490196101</v>
      </c>
      <c r="AE56" s="255">
        <v>16</v>
      </c>
      <c r="AF56" s="140"/>
      <c r="AG56" s="256"/>
      <c r="AH56" s="257">
        <v>2.9</v>
      </c>
      <c r="AI56" s="258">
        <v>134.5</v>
      </c>
      <c r="AJ56" s="259">
        <f t="shared" si="10"/>
        <v>2.15613382899628</v>
      </c>
      <c r="AK56" s="260" t="s">
        <v>63</v>
      </c>
      <c r="AL56" s="260" t="s">
        <v>63</v>
      </c>
      <c r="AM56" s="260" t="s">
        <v>63</v>
      </c>
      <c r="AN56" s="260" t="s">
        <v>63</v>
      </c>
      <c r="AO56" s="260" t="s">
        <v>63</v>
      </c>
      <c r="AP56" s="260" t="s">
        <v>63</v>
      </c>
      <c r="AQ56" s="260" t="s">
        <v>63</v>
      </c>
      <c r="AR56" s="259" t="str">
        <f t="shared" si="11"/>
        <v>合格</v>
      </c>
      <c r="AS56" s="139" t="s">
        <v>64</v>
      </c>
      <c r="AT56" s="44">
        <v>20251202</v>
      </c>
      <c r="AU56" s="41">
        <v>15</v>
      </c>
    </row>
    <row r="57" ht="15" spans="1:47">
      <c r="A57" s="245">
        <v>50</v>
      </c>
      <c r="B57" s="246" t="s">
        <v>56</v>
      </c>
      <c r="C57" s="44">
        <v>20251202</v>
      </c>
      <c r="D57" s="247" t="s">
        <v>1575</v>
      </c>
      <c r="E57" s="239" t="s">
        <v>71</v>
      </c>
      <c r="F57" s="239" t="s">
        <v>72</v>
      </c>
      <c r="G57" s="44" t="s">
        <v>68</v>
      </c>
      <c r="H57" s="248" t="s">
        <v>73</v>
      </c>
      <c r="I57" s="248" t="s">
        <v>74</v>
      </c>
      <c r="J57" s="249">
        <v>5.7</v>
      </c>
      <c r="K57" s="247">
        <v>54.1</v>
      </c>
      <c r="L57" s="247">
        <v>40</v>
      </c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47">
        <v>54</v>
      </c>
      <c r="AA57" s="251">
        <f t="shared" si="8"/>
        <v>0.184842883548986</v>
      </c>
      <c r="AB57" s="252">
        <v>94.1</v>
      </c>
      <c r="AC57" s="253">
        <f>(AB57-Z57)*VLOOKUP(AE57,公斤水的体积!A:B,2,)</f>
        <v>40.141303</v>
      </c>
      <c r="AD57" s="254">
        <f t="shared" si="9"/>
        <v>0.353257500000002</v>
      </c>
      <c r="AE57" s="255">
        <v>16</v>
      </c>
      <c r="AF57" s="140"/>
      <c r="AG57" s="256"/>
      <c r="AH57" s="257">
        <v>3.7</v>
      </c>
      <c r="AI57" s="258">
        <v>130.7</v>
      </c>
      <c r="AJ57" s="259">
        <f t="shared" si="10"/>
        <v>2.83091048201989</v>
      </c>
      <c r="AK57" s="260" t="s">
        <v>63</v>
      </c>
      <c r="AL57" s="260" t="s">
        <v>63</v>
      </c>
      <c r="AM57" s="260" t="s">
        <v>63</v>
      </c>
      <c r="AN57" s="260" t="s">
        <v>63</v>
      </c>
      <c r="AO57" s="260" t="s">
        <v>63</v>
      </c>
      <c r="AP57" s="260" t="s">
        <v>63</v>
      </c>
      <c r="AQ57" s="260" t="s">
        <v>63</v>
      </c>
      <c r="AR57" s="259" t="str">
        <f t="shared" si="11"/>
        <v>合格</v>
      </c>
      <c r="AS57" s="139" t="s">
        <v>64</v>
      </c>
      <c r="AT57" s="44">
        <v>20251202</v>
      </c>
      <c r="AU57" s="41">
        <v>15</v>
      </c>
    </row>
    <row r="58" ht="15" spans="1:47">
      <c r="A58" s="245">
        <v>51</v>
      </c>
      <c r="B58" s="246" t="s">
        <v>56</v>
      </c>
      <c r="C58" s="44">
        <v>20251203</v>
      </c>
      <c r="D58" s="247" t="s">
        <v>1575</v>
      </c>
      <c r="E58" s="239" t="s">
        <v>1679</v>
      </c>
      <c r="F58" s="239" t="s">
        <v>1680</v>
      </c>
      <c r="G58" s="44" t="s">
        <v>133</v>
      </c>
      <c r="H58" s="248" t="s">
        <v>632</v>
      </c>
      <c r="I58" s="248" t="s">
        <v>98</v>
      </c>
      <c r="J58" s="249">
        <v>5.7</v>
      </c>
      <c r="K58" s="247">
        <v>47.9</v>
      </c>
      <c r="L58" s="247">
        <v>40.3</v>
      </c>
      <c r="M58" s="250"/>
      <c r="N58" s="250"/>
      <c r="O58" s="250"/>
      <c r="P58" s="250"/>
      <c r="Q58" s="250"/>
      <c r="R58" s="250"/>
      <c r="S58" s="250"/>
      <c r="T58" s="250"/>
      <c r="U58" s="250"/>
      <c r="V58" s="250"/>
      <c r="W58" s="250"/>
      <c r="X58" s="250"/>
      <c r="Y58" s="250"/>
      <c r="Z58" s="247">
        <v>47.8</v>
      </c>
      <c r="AA58" s="251">
        <f t="shared" si="8"/>
        <v>0.208768267223385</v>
      </c>
      <c r="AB58" s="252">
        <v>88.2</v>
      </c>
      <c r="AC58" s="253">
        <f>(AB58-Z58)*VLOOKUP(AE58,公斤水的体积!A:B,2,)</f>
        <v>40.435148</v>
      </c>
      <c r="AD58" s="254">
        <f t="shared" si="9"/>
        <v>0.335354838709697</v>
      </c>
      <c r="AE58" s="255">
        <v>15</v>
      </c>
      <c r="AF58" s="140"/>
      <c r="AG58" s="256"/>
      <c r="AH58" s="257">
        <v>3</v>
      </c>
      <c r="AI58" s="258">
        <v>149</v>
      </c>
      <c r="AJ58" s="259">
        <f t="shared" si="10"/>
        <v>2.01342281879195</v>
      </c>
      <c r="AK58" s="260" t="s">
        <v>63</v>
      </c>
      <c r="AL58" s="260" t="s">
        <v>63</v>
      </c>
      <c r="AM58" s="260" t="s">
        <v>63</v>
      </c>
      <c r="AN58" s="260" t="s">
        <v>63</v>
      </c>
      <c r="AO58" s="260" t="s">
        <v>63</v>
      </c>
      <c r="AP58" s="260" t="s">
        <v>63</v>
      </c>
      <c r="AQ58" s="260" t="s">
        <v>63</v>
      </c>
      <c r="AR58" s="259" t="str">
        <f t="shared" si="11"/>
        <v>合格</v>
      </c>
      <c r="AS58" s="139" t="s">
        <v>64</v>
      </c>
      <c r="AT58" s="44">
        <v>20251203</v>
      </c>
      <c r="AU58" s="41">
        <v>15</v>
      </c>
    </row>
    <row r="59" ht="15" spans="1:47">
      <c r="A59" s="245">
        <v>52</v>
      </c>
      <c r="B59" s="246" t="s">
        <v>56</v>
      </c>
      <c r="C59" s="44">
        <v>20251203</v>
      </c>
      <c r="D59" s="247" t="s">
        <v>1575</v>
      </c>
      <c r="E59" s="239" t="s">
        <v>1533</v>
      </c>
      <c r="F59" s="239" t="s">
        <v>1681</v>
      </c>
      <c r="G59" s="44" t="s">
        <v>133</v>
      </c>
      <c r="H59" s="248" t="s">
        <v>1580</v>
      </c>
      <c r="I59" s="248" t="s">
        <v>98</v>
      </c>
      <c r="J59" s="249">
        <v>5.7</v>
      </c>
      <c r="K59" s="247">
        <v>49</v>
      </c>
      <c r="L59" s="247">
        <v>40</v>
      </c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47">
        <v>48.9</v>
      </c>
      <c r="AA59" s="251">
        <f t="shared" si="8"/>
        <v>0.204081632653064</v>
      </c>
      <c r="AB59" s="252">
        <v>89</v>
      </c>
      <c r="AC59" s="253">
        <f>(AB59-Z59)*VLOOKUP(AE59,公斤水的体积!A:B,2,)</f>
        <v>40.134887</v>
      </c>
      <c r="AD59" s="254">
        <f t="shared" si="9"/>
        <v>0.337217499999998</v>
      </c>
      <c r="AE59" s="255">
        <v>15</v>
      </c>
      <c r="AF59" s="140"/>
      <c r="AG59" s="256"/>
      <c r="AH59" s="257">
        <v>0.7</v>
      </c>
      <c r="AI59" s="258">
        <v>143.5</v>
      </c>
      <c r="AJ59" s="259">
        <f t="shared" si="10"/>
        <v>0.48780487804878</v>
      </c>
      <c r="AK59" s="260" t="s">
        <v>63</v>
      </c>
      <c r="AL59" s="260" t="s">
        <v>63</v>
      </c>
      <c r="AM59" s="260" t="s">
        <v>63</v>
      </c>
      <c r="AN59" s="260" t="s">
        <v>63</v>
      </c>
      <c r="AO59" s="260" t="s">
        <v>63</v>
      </c>
      <c r="AP59" s="260" t="s">
        <v>63</v>
      </c>
      <c r="AQ59" s="260" t="s">
        <v>63</v>
      </c>
      <c r="AR59" s="259" t="str">
        <f t="shared" si="11"/>
        <v>合格</v>
      </c>
      <c r="AS59" s="139" t="s">
        <v>64</v>
      </c>
      <c r="AT59" s="44">
        <v>20251203</v>
      </c>
      <c r="AU59" s="41">
        <v>15</v>
      </c>
    </row>
    <row r="60" ht="15" spans="1:47">
      <c r="A60" s="245">
        <v>53</v>
      </c>
      <c r="B60" s="246" t="s">
        <v>56</v>
      </c>
      <c r="C60" s="44">
        <v>20251203</v>
      </c>
      <c r="D60" s="247" t="s">
        <v>1575</v>
      </c>
      <c r="E60" s="239" t="s">
        <v>1682</v>
      </c>
      <c r="F60" s="239" t="s">
        <v>1683</v>
      </c>
      <c r="G60" s="44" t="s">
        <v>133</v>
      </c>
      <c r="H60" s="248" t="s">
        <v>1066</v>
      </c>
      <c r="I60" s="248" t="s">
        <v>149</v>
      </c>
      <c r="J60" s="261">
        <v>5</v>
      </c>
      <c r="K60" s="247">
        <v>43.6</v>
      </c>
      <c r="L60" s="247">
        <v>40</v>
      </c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47">
        <v>43.5</v>
      </c>
      <c r="AA60" s="251">
        <f t="shared" si="8"/>
        <v>0.229357798165141</v>
      </c>
      <c r="AB60" s="252">
        <v>83.6</v>
      </c>
      <c r="AC60" s="253">
        <f>(AB60-Z60)*VLOOKUP(AE60,公斤水的体积!A:B,2,)</f>
        <v>40.134887</v>
      </c>
      <c r="AD60" s="254">
        <f t="shared" si="9"/>
        <v>0.337217499999998</v>
      </c>
      <c r="AE60" s="255">
        <v>15</v>
      </c>
      <c r="AF60" s="140"/>
      <c r="AG60" s="256"/>
      <c r="AH60" s="257">
        <v>2</v>
      </c>
      <c r="AI60" s="258">
        <v>161.4</v>
      </c>
      <c r="AJ60" s="259">
        <f t="shared" si="10"/>
        <v>1.23915737298637</v>
      </c>
      <c r="AK60" s="260" t="s">
        <v>63</v>
      </c>
      <c r="AL60" s="260" t="s">
        <v>63</v>
      </c>
      <c r="AM60" s="260" t="s">
        <v>63</v>
      </c>
      <c r="AN60" s="260" t="s">
        <v>63</v>
      </c>
      <c r="AO60" s="260" t="s">
        <v>63</v>
      </c>
      <c r="AP60" s="260" t="s">
        <v>63</v>
      </c>
      <c r="AQ60" s="260" t="s">
        <v>63</v>
      </c>
      <c r="AR60" s="259" t="str">
        <f t="shared" si="11"/>
        <v>合格</v>
      </c>
      <c r="AS60" s="139" t="s">
        <v>64</v>
      </c>
      <c r="AT60" s="44">
        <v>20251203</v>
      </c>
      <c r="AU60" s="41">
        <v>15</v>
      </c>
    </row>
    <row r="61" ht="15" spans="1:47">
      <c r="A61" s="245">
        <v>54</v>
      </c>
      <c r="B61" s="246" t="s">
        <v>56</v>
      </c>
      <c r="C61" s="44">
        <v>20251203</v>
      </c>
      <c r="D61" s="247" t="s">
        <v>1575</v>
      </c>
      <c r="E61" s="239" t="s">
        <v>1684</v>
      </c>
      <c r="F61" s="239" t="s">
        <v>1685</v>
      </c>
      <c r="G61" s="44" t="s">
        <v>133</v>
      </c>
      <c r="H61" s="248" t="s">
        <v>1580</v>
      </c>
      <c r="I61" s="248" t="s">
        <v>98</v>
      </c>
      <c r="J61" s="249">
        <v>5.7</v>
      </c>
      <c r="K61" s="247">
        <v>48.5</v>
      </c>
      <c r="L61" s="247">
        <v>40</v>
      </c>
      <c r="M61" s="250"/>
      <c r="N61" s="250"/>
      <c r="O61" s="250"/>
      <c r="P61" s="250"/>
      <c r="Q61" s="250"/>
      <c r="R61" s="250"/>
      <c r="S61" s="250"/>
      <c r="T61" s="250"/>
      <c r="U61" s="250"/>
      <c r="V61" s="250"/>
      <c r="W61" s="250"/>
      <c r="X61" s="250"/>
      <c r="Y61" s="250"/>
      <c r="Z61" s="247">
        <v>48.4</v>
      </c>
      <c r="AA61" s="251">
        <f t="shared" si="8"/>
        <v>0.206185567010312</v>
      </c>
      <c r="AB61" s="252">
        <v>88.5</v>
      </c>
      <c r="AC61" s="253">
        <f>(AB61-Z61)*VLOOKUP(AE61,公斤水的体积!A:B,2,)</f>
        <v>40.134887</v>
      </c>
      <c r="AD61" s="254">
        <f t="shared" si="9"/>
        <v>0.337217499999998</v>
      </c>
      <c r="AE61" s="255">
        <v>15</v>
      </c>
      <c r="AF61" s="140"/>
      <c r="AG61" s="256"/>
      <c r="AH61" s="257">
        <v>2.3</v>
      </c>
      <c r="AI61" s="258">
        <v>146.2</v>
      </c>
      <c r="AJ61" s="259">
        <f t="shared" si="10"/>
        <v>1.57318741450068</v>
      </c>
      <c r="AK61" s="260" t="s">
        <v>63</v>
      </c>
      <c r="AL61" s="260" t="s">
        <v>63</v>
      </c>
      <c r="AM61" s="260" t="s">
        <v>63</v>
      </c>
      <c r="AN61" s="260" t="s">
        <v>63</v>
      </c>
      <c r="AO61" s="260" t="s">
        <v>63</v>
      </c>
      <c r="AP61" s="260" t="s">
        <v>63</v>
      </c>
      <c r="AQ61" s="260" t="s">
        <v>63</v>
      </c>
      <c r="AR61" s="259" t="str">
        <f t="shared" si="11"/>
        <v>合格</v>
      </c>
      <c r="AS61" s="139" t="s">
        <v>64</v>
      </c>
      <c r="AT61" s="44">
        <v>20251203</v>
      </c>
      <c r="AU61" s="41">
        <v>15</v>
      </c>
    </row>
    <row r="62" ht="15" spans="1:47">
      <c r="A62" s="245">
        <v>55</v>
      </c>
      <c r="B62" s="246" t="s">
        <v>56</v>
      </c>
      <c r="C62" s="44">
        <v>20251203</v>
      </c>
      <c r="D62" s="247" t="s">
        <v>1575</v>
      </c>
      <c r="E62" s="239" t="s">
        <v>1686</v>
      </c>
      <c r="F62" s="239" t="s">
        <v>1687</v>
      </c>
      <c r="G62" s="44" t="s">
        <v>133</v>
      </c>
      <c r="H62" s="248" t="s">
        <v>1580</v>
      </c>
      <c r="I62" s="248" t="s">
        <v>98</v>
      </c>
      <c r="J62" s="261">
        <v>5.7</v>
      </c>
      <c r="K62" s="247">
        <v>48.8</v>
      </c>
      <c r="L62" s="247">
        <v>40</v>
      </c>
      <c r="M62" s="250"/>
      <c r="N62" s="250"/>
      <c r="O62" s="250"/>
      <c r="P62" s="250"/>
      <c r="Q62" s="250"/>
      <c r="R62" s="250"/>
      <c r="S62" s="250"/>
      <c r="T62" s="250"/>
      <c r="U62" s="250"/>
      <c r="V62" s="250"/>
      <c r="W62" s="250"/>
      <c r="X62" s="250"/>
      <c r="Y62" s="250"/>
      <c r="Z62" s="247">
        <v>48.7</v>
      </c>
      <c r="AA62" s="251">
        <f t="shared" si="8"/>
        <v>0.204918032786874</v>
      </c>
      <c r="AB62" s="252">
        <v>88.8</v>
      </c>
      <c r="AC62" s="253">
        <f>(AB62-Z62)*VLOOKUP(AE62,公斤水的体积!A:B,2,)</f>
        <v>40.134887</v>
      </c>
      <c r="AD62" s="254">
        <f t="shared" si="9"/>
        <v>0.33721749999998</v>
      </c>
      <c r="AE62" s="255">
        <v>15</v>
      </c>
      <c r="AF62" s="140"/>
      <c r="AG62" s="256"/>
      <c r="AH62" s="257">
        <v>3.3</v>
      </c>
      <c r="AI62" s="258">
        <v>145</v>
      </c>
      <c r="AJ62" s="259">
        <f t="shared" si="10"/>
        <v>2.27586206896552</v>
      </c>
      <c r="AK62" s="260" t="s">
        <v>63</v>
      </c>
      <c r="AL62" s="260" t="s">
        <v>63</v>
      </c>
      <c r="AM62" s="260" t="s">
        <v>63</v>
      </c>
      <c r="AN62" s="260" t="s">
        <v>63</v>
      </c>
      <c r="AO62" s="260" t="s">
        <v>63</v>
      </c>
      <c r="AP62" s="260" t="s">
        <v>63</v>
      </c>
      <c r="AQ62" s="260" t="s">
        <v>63</v>
      </c>
      <c r="AR62" s="259" t="str">
        <f t="shared" si="11"/>
        <v>合格</v>
      </c>
      <c r="AS62" s="139" t="s">
        <v>64</v>
      </c>
      <c r="AT62" s="44">
        <v>20251203</v>
      </c>
      <c r="AU62" s="41">
        <v>15</v>
      </c>
    </row>
    <row r="63" ht="15" spans="1:47">
      <c r="A63" s="245">
        <v>56</v>
      </c>
      <c r="B63" s="246" t="s">
        <v>56</v>
      </c>
      <c r="C63" s="44">
        <v>20251203</v>
      </c>
      <c r="D63" s="247" t="s">
        <v>1575</v>
      </c>
      <c r="E63" s="239" t="s">
        <v>1688</v>
      </c>
      <c r="F63" s="239" t="s">
        <v>1689</v>
      </c>
      <c r="G63" s="44" t="s">
        <v>133</v>
      </c>
      <c r="H63" s="248" t="s">
        <v>836</v>
      </c>
      <c r="I63" s="248" t="s">
        <v>126</v>
      </c>
      <c r="J63" s="261">
        <v>5</v>
      </c>
      <c r="K63" s="247">
        <v>45.1</v>
      </c>
      <c r="L63" s="247">
        <v>40</v>
      </c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47">
        <v>45</v>
      </c>
      <c r="AA63" s="251">
        <f t="shared" si="8"/>
        <v>0.221729490022176</v>
      </c>
      <c r="AB63" s="252">
        <v>85.1</v>
      </c>
      <c r="AC63" s="253">
        <f>(AB63-Z63)*VLOOKUP(AE63,公斤水的体积!A:B,2,)</f>
        <v>40.134887</v>
      </c>
      <c r="AD63" s="254">
        <f t="shared" si="9"/>
        <v>0.33721749999998</v>
      </c>
      <c r="AE63" s="255">
        <v>15</v>
      </c>
      <c r="AF63" s="140"/>
      <c r="AG63" s="256"/>
      <c r="AH63" s="257">
        <v>4.5</v>
      </c>
      <c r="AI63" s="258">
        <v>160.6</v>
      </c>
      <c r="AJ63" s="259">
        <f t="shared" si="10"/>
        <v>2.80199252801993</v>
      </c>
      <c r="AK63" s="260" t="s">
        <v>63</v>
      </c>
      <c r="AL63" s="260" t="s">
        <v>63</v>
      </c>
      <c r="AM63" s="260" t="s">
        <v>63</v>
      </c>
      <c r="AN63" s="260" t="s">
        <v>63</v>
      </c>
      <c r="AO63" s="260" t="s">
        <v>63</v>
      </c>
      <c r="AP63" s="260" t="s">
        <v>63</v>
      </c>
      <c r="AQ63" s="260" t="s">
        <v>63</v>
      </c>
      <c r="AR63" s="259" t="str">
        <f t="shared" si="11"/>
        <v>合格</v>
      </c>
      <c r="AS63" s="139" t="s">
        <v>64</v>
      </c>
      <c r="AT63" s="44">
        <v>20251203</v>
      </c>
      <c r="AU63" s="41">
        <v>15</v>
      </c>
    </row>
    <row r="64" ht="15" spans="1:47">
      <c r="A64" s="245">
        <v>57</v>
      </c>
      <c r="B64" s="246" t="s">
        <v>56</v>
      </c>
      <c r="C64" s="44">
        <v>20251203</v>
      </c>
      <c r="D64" s="247" t="s">
        <v>1575</v>
      </c>
      <c r="E64" s="239" t="s">
        <v>1690</v>
      </c>
      <c r="F64" s="239" t="s">
        <v>1691</v>
      </c>
      <c r="G64" s="44" t="s">
        <v>133</v>
      </c>
      <c r="H64" s="248" t="s">
        <v>1580</v>
      </c>
      <c r="I64" s="248" t="s">
        <v>98</v>
      </c>
      <c r="J64" s="249">
        <v>5.7</v>
      </c>
      <c r="K64" s="247">
        <v>48.3</v>
      </c>
      <c r="L64" s="247">
        <v>40</v>
      </c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47">
        <v>48.2</v>
      </c>
      <c r="AA64" s="251">
        <f t="shared" si="8"/>
        <v>0.207039337474108</v>
      </c>
      <c r="AB64" s="252">
        <v>88.3</v>
      </c>
      <c r="AC64" s="253">
        <f>(AB64-Z64)*VLOOKUP(AE64,公斤水的体积!A:B,2,)</f>
        <v>40.134887</v>
      </c>
      <c r="AD64" s="254">
        <f t="shared" si="9"/>
        <v>0.33721749999998</v>
      </c>
      <c r="AE64" s="255">
        <v>15</v>
      </c>
      <c r="AF64" s="140"/>
      <c r="AG64" s="256"/>
      <c r="AH64" s="257">
        <v>2.5</v>
      </c>
      <c r="AI64" s="258">
        <v>145.3</v>
      </c>
      <c r="AJ64" s="259">
        <f t="shared" si="10"/>
        <v>1.72057811424639</v>
      </c>
      <c r="AK64" s="260" t="s">
        <v>63</v>
      </c>
      <c r="AL64" s="260" t="s">
        <v>63</v>
      </c>
      <c r="AM64" s="260" t="s">
        <v>63</v>
      </c>
      <c r="AN64" s="260" t="s">
        <v>63</v>
      </c>
      <c r="AO64" s="260" t="s">
        <v>63</v>
      </c>
      <c r="AP64" s="260" t="s">
        <v>63</v>
      </c>
      <c r="AQ64" s="260" t="s">
        <v>63</v>
      </c>
      <c r="AR64" s="259" t="str">
        <f t="shared" si="11"/>
        <v>合格</v>
      </c>
      <c r="AS64" s="139" t="s">
        <v>64</v>
      </c>
      <c r="AT64" s="44">
        <v>20251203</v>
      </c>
      <c r="AU64" s="41">
        <v>15</v>
      </c>
    </row>
    <row r="65" ht="15" spans="1:47">
      <c r="A65" s="245">
        <v>58</v>
      </c>
      <c r="B65" s="246" t="s">
        <v>56</v>
      </c>
      <c r="C65" s="44">
        <v>20251203</v>
      </c>
      <c r="D65" s="247" t="s">
        <v>1575</v>
      </c>
      <c r="E65" s="239" t="s">
        <v>1692</v>
      </c>
      <c r="F65" s="239" t="s">
        <v>1693</v>
      </c>
      <c r="G65" s="44" t="s">
        <v>133</v>
      </c>
      <c r="H65" s="248" t="s">
        <v>867</v>
      </c>
      <c r="I65" s="248" t="s">
        <v>98</v>
      </c>
      <c r="J65" s="249">
        <v>5.7</v>
      </c>
      <c r="K65" s="247">
        <v>47.6</v>
      </c>
      <c r="L65" s="247">
        <v>40.1</v>
      </c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47">
        <v>47.5</v>
      </c>
      <c r="AA65" s="251">
        <f t="shared" si="8"/>
        <v>0.210084033613448</v>
      </c>
      <c r="AB65" s="252">
        <v>87.7</v>
      </c>
      <c r="AC65" s="253">
        <f>(AB65-Z65)*VLOOKUP(AE65,公斤水的体积!A:B,2,)</f>
        <v>40.234974</v>
      </c>
      <c r="AD65" s="254">
        <f t="shared" si="9"/>
        <v>0.336593516209476</v>
      </c>
      <c r="AE65" s="255">
        <v>15</v>
      </c>
      <c r="AF65" s="140"/>
      <c r="AG65" s="256"/>
      <c r="AH65" s="257">
        <v>3.4</v>
      </c>
      <c r="AI65" s="258">
        <v>150.5</v>
      </c>
      <c r="AJ65" s="259">
        <f t="shared" si="10"/>
        <v>2.25913621262458</v>
      </c>
      <c r="AK65" s="260" t="s">
        <v>63</v>
      </c>
      <c r="AL65" s="260" t="s">
        <v>63</v>
      </c>
      <c r="AM65" s="260" t="s">
        <v>63</v>
      </c>
      <c r="AN65" s="260" t="s">
        <v>63</v>
      </c>
      <c r="AO65" s="260" t="s">
        <v>63</v>
      </c>
      <c r="AP65" s="260" t="s">
        <v>63</v>
      </c>
      <c r="AQ65" s="260" t="s">
        <v>63</v>
      </c>
      <c r="AR65" s="259" t="str">
        <f t="shared" si="11"/>
        <v>合格</v>
      </c>
      <c r="AS65" s="139" t="s">
        <v>64</v>
      </c>
      <c r="AT65" s="44">
        <v>20251203</v>
      </c>
      <c r="AU65" s="41">
        <v>15</v>
      </c>
    </row>
    <row r="66" ht="15" spans="1:47">
      <c r="A66" s="245">
        <v>59</v>
      </c>
      <c r="B66" s="246" t="s">
        <v>56</v>
      </c>
      <c r="C66" s="44">
        <v>20251203</v>
      </c>
      <c r="D66" s="247" t="s">
        <v>1575</v>
      </c>
      <c r="E66" s="239" t="s">
        <v>1694</v>
      </c>
      <c r="F66" s="239" t="s">
        <v>1695</v>
      </c>
      <c r="G66" s="44" t="s">
        <v>106</v>
      </c>
      <c r="H66" s="248" t="s">
        <v>1195</v>
      </c>
      <c r="I66" s="248" t="s">
        <v>126</v>
      </c>
      <c r="J66" s="249">
        <v>5.7</v>
      </c>
      <c r="K66" s="247">
        <v>53.9</v>
      </c>
      <c r="L66" s="247">
        <v>38.4</v>
      </c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47">
        <v>53.8</v>
      </c>
      <c r="AA66" s="251">
        <f t="shared" si="8"/>
        <v>0.185528756957331</v>
      </c>
      <c r="AB66" s="252">
        <v>92.3</v>
      </c>
      <c r="AC66" s="253">
        <f>(AB66-Z66)*VLOOKUP(AE66,公斤水的体积!A:B,2,)</f>
        <v>38.533495</v>
      </c>
      <c r="AD66" s="254">
        <f t="shared" si="9"/>
        <v>0.347643229166657</v>
      </c>
      <c r="AE66" s="255">
        <v>15</v>
      </c>
      <c r="AF66" s="140"/>
      <c r="AG66" s="256"/>
      <c r="AH66" s="257">
        <v>3.4</v>
      </c>
      <c r="AI66" s="258">
        <v>124.6</v>
      </c>
      <c r="AJ66" s="259">
        <f t="shared" si="10"/>
        <v>2.72873194221509</v>
      </c>
      <c r="AK66" s="260" t="s">
        <v>63</v>
      </c>
      <c r="AL66" s="260" t="s">
        <v>63</v>
      </c>
      <c r="AM66" s="260" t="s">
        <v>63</v>
      </c>
      <c r="AN66" s="260" t="s">
        <v>63</v>
      </c>
      <c r="AO66" s="260" t="s">
        <v>63</v>
      </c>
      <c r="AP66" s="260" t="s">
        <v>63</v>
      </c>
      <c r="AQ66" s="260" t="s">
        <v>63</v>
      </c>
      <c r="AR66" s="259" t="str">
        <f t="shared" si="11"/>
        <v>合格</v>
      </c>
      <c r="AS66" s="139" t="s">
        <v>64</v>
      </c>
      <c r="AT66" s="44">
        <v>20251203</v>
      </c>
      <c r="AU66" s="41">
        <v>15</v>
      </c>
    </row>
    <row r="67" ht="15" spans="1:47">
      <c r="A67" s="245">
        <v>60</v>
      </c>
      <c r="B67" s="246" t="s">
        <v>56</v>
      </c>
      <c r="C67" s="44">
        <v>20251203</v>
      </c>
      <c r="D67" s="247" t="s">
        <v>1575</v>
      </c>
      <c r="E67" s="239" t="s">
        <v>1696</v>
      </c>
      <c r="F67" s="239" t="s">
        <v>1697</v>
      </c>
      <c r="G67" s="44" t="s">
        <v>133</v>
      </c>
      <c r="H67" s="248" t="s">
        <v>1231</v>
      </c>
      <c r="I67" s="248" t="s">
        <v>98</v>
      </c>
      <c r="J67" s="249">
        <v>5.7</v>
      </c>
      <c r="K67" s="247">
        <v>48.6</v>
      </c>
      <c r="L67" s="247">
        <v>40.4</v>
      </c>
      <c r="M67" s="250"/>
      <c r="N67" s="250"/>
      <c r="O67" s="250"/>
      <c r="P67" s="250"/>
      <c r="Q67" s="250"/>
      <c r="R67" s="250"/>
      <c r="S67" s="250"/>
      <c r="T67" s="250"/>
      <c r="U67" s="250"/>
      <c r="V67" s="250"/>
      <c r="W67" s="250"/>
      <c r="X67" s="250"/>
      <c r="Y67" s="250"/>
      <c r="Z67" s="247">
        <v>48.5</v>
      </c>
      <c r="AA67" s="251">
        <f t="shared" si="8"/>
        <v>0.205761316872431</v>
      </c>
      <c r="AB67" s="252">
        <v>89</v>
      </c>
      <c r="AC67" s="253">
        <f>(AB67-Z67)*VLOOKUP(AE67,公斤水的体积!A:B,2,)</f>
        <v>40.535235</v>
      </c>
      <c r="AD67" s="254">
        <f t="shared" si="9"/>
        <v>0.334740099009905</v>
      </c>
      <c r="AE67" s="255">
        <v>15</v>
      </c>
      <c r="AF67" s="140"/>
      <c r="AG67" s="256"/>
      <c r="AH67" s="257">
        <v>0.6</v>
      </c>
      <c r="AI67" s="258">
        <v>146.8</v>
      </c>
      <c r="AJ67" s="259">
        <f t="shared" si="10"/>
        <v>0.408719346049046</v>
      </c>
      <c r="AK67" s="260" t="s">
        <v>63</v>
      </c>
      <c r="AL67" s="260" t="s">
        <v>63</v>
      </c>
      <c r="AM67" s="260" t="s">
        <v>63</v>
      </c>
      <c r="AN67" s="260" t="s">
        <v>63</v>
      </c>
      <c r="AO67" s="260" t="s">
        <v>63</v>
      </c>
      <c r="AP67" s="260" t="s">
        <v>63</v>
      </c>
      <c r="AQ67" s="260" t="s">
        <v>63</v>
      </c>
      <c r="AR67" s="259" t="str">
        <f t="shared" si="11"/>
        <v>合格</v>
      </c>
      <c r="AS67" s="139" t="s">
        <v>64</v>
      </c>
      <c r="AT67" s="44">
        <v>20251203</v>
      </c>
      <c r="AU67" s="41">
        <v>15</v>
      </c>
    </row>
    <row r="68" ht="15" spans="1:47">
      <c r="A68" s="245">
        <v>61</v>
      </c>
      <c r="B68" s="246" t="s">
        <v>56</v>
      </c>
      <c r="C68" s="44">
        <v>20251203</v>
      </c>
      <c r="D68" s="247" t="s">
        <v>1575</v>
      </c>
      <c r="E68" s="239" t="s">
        <v>1698</v>
      </c>
      <c r="F68" s="239" t="s">
        <v>1699</v>
      </c>
      <c r="G68" s="44" t="s">
        <v>68</v>
      </c>
      <c r="H68" s="248" t="s">
        <v>846</v>
      </c>
      <c r="I68" s="248" t="s">
        <v>78</v>
      </c>
      <c r="J68" s="249">
        <v>5.7</v>
      </c>
      <c r="K68" s="247">
        <v>53.4</v>
      </c>
      <c r="L68" s="247">
        <v>40.5</v>
      </c>
      <c r="M68" s="250"/>
      <c r="N68" s="250"/>
      <c r="O68" s="250"/>
      <c r="P68" s="250"/>
      <c r="Q68" s="250"/>
      <c r="R68" s="250"/>
      <c r="S68" s="250"/>
      <c r="T68" s="250"/>
      <c r="U68" s="250"/>
      <c r="V68" s="250"/>
      <c r="W68" s="250"/>
      <c r="X68" s="250"/>
      <c r="Y68" s="250"/>
      <c r="Z68" s="247">
        <v>53.3</v>
      </c>
      <c r="AA68" s="251">
        <f t="shared" si="8"/>
        <v>0.187265917602999</v>
      </c>
      <c r="AB68" s="252">
        <v>94.2</v>
      </c>
      <c r="AC68" s="253">
        <f>(AB68-Z68)*VLOOKUP(AE68,公斤水的体积!A:B,2,)</f>
        <v>40.935583</v>
      </c>
      <c r="AD68" s="254">
        <f t="shared" si="9"/>
        <v>1.07551358024692</v>
      </c>
      <c r="AE68" s="255">
        <v>15</v>
      </c>
      <c r="AF68" s="140"/>
      <c r="AG68" s="256"/>
      <c r="AH68" s="257">
        <v>2.6</v>
      </c>
      <c r="AI68" s="258">
        <v>137.6</v>
      </c>
      <c r="AJ68" s="259">
        <f t="shared" si="10"/>
        <v>1.88953488372093</v>
      </c>
      <c r="AK68" s="260" t="s">
        <v>63</v>
      </c>
      <c r="AL68" s="260" t="s">
        <v>63</v>
      </c>
      <c r="AM68" s="260" t="s">
        <v>63</v>
      </c>
      <c r="AN68" s="260" t="s">
        <v>63</v>
      </c>
      <c r="AO68" s="260" t="s">
        <v>63</v>
      </c>
      <c r="AP68" s="260" t="s">
        <v>63</v>
      </c>
      <c r="AQ68" s="260" t="s">
        <v>63</v>
      </c>
      <c r="AR68" s="259" t="str">
        <f t="shared" si="11"/>
        <v>合格</v>
      </c>
      <c r="AS68" s="139" t="s">
        <v>64</v>
      </c>
      <c r="AT68" s="44">
        <v>20251203</v>
      </c>
      <c r="AU68" s="41">
        <v>15</v>
      </c>
    </row>
    <row r="69" ht="15" spans="1:47">
      <c r="A69" s="245">
        <v>62</v>
      </c>
      <c r="B69" s="246" t="s">
        <v>56</v>
      </c>
      <c r="C69" s="44">
        <v>20251203</v>
      </c>
      <c r="D69" s="247" t="s">
        <v>1575</v>
      </c>
      <c r="E69" s="239" t="s">
        <v>1700</v>
      </c>
      <c r="F69" s="239" t="s">
        <v>1701</v>
      </c>
      <c r="G69" s="44" t="s">
        <v>96</v>
      </c>
      <c r="H69" s="248" t="s">
        <v>645</v>
      </c>
      <c r="I69" s="248" t="s">
        <v>98</v>
      </c>
      <c r="J69" s="249">
        <v>5.7</v>
      </c>
      <c r="K69" s="247">
        <v>55.1</v>
      </c>
      <c r="L69" s="247">
        <v>40.6</v>
      </c>
      <c r="M69" s="250"/>
      <c r="N69" s="250"/>
      <c r="O69" s="250"/>
      <c r="P69" s="250"/>
      <c r="Q69" s="250"/>
      <c r="R69" s="250"/>
      <c r="S69" s="250"/>
      <c r="T69" s="250"/>
      <c r="U69" s="250"/>
      <c r="V69" s="250"/>
      <c r="W69" s="250"/>
      <c r="X69" s="250"/>
      <c r="Y69" s="250"/>
      <c r="Z69" s="247">
        <v>55</v>
      </c>
      <c r="AA69" s="251">
        <f t="shared" si="8"/>
        <v>0.18148820326679</v>
      </c>
      <c r="AB69" s="252">
        <v>95.7</v>
      </c>
      <c r="AC69" s="253">
        <f>(AB69-Z69)*VLOOKUP(AE69,公斤水的体积!A:B,2,)</f>
        <v>40.735409</v>
      </c>
      <c r="AD69" s="254">
        <f t="shared" si="9"/>
        <v>0.333519704433487</v>
      </c>
      <c r="AE69" s="255">
        <v>15</v>
      </c>
      <c r="AF69" s="140"/>
      <c r="AG69" s="256"/>
      <c r="AH69" s="257">
        <v>2.3</v>
      </c>
      <c r="AI69" s="258">
        <v>130.1</v>
      </c>
      <c r="AJ69" s="259">
        <f t="shared" si="10"/>
        <v>1.76787086856264</v>
      </c>
      <c r="AK69" s="260" t="s">
        <v>63</v>
      </c>
      <c r="AL69" s="260" t="s">
        <v>63</v>
      </c>
      <c r="AM69" s="260" t="s">
        <v>63</v>
      </c>
      <c r="AN69" s="260" t="s">
        <v>63</v>
      </c>
      <c r="AO69" s="260" t="s">
        <v>63</v>
      </c>
      <c r="AP69" s="260" t="s">
        <v>63</v>
      </c>
      <c r="AQ69" s="260" t="s">
        <v>63</v>
      </c>
      <c r="AR69" s="259" t="str">
        <f t="shared" si="11"/>
        <v>合格</v>
      </c>
      <c r="AS69" s="139" t="s">
        <v>64</v>
      </c>
      <c r="AT69" s="44">
        <v>20251203</v>
      </c>
      <c r="AU69" s="41">
        <v>15</v>
      </c>
    </row>
    <row r="70" ht="15" spans="1:47">
      <c r="A70" s="245">
        <v>63</v>
      </c>
      <c r="B70" s="246" t="s">
        <v>56</v>
      </c>
      <c r="C70" s="44">
        <v>20251203</v>
      </c>
      <c r="D70" s="247" t="s">
        <v>1575</v>
      </c>
      <c r="E70" s="239" t="s">
        <v>1702</v>
      </c>
      <c r="F70" s="239" t="s">
        <v>1703</v>
      </c>
      <c r="G70" s="44" t="s">
        <v>106</v>
      </c>
      <c r="H70" s="248" t="s">
        <v>225</v>
      </c>
      <c r="I70" s="248" t="s">
        <v>98</v>
      </c>
      <c r="J70" s="249">
        <v>5.7</v>
      </c>
      <c r="K70" s="247">
        <v>54.4</v>
      </c>
      <c r="L70" s="247">
        <v>40.6</v>
      </c>
      <c r="M70" s="250"/>
      <c r="N70" s="250"/>
      <c r="O70" s="250"/>
      <c r="P70" s="250"/>
      <c r="Q70" s="250"/>
      <c r="R70" s="250"/>
      <c r="S70" s="250"/>
      <c r="T70" s="250"/>
      <c r="U70" s="250"/>
      <c r="V70" s="250"/>
      <c r="W70" s="250"/>
      <c r="X70" s="250"/>
      <c r="Y70" s="250"/>
      <c r="Z70" s="247">
        <v>54.3</v>
      </c>
      <c r="AA70" s="251">
        <f t="shared" si="8"/>
        <v>0.183823529411767</v>
      </c>
      <c r="AB70" s="252">
        <v>95</v>
      </c>
      <c r="AC70" s="253">
        <f>(AB70-Z70)*VLOOKUP(AE70,公斤水的体积!A:B,2,)</f>
        <v>40.735409</v>
      </c>
      <c r="AD70" s="254">
        <f t="shared" si="9"/>
        <v>0.333519704433487</v>
      </c>
      <c r="AE70" s="255">
        <v>15</v>
      </c>
      <c r="AF70" s="140"/>
      <c r="AG70" s="256"/>
      <c r="AH70" s="257">
        <v>3.5</v>
      </c>
      <c r="AI70" s="258">
        <v>132.3</v>
      </c>
      <c r="AJ70" s="259">
        <f t="shared" si="10"/>
        <v>2.64550264550265</v>
      </c>
      <c r="AK70" s="260" t="s">
        <v>63</v>
      </c>
      <c r="AL70" s="260" t="s">
        <v>63</v>
      </c>
      <c r="AM70" s="260" t="s">
        <v>63</v>
      </c>
      <c r="AN70" s="260" t="s">
        <v>63</v>
      </c>
      <c r="AO70" s="260" t="s">
        <v>63</v>
      </c>
      <c r="AP70" s="260" t="s">
        <v>63</v>
      </c>
      <c r="AQ70" s="260" t="s">
        <v>63</v>
      </c>
      <c r="AR70" s="259" t="str">
        <f t="shared" si="11"/>
        <v>合格</v>
      </c>
      <c r="AS70" s="139" t="s">
        <v>64</v>
      </c>
      <c r="AT70" s="44">
        <v>20251203</v>
      </c>
      <c r="AU70" s="41">
        <v>15</v>
      </c>
    </row>
    <row r="71" ht="15" spans="1:47">
      <c r="A71" s="245">
        <v>64</v>
      </c>
      <c r="B71" s="246" t="s">
        <v>56</v>
      </c>
      <c r="C71" s="44">
        <v>20251203</v>
      </c>
      <c r="D71" s="247" t="s">
        <v>1575</v>
      </c>
      <c r="E71" s="239" t="s">
        <v>1704</v>
      </c>
      <c r="F71" s="239" t="s">
        <v>1705</v>
      </c>
      <c r="G71" s="44" t="s">
        <v>96</v>
      </c>
      <c r="H71" s="248" t="s">
        <v>1529</v>
      </c>
      <c r="I71" s="248" t="s">
        <v>149</v>
      </c>
      <c r="J71" s="249">
        <v>5.7</v>
      </c>
      <c r="K71" s="247">
        <v>52.5</v>
      </c>
      <c r="L71" s="247">
        <v>39.2</v>
      </c>
      <c r="M71" s="250"/>
      <c r="N71" s="250"/>
      <c r="O71" s="250"/>
      <c r="P71" s="250"/>
      <c r="Q71" s="250"/>
      <c r="R71" s="250"/>
      <c r="S71" s="250"/>
      <c r="T71" s="250"/>
      <c r="U71" s="250"/>
      <c r="V71" s="250"/>
      <c r="W71" s="250"/>
      <c r="X71" s="250"/>
      <c r="Y71" s="250"/>
      <c r="Z71" s="247">
        <v>52.4</v>
      </c>
      <c r="AA71" s="251">
        <f t="shared" si="8"/>
        <v>0.190476190476193</v>
      </c>
      <c r="AB71" s="252">
        <v>91.7</v>
      </c>
      <c r="AC71" s="253">
        <f>(AB71-Z71)*VLOOKUP(AE71,公斤水的体积!A:B,2,)</f>
        <v>39.334191</v>
      </c>
      <c r="AD71" s="254">
        <f t="shared" si="9"/>
        <v>0.34232397959184</v>
      </c>
      <c r="AE71" s="255">
        <v>15</v>
      </c>
      <c r="AF71" s="140"/>
      <c r="AG71" s="256"/>
      <c r="AH71" s="257">
        <v>3.5</v>
      </c>
      <c r="AI71" s="258">
        <v>130</v>
      </c>
      <c r="AJ71" s="259">
        <f t="shared" si="10"/>
        <v>2.69230769230769</v>
      </c>
      <c r="AK71" s="260" t="s">
        <v>63</v>
      </c>
      <c r="AL71" s="260" t="s">
        <v>63</v>
      </c>
      <c r="AM71" s="260" t="s">
        <v>63</v>
      </c>
      <c r="AN71" s="260" t="s">
        <v>63</v>
      </c>
      <c r="AO71" s="260" t="s">
        <v>63</v>
      </c>
      <c r="AP71" s="260" t="s">
        <v>63</v>
      </c>
      <c r="AQ71" s="260" t="s">
        <v>63</v>
      </c>
      <c r="AR71" s="259" t="str">
        <f t="shared" si="11"/>
        <v>合格</v>
      </c>
      <c r="AS71" s="139" t="s">
        <v>64</v>
      </c>
      <c r="AT71" s="44">
        <v>20251203</v>
      </c>
      <c r="AU71" s="41">
        <v>15</v>
      </c>
    </row>
    <row r="72" ht="15" spans="1:47">
      <c r="A72" s="245">
        <v>65</v>
      </c>
      <c r="B72" s="246" t="s">
        <v>56</v>
      </c>
      <c r="C72" s="44">
        <v>20251203</v>
      </c>
      <c r="D72" s="247" t="s">
        <v>1575</v>
      </c>
      <c r="E72" s="239" t="s">
        <v>1706</v>
      </c>
      <c r="F72" s="239" t="s">
        <v>1707</v>
      </c>
      <c r="G72" s="44" t="s">
        <v>60</v>
      </c>
      <c r="H72" s="248" t="s">
        <v>1644</v>
      </c>
      <c r="I72" s="248" t="s">
        <v>164</v>
      </c>
      <c r="J72" s="249">
        <v>5.7</v>
      </c>
      <c r="K72" s="247">
        <v>49.8</v>
      </c>
      <c r="L72" s="247">
        <v>40.5</v>
      </c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47">
        <v>49.7</v>
      </c>
      <c r="AA72" s="251">
        <f t="shared" si="8"/>
        <v>0.200803212851394</v>
      </c>
      <c r="AB72" s="252">
        <v>90.3</v>
      </c>
      <c r="AC72" s="253">
        <f>(AB72-Z72)*VLOOKUP(AE72,公斤水的体积!A:B,2,)</f>
        <v>40.635322</v>
      </c>
      <c r="AD72" s="254">
        <f t="shared" si="9"/>
        <v>0.334128395061699</v>
      </c>
      <c r="AE72" s="255">
        <v>15</v>
      </c>
      <c r="AF72" s="140"/>
      <c r="AG72" s="256"/>
      <c r="AH72" s="257">
        <v>4</v>
      </c>
      <c r="AI72" s="258">
        <v>150.5</v>
      </c>
      <c r="AJ72" s="259">
        <f t="shared" si="10"/>
        <v>2.6578073089701</v>
      </c>
      <c r="AK72" s="260" t="s">
        <v>63</v>
      </c>
      <c r="AL72" s="260" t="s">
        <v>63</v>
      </c>
      <c r="AM72" s="260" t="s">
        <v>63</v>
      </c>
      <c r="AN72" s="260" t="s">
        <v>63</v>
      </c>
      <c r="AO72" s="260" t="s">
        <v>63</v>
      </c>
      <c r="AP72" s="260" t="s">
        <v>63</v>
      </c>
      <c r="AQ72" s="260" t="s">
        <v>63</v>
      </c>
      <c r="AR72" s="259" t="str">
        <f t="shared" si="11"/>
        <v>合格</v>
      </c>
      <c r="AS72" s="139" t="s">
        <v>64</v>
      </c>
      <c r="AT72" s="44">
        <v>20251203</v>
      </c>
      <c r="AU72" s="41">
        <v>15</v>
      </c>
    </row>
    <row r="73" ht="15" spans="1:47">
      <c r="A73" s="245">
        <v>66</v>
      </c>
      <c r="B73" s="246" t="s">
        <v>56</v>
      </c>
      <c r="C73" s="44">
        <v>20251203</v>
      </c>
      <c r="D73" s="247" t="s">
        <v>1575</v>
      </c>
      <c r="E73" s="239" t="s">
        <v>1708</v>
      </c>
      <c r="F73" s="239" t="s">
        <v>1709</v>
      </c>
      <c r="G73" s="44" t="s">
        <v>133</v>
      </c>
      <c r="H73" s="248" t="s">
        <v>497</v>
      </c>
      <c r="I73" s="248" t="s">
        <v>78</v>
      </c>
      <c r="J73" s="249">
        <v>5.7</v>
      </c>
      <c r="K73" s="247">
        <v>48.2</v>
      </c>
      <c r="L73" s="247">
        <v>40.1</v>
      </c>
      <c r="M73" s="250"/>
      <c r="N73" s="250"/>
      <c r="O73" s="250"/>
      <c r="P73" s="250"/>
      <c r="Q73" s="250"/>
      <c r="R73" s="250"/>
      <c r="S73" s="250"/>
      <c r="T73" s="250"/>
      <c r="U73" s="250"/>
      <c r="V73" s="250"/>
      <c r="W73" s="250"/>
      <c r="X73" s="250"/>
      <c r="Y73" s="250"/>
      <c r="Z73" s="247">
        <v>48.1</v>
      </c>
      <c r="AA73" s="251">
        <f t="shared" si="8"/>
        <v>0.207468879668053</v>
      </c>
      <c r="AB73" s="252">
        <v>88.3</v>
      </c>
      <c r="AC73" s="253">
        <f>(AB73-Z73)*VLOOKUP(AE73,公斤水的体积!A:B,2,)</f>
        <v>40.234974</v>
      </c>
      <c r="AD73" s="254">
        <f t="shared" si="9"/>
        <v>0.336593516209458</v>
      </c>
      <c r="AE73" s="255">
        <v>15</v>
      </c>
      <c r="AF73" s="140"/>
      <c r="AG73" s="256"/>
      <c r="AH73" s="257">
        <v>1.4</v>
      </c>
      <c r="AI73" s="258">
        <v>145.2</v>
      </c>
      <c r="AJ73" s="259">
        <f t="shared" si="10"/>
        <v>0.964187327823691</v>
      </c>
      <c r="AK73" s="260" t="s">
        <v>63</v>
      </c>
      <c r="AL73" s="260" t="s">
        <v>63</v>
      </c>
      <c r="AM73" s="260" t="s">
        <v>63</v>
      </c>
      <c r="AN73" s="260" t="s">
        <v>63</v>
      </c>
      <c r="AO73" s="260" t="s">
        <v>63</v>
      </c>
      <c r="AP73" s="260" t="s">
        <v>63</v>
      </c>
      <c r="AQ73" s="260" t="s">
        <v>63</v>
      </c>
      <c r="AR73" s="259" t="str">
        <f t="shared" si="11"/>
        <v>合格</v>
      </c>
      <c r="AS73" s="139" t="s">
        <v>64</v>
      </c>
      <c r="AT73" s="44">
        <v>20251203</v>
      </c>
      <c r="AU73" s="41">
        <v>15</v>
      </c>
    </row>
    <row r="74" ht="15" spans="1:47">
      <c r="A74" s="245">
        <v>67</v>
      </c>
      <c r="B74" s="246" t="s">
        <v>56</v>
      </c>
      <c r="C74" s="44">
        <v>20251203</v>
      </c>
      <c r="D74" s="247" t="s">
        <v>1575</v>
      </c>
      <c r="E74" s="239" t="s">
        <v>1710</v>
      </c>
      <c r="F74" s="239" t="s">
        <v>1711</v>
      </c>
      <c r="G74" s="44" t="s">
        <v>133</v>
      </c>
      <c r="H74" s="248" t="s">
        <v>70</v>
      </c>
      <c r="I74" s="248"/>
      <c r="J74" s="261">
        <v>5</v>
      </c>
      <c r="K74" s="247">
        <v>43.3</v>
      </c>
      <c r="L74" s="247">
        <v>40</v>
      </c>
      <c r="M74" s="250"/>
      <c r="N74" s="250"/>
      <c r="O74" s="250"/>
      <c r="P74" s="250"/>
      <c r="Q74" s="250"/>
      <c r="R74" s="250"/>
      <c r="S74" s="250"/>
      <c r="T74" s="250"/>
      <c r="U74" s="250"/>
      <c r="V74" s="250"/>
      <c r="W74" s="250"/>
      <c r="X74" s="250"/>
      <c r="Y74" s="250"/>
      <c r="Z74" s="247">
        <v>43.2</v>
      </c>
      <c r="AA74" s="251">
        <f t="shared" si="8"/>
        <v>0.230946882217077</v>
      </c>
      <c r="AB74" s="252">
        <v>83.3</v>
      </c>
      <c r="AC74" s="253">
        <f>(AB74-Z74)*VLOOKUP(AE74,公斤水的体积!A:B,2,)</f>
        <v>40.134887</v>
      </c>
      <c r="AD74" s="254">
        <f t="shared" si="9"/>
        <v>0.33721749999998</v>
      </c>
      <c r="AE74" s="255">
        <v>15</v>
      </c>
      <c r="AF74" s="140"/>
      <c r="AG74" s="256"/>
      <c r="AH74" s="257">
        <v>0.6</v>
      </c>
      <c r="AI74" s="258">
        <v>165.6</v>
      </c>
      <c r="AJ74" s="259">
        <f t="shared" si="10"/>
        <v>0.36231884057971</v>
      </c>
      <c r="AK74" s="260" t="s">
        <v>63</v>
      </c>
      <c r="AL74" s="260" t="s">
        <v>63</v>
      </c>
      <c r="AM74" s="260" t="s">
        <v>63</v>
      </c>
      <c r="AN74" s="260" t="s">
        <v>63</v>
      </c>
      <c r="AO74" s="260" t="s">
        <v>63</v>
      </c>
      <c r="AP74" s="260" t="s">
        <v>63</v>
      </c>
      <c r="AQ74" s="260" t="s">
        <v>63</v>
      </c>
      <c r="AR74" s="259" t="str">
        <f t="shared" si="11"/>
        <v>合格</v>
      </c>
      <c r="AS74" s="139" t="s">
        <v>64</v>
      </c>
      <c r="AT74" s="44">
        <v>20251203</v>
      </c>
      <c r="AU74" s="41">
        <v>15</v>
      </c>
    </row>
    <row r="75" ht="15" spans="1:47">
      <c r="A75" s="245">
        <v>68</v>
      </c>
      <c r="B75" s="246" t="s">
        <v>56</v>
      </c>
      <c r="C75" s="44">
        <v>20251203</v>
      </c>
      <c r="D75" s="247" t="s">
        <v>1575</v>
      </c>
      <c r="E75" s="239" t="s">
        <v>1712</v>
      </c>
      <c r="F75" s="239" t="s">
        <v>1713</v>
      </c>
      <c r="G75" s="44" t="s">
        <v>133</v>
      </c>
      <c r="H75" s="248" t="s">
        <v>340</v>
      </c>
      <c r="I75" s="248" t="s">
        <v>78</v>
      </c>
      <c r="J75" s="249">
        <v>5.7</v>
      </c>
      <c r="K75" s="247">
        <v>49.3</v>
      </c>
      <c r="L75" s="247">
        <v>40</v>
      </c>
      <c r="M75" s="250"/>
      <c r="N75" s="250"/>
      <c r="O75" s="250"/>
      <c r="P75" s="250"/>
      <c r="Q75" s="250"/>
      <c r="R75" s="250"/>
      <c r="S75" s="250"/>
      <c r="T75" s="250"/>
      <c r="U75" s="250"/>
      <c r="V75" s="250"/>
      <c r="W75" s="250"/>
      <c r="X75" s="250"/>
      <c r="Y75" s="250"/>
      <c r="Z75" s="247">
        <v>49.2</v>
      </c>
      <c r="AA75" s="251">
        <f t="shared" si="8"/>
        <v>0.202839756592281</v>
      </c>
      <c r="AB75" s="252">
        <v>89.3</v>
      </c>
      <c r="AC75" s="253">
        <f>(AB75-Z75)*VLOOKUP(AE75,公斤水的体积!A:B,2,)</f>
        <v>40.134887</v>
      </c>
      <c r="AD75" s="254">
        <f t="shared" si="9"/>
        <v>0.33721749999998</v>
      </c>
      <c r="AE75" s="255">
        <v>15</v>
      </c>
      <c r="AF75" s="140"/>
      <c r="AG75" s="256"/>
      <c r="AH75" s="257">
        <v>1.7</v>
      </c>
      <c r="AI75" s="258">
        <v>144.7</v>
      </c>
      <c r="AJ75" s="259">
        <f t="shared" si="10"/>
        <v>1.17484450587422</v>
      </c>
      <c r="AK75" s="260" t="s">
        <v>63</v>
      </c>
      <c r="AL75" s="260" t="s">
        <v>63</v>
      </c>
      <c r="AM75" s="260" t="s">
        <v>63</v>
      </c>
      <c r="AN75" s="260" t="s">
        <v>63</v>
      </c>
      <c r="AO75" s="260" t="s">
        <v>63</v>
      </c>
      <c r="AP75" s="260" t="s">
        <v>63</v>
      </c>
      <c r="AQ75" s="260" t="s">
        <v>63</v>
      </c>
      <c r="AR75" s="259" t="str">
        <f t="shared" si="11"/>
        <v>合格</v>
      </c>
      <c r="AS75" s="139" t="s">
        <v>64</v>
      </c>
      <c r="AT75" s="44">
        <v>20251203</v>
      </c>
      <c r="AU75" s="41">
        <v>15</v>
      </c>
    </row>
    <row r="76" ht="15" spans="1:47">
      <c r="A76" s="245">
        <v>69</v>
      </c>
      <c r="B76" s="246" t="s">
        <v>56</v>
      </c>
      <c r="C76" s="44">
        <v>20251203</v>
      </c>
      <c r="D76" s="247" t="s">
        <v>1575</v>
      </c>
      <c r="E76" s="239" t="s">
        <v>1714</v>
      </c>
      <c r="F76" s="239" t="s">
        <v>1715</v>
      </c>
      <c r="G76" s="44" t="s">
        <v>133</v>
      </c>
      <c r="H76" s="248" t="s">
        <v>340</v>
      </c>
      <c r="I76" s="248" t="s">
        <v>164</v>
      </c>
      <c r="J76" s="249">
        <v>5.7</v>
      </c>
      <c r="K76" s="247">
        <v>48.7</v>
      </c>
      <c r="L76" s="247">
        <v>40.4</v>
      </c>
      <c r="M76" s="250"/>
      <c r="N76" s="250"/>
      <c r="O76" s="250"/>
      <c r="P76" s="250"/>
      <c r="Q76" s="250"/>
      <c r="R76" s="250"/>
      <c r="S76" s="250"/>
      <c r="T76" s="250"/>
      <c r="U76" s="250"/>
      <c r="V76" s="250"/>
      <c r="W76" s="250"/>
      <c r="X76" s="250"/>
      <c r="Y76" s="250"/>
      <c r="Z76" s="247">
        <v>48.6</v>
      </c>
      <c r="AA76" s="251">
        <f t="shared" si="8"/>
        <v>0.205338809034911</v>
      </c>
      <c r="AB76" s="252">
        <v>89.1</v>
      </c>
      <c r="AC76" s="253">
        <f>(AB76-Z76)*VLOOKUP(AE76,公斤水的体积!A:B,2,)</f>
        <v>40.535235</v>
      </c>
      <c r="AD76" s="254">
        <f t="shared" si="9"/>
        <v>0.334740099009887</v>
      </c>
      <c r="AE76" s="255">
        <v>15</v>
      </c>
      <c r="AF76" s="140"/>
      <c r="AG76" s="256"/>
      <c r="AH76" s="257">
        <v>2.7</v>
      </c>
      <c r="AI76" s="258">
        <v>150.7</v>
      </c>
      <c r="AJ76" s="259">
        <f t="shared" si="10"/>
        <v>1.79163901791639</v>
      </c>
      <c r="AK76" s="260" t="s">
        <v>63</v>
      </c>
      <c r="AL76" s="260" t="s">
        <v>63</v>
      </c>
      <c r="AM76" s="260" t="s">
        <v>63</v>
      </c>
      <c r="AN76" s="260" t="s">
        <v>63</v>
      </c>
      <c r="AO76" s="260" t="s">
        <v>63</v>
      </c>
      <c r="AP76" s="260" t="s">
        <v>63</v>
      </c>
      <c r="AQ76" s="260" t="s">
        <v>63</v>
      </c>
      <c r="AR76" s="259" t="str">
        <f t="shared" si="11"/>
        <v>合格</v>
      </c>
      <c r="AS76" s="139" t="s">
        <v>64</v>
      </c>
      <c r="AT76" s="44">
        <v>20251203</v>
      </c>
      <c r="AU76" s="41">
        <v>15</v>
      </c>
    </row>
    <row r="77" ht="15" spans="1:47">
      <c r="A77" s="245">
        <v>70</v>
      </c>
      <c r="B77" s="246" t="s">
        <v>56</v>
      </c>
      <c r="C77" s="44">
        <v>20251203</v>
      </c>
      <c r="D77" s="247" t="s">
        <v>1575</v>
      </c>
      <c r="E77" s="239" t="s">
        <v>1716</v>
      </c>
      <c r="F77" s="239" t="s">
        <v>1717</v>
      </c>
      <c r="G77" s="44" t="s">
        <v>133</v>
      </c>
      <c r="H77" s="248" t="s">
        <v>632</v>
      </c>
      <c r="I77" s="248" t="s">
        <v>98</v>
      </c>
      <c r="J77" s="249">
        <v>5.7</v>
      </c>
      <c r="K77" s="247">
        <v>47.9</v>
      </c>
      <c r="L77" s="247">
        <v>40.2</v>
      </c>
      <c r="M77" s="250"/>
      <c r="N77" s="250"/>
      <c r="O77" s="250"/>
      <c r="P77" s="250"/>
      <c r="Q77" s="250"/>
      <c r="R77" s="250"/>
      <c r="S77" s="250"/>
      <c r="T77" s="250"/>
      <c r="U77" s="250"/>
      <c r="V77" s="250"/>
      <c r="W77" s="250"/>
      <c r="X77" s="250"/>
      <c r="Y77" s="250"/>
      <c r="Z77" s="247">
        <v>47.8</v>
      </c>
      <c r="AA77" s="251">
        <f t="shared" si="8"/>
        <v>0.208768267223385</v>
      </c>
      <c r="AB77" s="252">
        <v>88.1</v>
      </c>
      <c r="AC77" s="253">
        <f>(AB77-Z77)*VLOOKUP(AE77,公斤水的体积!A:B,2,)</f>
        <v>40.335061</v>
      </c>
      <c r="AD77" s="254">
        <f t="shared" si="9"/>
        <v>0.335972636815904</v>
      </c>
      <c r="AE77" s="255">
        <v>15</v>
      </c>
      <c r="AF77" s="140"/>
      <c r="AG77" s="256"/>
      <c r="AH77" s="257">
        <v>1.9</v>
      </c>
      <c r="AI77" s="258">
        <v>150.6</v>
      </c>
      <c r="AJ77" s="259">
        <f t="shared" si="10"/>
        <v>1.26162018592297</v>
      </c>
      <c r="AK77" s="260" t="s">
        <v>63</v>
      </c>
      <c r="AL77" s="260" t="s">
        <v>63</v>
      </c>
      <c r="AM77" s="260" t="s">
        <v>63</v>
      </c>
      <c r="AN77" s="260" t="s">
        <v>63</v>
      </c>
      <c r="AO77" s="260" t="s">
        <v>63</v>
      </c>
      <c r="AP77" s="260" t="s">
        <v>63</v>
      </c>
      <c r="AQ77" s="260" t="s">
        <v>63</v>
      </c>
      <c r="AR77" s="259" t="str">
        <f t="shared" si="11"/>
        <v>合格</v>
      </c>
      <c r="AS77" s="139" t="s">
        <v>64</v>
      </c>
      <c r="AT77" s="44">
        <v>20251203</v>
      </c>
      <c r="AU77" s="41">
        <v>15</v>
      </c>
    </row>
    <row r="78" ht="15" spans="1:47">
      <c r="A78" s="245">
        <v>71</v>
      </c>
      <c r="B78" s="246" t="s">
        <v>56</v>
      </c>
      <c r="C78" s="44">
        <v>20251203</v>
      </c>
      <c r="D78" s="247" t="s">
        <v>1575</v>
      </c>
      <c r="E78" s="239" t="s">
        <v>1718</v>
      </c>
      <c r="F78" s="239" t="s">
        <v>1719</v>
      </c>
      <c r="G78" s="44" t="s">
        <v>133</v>
      </c>
      <c r="H78" s="248" t="s">
        <v>632</v>
      </c>
      <c r="I78" s="248" t="s">
        <v>98</v>
      </c>
      <c r="J78" s="249">
        <v>5.7</v>
      </c>
      <c r="K78" s="247">
        <v>48.7</v>
      </c>
      <c r="L78" s="247">
        <v>40.3</v>
      </c>
      <c r="M78" s="250"/>
      <c r="N78" s="250"/>
      <c r="O78" s="250"/>
      <c r="P78" s="250"/>
      <c r="Q78" s="250"/>
      <c r="R78" s="250"/>
      <c r="S78" s="250"/>
      <c r="T78" s="250"/>
      <c r="U78" s="250"/>
      <c r="V78" s="250"/>
      <c r="W78" s="250"/>
      <c r="X78" s="250"/>
      <c r="Y78" s="250"/>
      <c r="Z78" s="247">
        <v>48.6</v>
      </c>
      <c r="AA78" s="251">
        <f t="shared" si="8"/>
        <v>0.205338809034911</v>
      </c>
      <c r="AB78" s="252">
        <v>89</v>
      </c>
      <c r="AC78" s="253">
        <f>(AB78-Z78)*VLOOKUP(AE78,公斤水的体积!A:B,2,)</f>
        <v>40.435148</v>
      </c>
      <c r="AD78" s="254">
        <f t="shared" si="9"/>
        <v>0.33535483870968</v>
      </c>
      <c r="AE78" s="255">
        <v>15</v>
      </c>
      <c r="AF78" s="140"/>
      <c r="AG78" s="256"/>
      <c r="AH78" s="257">
        <v>1.9</v>
      </c>
      <c r="AI78" s="258">
        <v>146.2</v>
      </c>
      <c r="AJ78" s="259">
        <f t="shared" si="10"/>
        <v>1.29958960328317</v>
      </c>
      <c r="AK78" s="260" t="s">
        <v>63</v>
      </c>
      <c r="AL78" s="260" t="s">
        <v>63</v>
      </c>
      <c r="AM78" s="260" t="s">
        <v>63</v>
      </c>
      <c r="AN78" s="260" t="s">
        <v>63</v>
      </c>
      <c r="AO78" s="260" t="s">
        <v>63</v>
      </c>
      <c r="AP78" s="260" t="s">
        <v>63</v>
      </c>
      <c r="AQ78" s="260" t="s">
        <v>63</v>
      </c>
      <c r="AR78" s="259" t="str">
        <f t="shared" si="11"/>
        <v>合格</v>
      </c>
      <c r="AS78" s="139" t="s">
        <v>64</v>
      </c>
      <c r="AT78" s="44">
        <v>20251203</v>
      </c>
      <c r="AU78" s="41">
        <v>15</v>
      </c>
    </row>
    <row r="79" ht="15" spans="1:47">
      <c r="A79" s="245">
        <v>72</v>
      </c>
      <c r="B79" s="246" t="s">
        <v>56</v>
      </c>
      <c r="C79" s="44">
        <v>20251203</v>
      </c>
      <c r="D79" s="247" t="s">
        <v>1575</v>
      </c>
      <c r="E79" s="239" t="s">
        <v>1720</v>
      </c>
      <c r="F79" s="239" t="s">
        <v>1721</v>
      </c>
      <c r="G79" s="44" t="s">
        <v>106</v>
      </c>
      <c r="H79" s="248" t="s">
        <v>107</v>
      </c>
      <c r="I79" s="248" t="s">
        <v>98</v>
      </c>
      <c r="J79" s="249">
        <v>5.7</v>
      </c>
      <c r="K79" s="247">
        <v>55.8</v>
      </c>
      <c r="L79" s="247">
        <v>40.6</v>
      </c>
      <c r="M79" s="250"/>
      <c r="N79" s="250"/>
      <c r="O79" s="250"/>
      <c r="P79" s="250"/>
      <c r="Q79" s="250"/>
      <c r="R79" s="250"/>
      <c r="S79" s="250"/>
      <c r="T79" s="250"/>
      <c r="U79" s="250"/>
      <c r="V79" s="250"/>
      <c r="W79" s="250"/>
      <c r="X79" s="250"/>
      <c r="Y79" s="250"/>
      <c r="Z79" s="247">
        <v>55.7</v>
      </c>
      <c r="AA79" s="251">
        <f t="shared" si="8"/>
        <v>0.17921146953404</v>
      </c>
      <c r="AB79" s="252">
        <v>96.4</v>
      </c>
      <c r="AC79" s="253">
        <f>(AB79-Z79)*VLOOKUP(AE79,公斤水的体积!A:B,2,)</f>
        <v>40.735409</v>
      </c>
      <c r="AD79" s="254">
        <f t="shared" si="9"/>
        <v>0.333519704433487</v>
      </c>
      <c r="AE79" s="255">
        <v>15</v>
      </c>
      <c r="AF79" s="140"/>
      <c r="AG79" s="256"/>
      <c r="AH79" s="257">
        <v>0.8</v>
      </c>
      <c r="AI79" s="258">
        <v>130.6</v>
      </c>
      <c r="AJ79" s="259">
        <f t="shared" si="10"/>
        <v>0.612557427258806</v>
      </c>
      <c r="AK79" s="260" t="s">
        <v>63</v>
      </c>
      <c r="AL79" s="260" t="s">
        <v>63</v>
      </c>
      <c r="AM79" s="260" t="s">
        <v>63</v>
      </c>
      <c r="AN79" s="260" t="s">
        <v>63</v>
      </c>
      <c r="AO79" s="260" t="s">
        <v>63</v>
      </c>
      <c r="AP79" s="260" t="s">
        <v>63</v>
      </c>
      <c r="AQ79" s="260" t="s">
        <v>63</v>
      </c>
      <c r="AR79" s="259" t="str">
        <f t="shared" si="11"/>
        <v>合格</v>
      </c>
      <c r="AS79" s="139" t="s">
        <v>64</v>
      </c>
      <c r="AT79" s="44">
        <v>20251203</v>
      </c>
      <c r="AU79" s="41">
        <v>15</v>
      </c>
    </row>
    <row r="80" ht="15" spans="1:47">
      <c r="A80" s="245">
        <v>73</v>
      </c>
      <c r="B80" s="246" t="s">
        <v>56</v>
      </c>
      <c r="C80" s="44">
        <v>20251203</v>
      </c>
      <c r="D80" s="247" t="s">
        <v>1575</v>
      </c>
      <c r="E80" s="239" t="s">
        <v>1722</v>
      </c>
      <c r="F80" s="239" t="s">
        <v>1723</v>
      </c>
      <c r="G80" s="44" t="s">
        <v>133</v>
      </c>
      <c r="H80" s="248" t="s">
        <v>632</v>
      </c>
      <c r="I80" s="248" t="s">
        <v>98</v>
      </c>
      <c r="J80" s="249">
        <v>5.7</v>
      </c>
      <c r="K80" s="247">
        <v>48.4</v>
      </c>
      <c r="L80" s="247">
        <v>40.1</v>
      </c>
      <c r="M80" s="250"/>
      <c r="N80" s="250"/>
      <c r="O80" s="250"/>
      <c r="P80" s="250"/>
      <c r="Q80" s="250"/>
      <c r="R80" s="250"/>
      <c r="S80" s="250"/>
      <c r="T80" s="250"/>
      <c r="U80" s="250"/>
      <c r="V80" s="250"/>
      <c r="W80" s="250"/>
      <c r="X80" s="250"/>
      <c r="Y80" s="250"/>
      <c r="Z80" s="247">
        <v>48.3</v>
      </c>
      <c r="AA80" s="251">
        <f t="shared" si="8"/>
        <v>0.206611570247937</v>
      </c>
      <c r="AB80" s="252">
        <v>88.5</v>
      </c>
      <c r="AC80" s="253">
        <f>(AB80-Z80)*VLOOKUP(AE80,公斤水的体积!A:B,2,)</f>
        <v>40.234974</v>
      </c>
      <c r="AD80" s="254">
        <f t="shared" si="9"/>
        <v>0.336593516209476</v>
      </c>
      <c r="AE80" s="255">
        <v>15</v>
      </c>
      <c r="AF80" s="140"/>
      <c r="AG80" s="256"/>
      <c r="AH80" s="257">
        <v>2.2</v>
      </c>
      <c r="AI80" s="258">
        <v>147.5</v>
      </c>
      <c r="AJ80" s="259">
        <f t="shared" si="10"/>
        <v>1.49152542372881</v>
      </c>
      <c r="AK80" s="260" t="s">
        <v>63</v>
      </c>
      <c r="AL80" s="260" t="s">
        <v>63</v>
      </c>
      <c r="AM80" s="260" t="s">
        <v>63</v>
      </c>
      <c r="AN80" s="260" t="s">
        <v>63</v>
      </c>
      <c r="AO80" s="260" t="s">
        <v>63</v>
      </c>
      <c r="AP80" s="260" t="s">
        <v>63</v>
      </c>
      <c r="AQ80" s="260" t="s">
        <v>63</v>
      </c>
      <c r="AR80" s="259" t="str">
        <f t="shared" si="11"/>
        <v>合格</v>
      </c>
      <c r="AS80" s="139" t="s">
        <v>64</v>
      </c>
      <c r="AT80" s="44">
        <v>20251203</v>
      </c>
      <c r="AU80" s="41">
        <v>15</v>
      </c>
    </row>
    <row r="81" ht="15" spans="1:47">
      <c r="A81" s="245">
        <v>74</v>
      </c>
      <c r="B81" s="246" t="s">
        <v>56</v>
      </c>
      <c r="C81" s="44">
        <v>20251203</v>
      </c>
      <c r="D81" s="247" t="s">
        <v>1575</v>
      </c>
      <c r="E81" s="239" t="s">
        <v>1724</v>
      </c>
      <c r="F81" s="239" t="s">
        <v>1725</v>
      </c>
      <c r="G81" s="44" t="s">
        <v>86</v>
      </c>
      <c r="H81" s="248" t="s">
        <v>658</v>
      </c>
      <c r="I81" s="248" t="s">
        <v>78</v>
      </c>
      <c r="J81" s="249">
        <v>5.7</v>
      </c>
      <c r="K81" s="247">
        <v>48</v>
      </c>
      <c r="L81" s="247">
        <v>40.2</v>
      </c>
      <c r="M81" s="250"/>
      <c r="N81" s="250"/>
      <c r="O81" s="250"/>
      <c r="P81" s="250"/>
      <c r="Q81" s="250"/>
      <c r="R81" s="250"/>
      <c r="S81" s="250"/>
      <c r="T81" s="250"/>
      <c r="U81" s="250"/>
      <c r="V81" s="250"/>
      <c r="W81" s="250"/>
      <c r="X81" s="250"/>
      <c r="Y81" s="250"/>
      <c r="Z81" s="247">
        <v>47.9</v>
      </c>
      <c r="AA81" s="251">
        <f t="shared" si="8"/>
        <v>0.208333333333336</v>
      </c>
      <c r="AB81" s="252">
        <v>88.2</v>
      </c>
      <c r="AC81" s="253">
        <f>(AB81-Z81)*VLOOKUP(AE81,公斤水的体积!A:B,2,)</f>
        <v>40.335061</v>
      </c>
      <c r="AD81" s="254">
        <f t="shared" si="9"/>
        <v>0.335972636815921</v>
      </c>
      <c r="AE81" s="255">
        <v>15</v>
      </c>
      <c r="AF81" s="140"/>
      <c r="AG81" s="256"/>
      <c r="AH81" s="257">
        <v>2.3</v>
      </c>
      <c r="AI81" s="258">
        <v>162.3</v>
      </c>
      <c r="AJ81" s="259">
        <f t="shared" si="10"/>
        <v>1.41712877387554</v>
      </c>
      <c r="AK81" s="260" t="s">
        <v>63</v>
      </c>
      <c r="AL81" s="260" t="s">
        <v>63</v>
      </c>
      <c r="AM81" s="260" t="s">
        <v>63</v>
      </c>
      <c r="AN81" s="260" t="s">
        <v>63</v>
      </c>
      <c r="AO81" s="260" t="s">
        <v>63</v>
      </c>
      <c r="AP81" s="260" t="s">
        <v>63</v>
      </c>
      <c r="AQ81" s="260" t="s">
        <v>63</v>
      </c>
      <c r="AR81" s="259" t="str">
        <f t="shared" si="11"/>
        <v>合格</v>
      </c>
      <c r="AS81" s="139" t="s">
        <v>64</v>
      </c>
      <c r="AT81" s="44">
        <v>20251203</v>
      </c>
      <c r="AU81" s="41">
        <v>15</v>
      </c>
    </row>
    <row r="82" ht="15" spans="1:47">
      <c r="A82" s="245">
        <v>75</v>
      </c>
      <c r="B82" s="246" t="s">
        <v>56</v>
      </c>
      <c r="C82" s="44">
        <v>20251203</v>
      </c>
      <c r="D82" s="247" t="s">
        <v>1575</v>
      </c>
      <c r="E82" s="239" t="s">
        <v>1726</v>
      </c>
      <c r="F82" s="239" t="s">
        <v>1727</v>
      </c>
      <c r="G82" s="44" t="s">
        <v>133</v>
      </c>
      <c r="H82" s="248" t="s">
        <v>836</v>
      </c>
      <c r="I82" s="248" t="s">
        <v>98</v>
      </c>
      <c r="J82" s="261">
        <v>5</v>
      </c>
      <c r="K82" s="247">
        <v>43.7</v>
      </c>
      <c r="L82" s="247">
        <v>40</v>
      </c>
      <c r="M82" s="250"/>
      <c r="N82" s="250"/>
      <c r="O82" s="250"/>
      <c r="P82" s="250"/>
      <c r="Q82" s="250"/>
      <c r="R82" s="250"/>
      <c r="S82" s="250"/>
      <c r="T82" s="250"/>
      <c r="U82" s="250"/>
      <c r="V82" s="250"/>
      <c r="W82" s="250"/>
      <c r="X82" s="250"/>
      <c r="Y82" s="250"/>
      <c r="Z82" s="247">
        <v>43.6</v>
      </c>
      <c r="AA82" s="251">
        <f t="shared" si="8"/>
        <v>0.228832951945083</v>
      </c>
      <c r="AB82" s="252">
        <v>83.7</v>
      </c>
      <c r="AC82" s="253">
        <f>(AB82-Z82)*VLOOKUP(AE82,公斤水的体积!A:B,2,)</f>
        <v>40.134887</v>
      </c>
      <c r="AD82" s="254">
        <f t="shared" si="9"/>
        <v>0.337217499999998</v>
      </c>
      <c r="AE82" s="255">
        <v>15</v>
      </c>
      <c r="AF82" s="140"/>
      <c r="AG82" s="256"/>
      <c r="AH82" s="257">
        <v>3.5</v>
      </c>
      <c r="AI82" s="258">
        <v>165.9</v>
      </c>
      <c r="AJ82" s="259">
        <f t="shared" si="10"/>
        <v>2.10970464135021</v>
      </c>
      <c r="AK82" s="260" t="s">
        <v>63</v>
      </c>
      <c r="AL82" s="260" t="s">
        <v>63</v>
      </c>
      <c r="AM82" s="260" t="s">
        <v>63</v>
      </c>
      <c r="AN82" s="260" t="s">
        <v>63</v>
      </c>
      <c r="AO82" s="260" t="s">
        <v>63</v>
      </c>
      <c r="AP82" s="260" t="s">
        <v>63</v>
      </c>
      <c r="AQ82" s="260" t="s">
        <v>63</v>
      </c>
      <c r="AR82" s="259" t="str">
        <f t="shared" si="11"/>
        <v>合格</v>
      </c>
      <c r="AS82" s="139" t="s">
        <v>64</v>
      </c>
      <c r="AT82" s="44">
        <v>20251203</v>
      </c>
      <c r="AU82" s="41">
        <v>15</v>
      </c>
    </row>
    <row r="83" ht="15" spans="1:47">
      <c r="A83" s="245">
        <v>76</v>
      </c>
      <c r="B83" s="246" t="s">
        <v>56</v>
      </c>
      <c r="C83" s="44">
        <v>20251207</v>
      </c>
      <c r="D83" s="247" t="s">
        <v>1575</v>
      </c>
      <c r="E83" s="239" t="s">
        <v>1728</v>
      </c>
      <c r="F83" s="239" t="s">
        <v>1729</v>
      </c>
      <c r="G83" s="44" t="s">
        <v>106</v>
      </c>
      <c r="H83" s="248" t="s">
        <v>931</v>
      </c>
      <c r="I83" s="248" t="s">
        <v>277</v>
      </c>
      <c r="J83" s="249">
        <v>5.7</v>
      </c>
      <c r="K83" s="247">
        <v>54.8</v>
      </c>
      <c r="L83" s="247">
        <v>40.6</v>
      </c>
      <c r="M83" s="250"/>
      <c r="N83" s="250"/>
      <c r="O83" s="250"/>
      <c r="P83" s="250"/>
      <c r="Q83" s="250"/>
      <c r="R83" s="250"/>
      <c r="S83" s="250"/>
      <c r="T83" s="250"/>
      <c r="U83" s="250"/>
      <c r="V83" s="250"/>
      <c r="W83" s="250"/>
      <c r="X83" s="250"/>
      <c r="Y83" s="250"/>
      <c r="Z83" s="247">
        <v>54.7</v>
      </c>
      <c r="AA83" s="251">
        <f t="shared" si="8"/>
        <v>0.182481751824807</v>
      </c>
      <c r="AB83" s="252">
        <v>95.4</v>
      </c>
      <c r="AC83" s="253">
        <f>(AB83-Z83)*VLOOKUP(AE83,公斤水的体积!A:B,2,)</f>
        <v>40.763899</v>
      </c>
      <c r="AD83" s="254">
        <f t="shared" si="9"/>
        <v>0.40369211822662</v>
      </c>
      <c r="AE83" s="255">
        <v>19</v>
      </c>
      <c r="AF83" s="140"/>
      <c r="AG83" s="256"/>
      <c r="AH83" s="257">
        <v>3.1</v>
      </c>
      <c r="AI83" s="258">
        <v>135.3</v>
      </c>
      <c r="AJ83" s="259">
        <f t="shared" si="10"/>
        <v>2.29120473022912</v>
      </c>
      <c r="AK83" s="260" t="s">
        <v>63</v>
      </c>
      <c r="AL83" s="260" t="s">
        <v>63</v>
      </c>
      <c r="AM83" s="260" t="s">
        <v>63</v>
      </c>
      <c r="AN83" s="260" t="s">
        <v>63</v>
      </c>
      <c r="AO83" s="260" t="s">
        <v>63</v>
      </c>
      <c r="AP83" s="260" t="s">
        <v>63</v>
      </c>
      <c r="AQ83" s="260" t="s">
        <v>63</v>
      </c>
      <c r="AR83" s="259" t="str">
        <f t="shared" si="11"/>
        <v>合格</v>
      </c>
      <c r="AS83" s="139" t="s">
        <v>64</v>
      </c>
      <c r="AT83" s="44">
        <v>20251207</v>
      </c>
      <c r="AU83" s="41">
        <v>15</v>
      </c>
    </row>
    <row r="84" ht="15" spans="1:47">
      <c r="A84" s="245">
        <v>77</v>
      </c>
      <c r="B84" s="246" t="s">
        <v>56</v>
      </c>
      <c r="C84" s="44">
        <v>20251207</v>
      </c>
      <c r="D84" s="247" t="s">
        <v>1575</v>
      </c>
      <c r="E84" s="239" t="s">
        <v>1327</v>
      </c>
      <c r="F84" s="239" t="s">
        <v>1730</v>
      </c>
      <c r="G84" s="44" t="s">
        <v>133</v>
      </c>
      <c r="H84" s="248" t="s">
        <v>836</v>
      </c>
      <c r="I84" s="248" t="s">
        <v>98</v>
      </c>
      <c r="J84" s="261">
        <v>5</v>
      </c>
      <c r="K84" s="247">
        <v>44</v>
      </c>
      <c r="L84" s="247">
        <v>40</v>
      </c>
      <c r="M84" s="250"/>
      <c r="N84" s="250"/>
      <c r="O84" s="250"/>
      <c r="P84" s="250"/>
      <c r="Q84" s="250"/>
      <c r="R84" s="250"/>
      <c r="S84" s="250"/>
      <c r="T84" s="250"/>
      <c r="U84" s="250"/>
      <c r="V84" s="250"/>
      <c r="W84" s="250"/>
      <c r="X84" s="250"/>
      <c r="Y84" s="250"/>
      <c r="Z84" s="247">
        <v>43.9</v>
      </c>
      <c r="AA84" s="251">
        <f t="shared" si="8"/>
        <v>0.227272727272731</v>
      </c>
      <c r="AB84" s="252">
        <v>84</v>
      </c>
      <c r="AC84" s="253">
        <f>(AB84-Z84)*VLOOKUP(AE84,公斤水的体积!A:B,2,)</f>
        <v>40.162957</v>
      </c>
      <c r="AD84" s="254">
        <f t="shared" si="9"/>
        <v>0.407392500000014</v>
      </c>
      <c r="AE84" s="255">
        <v>19</v>
      </c>
      <c r="AF84" s="140"/>
      <c r="AG84" s="256"/>
      <c r="AH84" s="257">
        <v>4.9</v>
      </c>
      <c r="AI84" s="258">
        <v>161.7</v>
      </c>
      <c r="AJ84" s="259">
        <f t="shared" si="10"/>
        <v>3.03030303030303</v>
      </c>
      <c r="AK84" s="260" t="s">
        <v>63</v>
      </c>
      <c r="AL84" s="260" t="s">
        <v>63</v>
      </c>
      <c r="AM84" s="260" t="s">
        <v>63</v>
      </c>
      <c r="AN84" s="260" t="s">
        <v>63</v>
      </c>
      <c r="AO84" s="260" t="s">
        <v>63</v>
      </c>
      <c r="AP84" s="260" t="s">
        <v>63</v>
      </c>
      <c r="AQ84" s="260" t="s">
        <v>63</v>
      </c>
      <c r="AR84" s="259" t="str">
        <f t="shared" si="11"/>
        <v>合格</v>
      </c>
      <c r="AS84" s="139" t="s">
        <v>64</v>
      </c>
      <c r="AT84" s="44">
        <v>20251207</v>
      </c>
      <c r="AU84" s="41">
        <v>15</v>
      </c>
    </row>
    <row r="85" ht="15" spans="1:47">
      <c r="A85" s="245">
        <v>78</v>
      </c>
      <c r="B85" s="246" t="s">
        <v>56</v>
      </c>
      <c r="C85" s="44">
        <v>20251207</v>
      </c>
      <c r="D85" s="247" t="s">
        <v>1575</v>
      </c>
      <c r="E85" s="239" t="s">
        <v>1731</v>
      </c>
      <c r="F85" s="239" t="s">
        <v>1732</v>
      </c>
      <c r="G85" s="44" t="s">
        <v>133</v>
      </c>
      <c r="H85" s="248" t="s">
        <v>1011</v>
      </c>
      <c r="I85" s="248" t="s">
        <v>164</v>
      </c>
      <c r="J85" s="249">
        <v>5.7</v>
      </c>
      <c r="K85" s="247">
        <v>46.7</v>
      </c>
      <c r="L85" s="247">
        <v>40</v>
      </c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47">
        <v>46.6</v>
      </c>
      <c r="AA85" s="251">
        <f t="shared" si="8"/>
        <v>0.214132762312637</v>
      </c>
      <c r="AB85" s="252">
        <v>86.7</v>
      </c>
      <c r="AC85" s="253">
        <f>(AB85-Z85)*VLOOKUP(AE85,公斤水的体积!A:B,2,)</f>
        <v>40.162957</v>
      </c>
      <c r="AD85" s="254">
        <f t="shared" si="9"/>
        <v>0.407392500000014</v>
      </c>
      <c r="AE85" s="255">
        <v>19</v>
      </c>
      <c r="AF85" s="140"/>
      <c r="AG85" s="256"/>
      <c r="AH85" s="257">
        <v>2.5</v>
      </c>
      <c r="AI85" s="258">
        <v>150.2</v>
      </c>
      <c r="AJ85" s="259">
        <f t="shared" si="10"/>
        <v>1.66444740346205</v>
      </c>
      <c r="AK85" s="260" t="s">
        <v>63</v>
      </c>
      <c r="AL85" s="260" t="s">
        <v>63</v>
      </c>
      <c r="AM85" s="260" t="s">
        <v>63</v>
      </c>
      <c r="AN85" s="260" t="s">
        <v>63</v>
      </c>
      <c r="AO85" s="260" t="s">
        <v>63</v>
      </c>
      <c r="AP85" s="260" t="s">
        <v>63</v>
      </c>
      <c r="AQ85" s="260" t="s">
        <v>63</v>
      </c>
      <c r="AR85" s="259" t="str">
        <f t="shared" si="11"/>
        <v>合格</v>
      </c>
      <c r="AS85" s="139" t="s">
        <v>64</v>
      </c>
      <c r="AT85" s="44">
        <v>20251207</v>
      </c>
      <c r="AU85" s="41">
        <v>15</v>
      </c>
    </row>
    <row r="86" ht="15" spans="1:47">
      <c r="A86" s="245">
        <v>79</v>
      </c>
      <c r="B86" s="246" t="s">
        <v>56</v>
      </c>
      <c r="C86" s="44">
        <v>20251207</v>
      </c>
      <c r="D86" s="247" t="s">
        <v>1575</v>
      </c>
      <c r="E86" s="239" t="s">
        <v>1733</v>
      </c>
      <c r="F86" s="239" t="s">
        <v>1734</v>
      </c>
      <c r="G86" s="44" t="s">
        <v>133</v>
      </c>
      <c r="H86" s="248" t="s">
        <v>340</v>
      </c>
      <c r="I86" s="248" t="s">
        <v>126</v>
      </c>
      <c r="J86" s="249">
        <v>5.7</v>
      </c>
      <c r="K86" s="247">
        <v>48.9</v>
      </c>
      <c r="L86" s="247">
        <v>40</v>
      </c>
      <c r="M86" s="250"/>
      <c r="N86" s="250"/>
      <c r="O86" s="250"/>
      <c r="P86" s="250"/>
      <c r="Q86" s="250"/>
      <c r="R86" s="250"/>
      <c r="S86" s="250"/>
      <c r="T86" s="250"/>
      <c r="U86" s="250"/>
      <c r="V86" s="250"/>
      <c r="W86" s="250"/>
      <c r="X86" s="250"/>
      <c r="Y86" s="250"/>
      <c r="Z86" s="247">
        <v>48.8</v>
      </c>
      <c r="AA86" s="251">
        <f t="shared" si="8"/>
        <v>0.204498977505115</v>
      </c>
      <c r="AB86" s="252">
        <v>88.9</v>
      </c>
      <c r="AC86" s="253">
        <f>(AB86-Z86)*VLOOKUP(AE86,公斤水的体积!A:B,2,)</f>
        <v>40.162957</v>
      </c>
      <c r="AD86" s="254">
        <f t="shared" si="9"/>
        <v>0.407392500000032</v>
      </c>
      <c r="AE86" s="255">
        <v>19</v>
      </c>
      <c r="AF86" s="140"/>
      <c r="AG86" s="256"/>
      <c r="AH86" s="257">
        <v>2.4</v>
      </c>
      <c r="AI86" s="258">
        <v>144.6</v>
      </c>
      <c r="AJ86" s="259">
        <f t="shared" si="10"/>
        <v>1.6597510373444</v>
      </c>
      <c r="AK86" s="260" t="s">
        <v>63</v>
      </c>
      <c r="AL86" s="260" t="s">
        <v>63</v>
      </c>
      <c r="AM86" s="260" t="s">
        <v>63</v>
      </c>
      <c r="AN86" s="260" t="s">
        <v>63</v>
      </c>
      <c r="AO86" s="260" t="s">
        <v>63</v>
      </c>
      <c r="AP86" s="260" t="s">
        <v>63</v>
      </c>
      <c r="AQ86" s="260" t="s">
        <v>63</v>
      </c>
      <c r="AR86" s="259" t="str">
        <f t="shared" si="11"/>
        <v>合格</v>
      </c>
      <c r="AS86" s="139" t="s">
        <v>64</v>
      </c>
      <c r="AT86" s="44">
        <v>20251207</v>
      </c>
      <c r="AU86" s="41">
        <v>15</v>
      </c>
    </row>
    <row r="87" ht="15" spans="1:47">
      <c r="A87" s="245">
        <v>80</v>
      </c>
      <c r="B87" s="246" t="s">
        <v>56</v>
      </c>
      <c r="C87" s="44">
        <v>20251207</v>
      </c>
      <c r="D87" s="247" t="s">
        <v>1575</v>
      </c>
      <c r="E87" s="239" t="s">
        <v>1735</v>
      </c>
      <c r="F87" s="239" t="s">
        <v>1736</v>
      </c>
      <c r="G87" s="44" t="s">
        <v>133</v>
      </c>
      <c r="H87" s="248" t="s">
        <v>185</v>
      </c>
      <c r="I87" s="248" t="s">
        <v>98</v>
      </c>
      <c r="J87" s="261">
        <v>5</v>
      </c>
      <c r="K87" s="247">
        <v>45.1</v>
      </c>
      <c r="L87" s="247">
        <v>40</v>
      </c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47">
        <v>45</v>
      </c>
      <c r="AA87" s="251">
        <f t="shared" si="8"/>
        <v>0.221729490022176</v>
      </c>
      <c r="AB87" s="252">
        <v>85.1</v>
      </c>
      <c r="AC87" s="253">
        <f>(AB87-Z87)*VLOOKUP(AE87,公斤水的体积!A:B,2,)</f>
        <v>40.162957</v>
      </c>
      <c r="AD87" s="254">
        <f t="shared" si="9"/>
        <v>0.407392499999997</v>
      </c>
      <c r="AE87" s="255">
        <v>19</v>
      </c>
      <c r="AF87" s="140"/>
      <c r="AG87" s="256"/>
      <c r="AH87" s="257">
        <v>2</v>
      </c>
      <c r="AI87" s="258">
        <v>156.2</v>
      </c>
      <c r="AJ87" s="259">
        <f t="shared" si="10"/>
        <v>1.28040973111396</v>
      </c>
      <c r="AK87" s="260" t="s">
        <v>63</v>
      </c>
      <c r="AL87" s="260" t="s">
        <v>63</v>
      </c>
      <c r="AM87" s="260" t="s">
        <v>63</v>
      </c>
      <c r="AN87" s="260" t="s">
        <v>63</v>
      </c>
      <c r="AO87" s="260" t="s">
        <v>63</v>
      </c>
      <c r="AP87" s="260" t="s">
        <v>63</v>
      </c>
      <c r="AQ87" s="260" t="s">
        <v>63</v>
      </c>
      <c r="AR87" s="259" t="str">
        <f t="shared" si="11"/>
        <v>合格</v>
      </c>
      <c r="AS87" s="139" t="s">
        <v>64</v>
      </c>
      <c r="AT87" s="44">
        <v>20251207</v>
      </c>
      <c r="AU87" s="41">
        <v>15</v>
      </c>
    </row>
    <row r="88" ht="15" spans="1:47">
      <c r="A88" s="245">
        <v>81</v>
      </c>
      <c r="B88" s="246" t="s">
        <v>56</v>
      </c>
      <c r="C88" s="44">
        <v>20251207</v>
      </c>
      <c r="D88" s="247" t="s">
        <v>1575</v>
      </c>
      <c r="E88" s="239" t="s">
        <v>1737</v>
      </c>
      <c r="F88" s="239" t="s">
        <v>1738</v>
      </c>
      <c r="G88" s="44" t="s">
        <v>133</v>
      </c>
      <c r="H88" s="248" t="s">
        <v>185</v>
      </c>
      <c r="I88" s="248" t="s">
        <v>126</v>
      </c>
      <c r="J88" s="261">
        <v>5</v>
      </c>
      <c r="K88" s="247">
        <v>44.8</v>
      </c>
      <c r="L88" s="247">
        <v>40</v>
      </c>
      <c r="M88" s="250"/>
      <c r="N88" s="250"/>
      <c r="O88" s="250"/>
      <c r="P88" s="250"/>
      <c r="Q88" s="250"/>
      <c r="R88" s="250"/>
      <c r="S88" s="250"/>
      <c r="T88" s="250"/>
      <c r="U88" s="250"/>
      <c r="V88" s="250"/>
      <c r="W88" s="250"/>
      <c r="X88" s="250"/>
      <c r="Y88" s="250"/>
      <c r="Z88" s="247">
        <v>44.7</v>
      </c>
      <c r="AA88" s="251">
        <f t="shared" si="8"/>
        <v>0.223214285714273</v>
      </c>
      <c r="AB88" s="252">
        <v>84.8</v>
      </c>
      <c r="AC88" s="253">
        <f>(AB88-Z88)*VLOOKUP(AE88,公斤水的体积!A:B,2,)</f>
        <v>40.162957</v>
      </c>
      <c r="AD88" s="254">
        <f t="shared" si="9"/>
        <v>0.407392499999997</v>
      </c>
      <c r="AE88" s="255">
        <v>19</v>
      </c>
      <c r="AF88" s="140"/>
      <c r="AG88" s="256"/>
      <c r="AH88" s="257">
        <v>4.6</v>
      </c>
      <c r="AI88" s="258">
        <v>160.4</v>
      </c>
      <c r="AJ88" s="259">
        <f t="shared" si="10"/>
        <v>2.86783042394015</v>
      </c>
      <c r="AK88" s="260" t="s">
        <v>63</v>
      </c>
      <c r="AL88" s="260" t="s">
        <v>63</v>
      </c>
      <c r="AM88" s="260" t="s">
        <v>63</v>
      </c>
      <c r="AN88" s="260" t="s">
        <v>63</v>
      </c>
      <c r="AO88" s="260" t="s">
        <v>63</v>
      </c>
      <c r="AP88" s="260" t="s">
        <v>63</v>
      </c>
      <c r="AQ88" s="260" t="s">
        <v>63</v>
      </c>
      <c r="AR88" s="259" t="str">
        <f t="shared" si="11"/>
        <v>合格</v>
      </c>
      <c r="AS88" s="139" t="s">
        <v>64</v>
      </c>
      <c r="AT88" s="44">
        <v>20251207</v>
      </c>
      <c r="AU88" s="41">
        <v>15</v>
      </c>
    </row>
    <row r="89" ht="15" spans="1:47">
      <c r="A89" s="245">
        <v>82</v>
      </c>
      <c r="B89" s="246" t="s">
        <v>56</v>
      </c>
      <c r="C89" s="44">
        <v>20251207</v>
      </c>
      <c r="D89" s="247" t="s">
        <v>1575</v>
      </c>
      <c r="E89" s="239" t="s">
        <v>1739</v>
      </c>
      <c r="F89" s="239" t="s">
        <v>1740</v>
      </c>
      <c r="G89" s="44" t="s">
        <v>133</v>
      </c>
      <c r="H89" s="248" t="s">
        <v>836</v>
      </c>
      <c r="I89" s="248" t="s">
        <v>98</v>
      </c>
      <c r="J89" s="261">
        <v>5</v>
      </c>
      <c r="K89" s="247">
        <v>44.9</v>
      </c>
      <c r="L89" s="247">
        <v>40</v>
      </c>
      <c r="M89" s="250"/>
      <c r="N89" s="250"/>
      <c r="O89" s="250"/>
      <c r="P89" s="250"/>
      <c r="Q89" s="250"/>
      <c r="R89" s="250"/>
      <c r="S89" s="250"/>
      <c r="T89" s="250"/>
      <c r="U89" s="250"/>
      <c r="V89" s="250"/>
      <c r="W89" s="250"/>
      <c r="X89" s="250"/>
      <c r="Y89" s="250"/>
      <c r="Z89" s="247">
        <v>44.8</v>
      </c>
      <c r="AA89" s="251">
        <f t="shared" si="8"/>
        <v>0.222717149220493</v>
      </c>
      <c r="AB89" s="252">
        <v>84.9</v>
      </c>
      <c r="AC89" s="253">
        <f>(AB89-Z89)*VLOOKUP(AE89,公斤水的体积!A:B,2,)</f>
        <v>40.162957</v>
      </c>
      <c r="AD89" s="254">
        <f t="shared" si="9"/>
        <v>0.407392500000032</v>
      </c>
      <c r="AE89" s="255">
        <v>19</v>
      </c>
      <c r="AF89" s="140"/>
      <c r="AG89" s="256"/>
      <c r="AH89" s="257">
        <v>1.7</v>
      </c>
      <c r="AI89" s="258">
        <v>163.4</v>
      </c>
      <c r="AJ89" s="259">
        <f t="shared" si="10"/>
        <v>1.04039167686659</v>
      </c>
      <c r="AK89" s="260" t="s">
        <v>63</v>
      </c>
      <c r="AL89" s="260" t="s">
        <v>63</v>
      </c>
      <c r="AM89" s="260" t="s">
        <v>63</v>
      </c>
      <c r="AN89" s="260" t="s">
        <v>63</v>
      </c>
      <c r="AO89" s="260" t="s">
        <v>63</v>
      </c>
      <c r="AP89" s="260" t="s">
        <v>63</v>
      </c>
      <c r="AQ89" s="260" t="s">
        <v>63</v>
      </c>
      <c r="AR89" s="259" t="str">
        <f t="shared" si="11"/>
        <v>合格</v>
      </c>
      <c r="AS89" s="139" t="s">
        <v>64</v>
      </c>
      <c r="AT89" s="44">
        <v>20251207</v>
      </c>
      <c r="AU89" s="41">
        <v>15</v>
      </c>
    </row>
    <row r="90" ht="15" spans="1:47">
      <c r="A90" s="245">
        <v>83</v>
      </c>
      <c r="B90" s="246" t="s">
        <v>56</v>
      </c>
      <c r="C90" s="44">
        <v>20251207</v>
      </c>
      <c r="D90" s="247" t="s">
        <v>1575</v>
      </c>
      <c r="E90" s="239" t="s">
        <v>1741</v>
      </c>
      <c r="F90" s="239" t="s">
        <v>1742</v>
      </c>
      <c r="G90" s="44" t="s">
        <v>60</v>
      </c>
      <c r="H90" s="248" t="s">
        <v>69</v>
      </c>
      <c r="I90" s="248" t="s">
        <v>98</v>
      </c>
      <c r="J90" s="249">
        <v>5.7</v>
      </c>
      <c r="K90" s="247">
        <v>49.4</v>
      </c>
      <c r="L90" s="247">
        <v>40.7</v>
      </c>
      <c r="M90" s="250"/>
      <c r="N90" s="250"/>
      <c r="O90" s="250"/>
      <c r="P90" s="250"/>
      <c r="Q90" s="250"/>
      <c r="R90" s="250"/>
      <c r="S90" s="250"/>
      <c r="T90" s="250"/>
      <c r="U90" s="250"/>
      <c r="V90" s="250"/>
      <c r="W90" s="250"/>
      <c r="X90" s="250"/>
      <c r="Y90" s="250"/>
      <c r="Z90" s="247">
        <v>49.3</v>
      </c>
      <c r="AA90" s="251">
        <f t="shared" si="8"/>
        <v>0.202429149797574</v>
      </c>
      <c r="AB90" s="252">
        <v>89.9</v>
      </c>
      <c r="AC90" s="253">
        <f>(AB90-Z90)*VLOOKUP(AE90,公斤水的体积!A:B,2,)</f>
        <v>40.663742</v>
      </c>
      <c r="AD90" s="254">
        <f t="shared" si="9"/>
        <v>-0.0890859950859692</v>
      </c>
      <c r="AE90" s="255">
        <v>19</v>
      </c>
      <c r="AF90" s="140"/>
      <c r="AG90" s="256"/>
      <c r="AH90" s="257">
        <v>1.8</v>
      </c>
      <c r="AI90" s="258">
        <v>149.4</v>
      </c>
      <c r="AJ90" s="259">
        <f t="shared" si="10"/>
        <v>1.20481927710843</v>
      </c>
      <c r="AK90" s="260" t="s">
        <v>63</v>
      </c>
      <c r="AL90" s="260" t="s">
        <v>63</v>
      </c>
      <c r="AM90" s="260" t="s">
        <v>63</v>
      </c>
      <c r="AN90" s="260" t="s">
        <v>63</v>
      </c>
      <c r="AO90" s="260" t="s">
        <v>63</v>
      </c>
      <c r="AP90" s="260" t="s">
        <v>63</v>
      </c>
      <c r="AQ90" s="260" t="s">
        <v>63</v>
      </c>
      <c r="AR90" s="259" t="str">
        <f t="shared" si="11"/>
        <v>合格</v>
      </c>
      <c r="AS90" s="139" t="s">
        <v>64</v>
      </c>
      <c r="AT90" s="44">
        <v>20251207</v>
      </c>
      <c r="AU90" s="41">
        <v>15</v>
      </c>
    </row>
    <row r="91" ht="15" spans="1:47">
      <c r="A91" s="245">
        <v>84</v>
      </c>
      <c r="B91" s="246" t="s">
        <v>56</v>
      </c>
      <c r="C91" s="44">
        <v>20251207</v>
      </c>
      <c r="D91" s="247" t="s">
        <v>1575</v>
      </c>
      <c r="E91" s="239" t="s">
        <v>1743</v>
      </c>
      <c r="F91" s="239" t="s">
        <v>1744</v>
      </c>
      <c r="G91" s="44" t="s">
        <v>133</v>
      </c>
      <c r="H91" s="248" t="s">
        <v>1580</v>
      </c>
      <c r="I91" s="248" t="s">
        <v>126</v>
      </c>
      <c r="J91" s="249">
        <v>5.7</v>
      </c>
      <c r="K91" s="247">
        <v>48.3</v>
      </c>
      <c r="L91" s="247">
        <v>40.2</v>
      </c>
      <c r="M91" s="250"/>
      <c r="N91" s="250"/>
      <c r="O91" s="250"/>
      <c r="P91" s="250"/>
      <c r="Q91" s="250"/>
      <c r="R91" s="250"/>
      <c r="S91" s="250"/>
      <c r="T91" s="250"/>
      <c r="U91" s="250"/>
      <c r="V91" s="250"/>
      <c r="W91" s="250"/>
      <c r="X91" s="250"/>
      <c r="Y91" s="250"/>
      <c r="Z91" s="247">
        <v>48.2</v>
      </c>
      <c r="AA91" s="251">
        <f t="shared" si="8"/>
        <v>0.207039337474108</v>
      </c>
      <c r="AB91" s="252">
        <v>88.5</v>
      </c>
      <c r="AC91" s="253">
        <f>(AB91-Z91)*VLOOKUP(AE91,公斤水的体积!A:B,2,)</f>
        <v>40.363271</v>
      </c>
      <c r="AD91" s="254">
        <f t="shared" si="9"/>
        <v>0.406146766169141</v>
      </c>
      <c r="AE91" s="255">
        <v>19</v>
      </c>
      <c r="AF91" s="140"/>
      <c r="AG91" s="256"/>
      <c r="AH91" s="257">
        <v>1.3</v>
      </c>
      <c r="AI91" s="258">
        <v>146.8</v>
      </c>
      <c r="AJ91" s="259">
        <f t="shared" si="10"/>
        <v>0.885558583106267</v>
      </c>
      <c r="AK91" s="260" t="s">
        <v>63</v>
      </c>
      <c r="AL91" s="260" t="s">
        <v>63</v>
      </c>
      <c r="AM91" s="260" t="s">
        <v>63</v>
      </c>
      <c r="AN91" s="260" t="s">
        <v>63</v>
      </c>
      <c r="AO91" s="260" t="s">
        <v>63</v>
      </c>
      <c r="AP91" s="260" t="s">
        <v>63</v>
      </c>
      <c r="AQ91" s="260" t="s">
        <v>63</v>
      </c>
      <c r="AR91" s="259" t="str">
        <f t="shared" si="11"/>
        <v>合格</v>
      </c>
      <c r="AS91" s="139" t="s">
        <v>64</v>
      </c>
      <c r="AT91" s="44">
        <v>20251207</v>
      </c>
      <c r="AU91" s="41">
        <v>15</v>
      </c>
    </row>
    <row r="92" ht="15" spans="1:47">
      <c r="A92" s="245">
        <v>85</v>
      </c>
      <c r="B92" s="246" t="s">
        <v>56</v>
      </c>
      <c r="C92" s="44">
        <v>20251207</v>
      </c>
      <c r="D92" s="247" t="s">
        <v>1575</v>
      </c>
      <c r="E92" s="239" t="s">
        <v>1745</v>
      </c>
      <c r="F92" s="239" t="s">
        <v>1746</v>
      </c>
      <c r="G92" s="44" t="s">
        <v>133</v>
      </c>
      <c r="H92" s="248" t="s">
        <v>632</v>
      </c>
      <c r="I92" s="248" t="s">
        <v>277</v>
      </c>
      <c r="J92" s="249">
        <v>5.7</v>
      </c>
      <c r="K92" s="247">
        <v>48</v>
      </c>
      <c r="L92" s="247">
        <v>40.2</v>
      </c>
      <c r="M92" s="250"/>
      <c r="N92" s="250"/>
      <c r="O92" s="250"/>
      <c r="P92" s="250"/>
      <c r="Q92" s="250"/>
      <c r="R92" s="250"/>
      <c r="S92" s="250"/>
      <c r="T92" s="250"/>
      <c r="U92" s="250"/>
      <c r="V92" s="250"/>
      <c r="W92" s="250"/>
      <c r="X92" s="250"/>
      <c r="Y92" s="250"/>
      <c r="Z92" s="247">
        <v>47.9</v>
      </c>
      <c r="AA92" s="251">
        <f t="shared" si="8"/>
        <v>0.208333333333336</v>
      </c>
      <c r="AB92" s="252">
        <v>88.2</v>
      </c>
      <c r="AC92" s="253">
        <f>(AB92-Z92)*VLOOKUP(AE92,公斤水的体积!A:B,2,)</f>
        <v>40.363271</v>
      </c>
      <c r="AD92" s="254">
        <f t="shared" si="9"/>
        <v>0.406146766169158</v>
      </c>
      <c r="AE92" s="255">
        <v>19</v>
      </c>
      <c r="AF92" s="140"/>
      <c r="AG92" s="256"/>
      <c r="AH92" s="257">
        <v>2.1</v>
      </c>
      <c r="AI92" s="258">
        <v>148.9</v>
      </c>
      <c r="AJ92" s="259">
        <f t="shared" si="10"/>
        <v>1.41034251175285</v>
      </c>
      <c r="AK92" s="260" t="s">
        <v>63</v>
      </c>
      <c r="AL92" s="260" t="s">
        <v>63</v>
      </c>
      <c r="AM92" s="260" t="s">
        <v>63</v>
      </c>
      <c r="AN92" s="260" t="s">
        <v>63</v>
      </c>
      <c r="AO92" s="260" t="s">
        <v>63</v>
      </c>
      <c r="AP92" s="260" t="s">
        <v>63</v>
      </c>
      <c r="AQ92" s="260" t="s">
        <v>63</v>
      </c>
      <c r="AR92" s="259" t="str">
        <f t="shared" si="11"/>
        <v>合格</v>
      </c>
      <c r="AS92" s="139" t="s">
        <v>64</v>
      </c>
      <c r="AT92" s="44">
        <v>20251207</v>
      </c>
      <c r="AU92" s="41">
        <v>15</v>
      </c>
    </row>
    <row r="93" ht="15" spans="1:47">
      <c r="A93" s="245">
        <v>86</v>
      </c>
      <c r="B93" s="246" t="s">
        <v>56</v>
      </c>
      <c r="C93" s="44">
        <v>20251207</v>
      </c>
      <c r="D93" s="247" t="s">
        <v>1575</v>
      </c>
      <c r="E93" s="239" t="s">
        <v>1747</v>
      </c>
      <c r="F93" s="239" t="s">
        <v>1748</v>
      </c>
      <c r="G93" s="44" t="s">
        <v>133</v>
      </c>
      <c r="H93" s="248" t="s">
        <v>836</v>
      </c>
      <c r="I93" s="248" t="s">
        <v>98</v>
      </c>
      <c r="J93" s="261">
        <v>5</v>
      </c>
      <c r="K93" s="247">
        <v>43.8</v>
      </c>
      <c r="L93" s="247">
        <v>40</v>
      </c>
      <c r="M93" s="250"/>
      <c r="N93" s="250"/>
      <c r="O93" s="250"/>
      <c r="P93" s="250"/>
      <c r="Q93" s="250"/>
      <c r="R93" s="250"/>
      <c r="S93" s="250"/>
      <c r="T93" s="250"/>
      <c r="U93" s="250"/>
      <c r="V93" s="250"/>
      <c r="W93" s="250"/>
      <c r="X93" s="250"/>
      <c r="Y93" s="250"/>
      <c r="Z93" s="247">
        <v>43.7</v>
      </c>
      <c r="AA93" s="251">
        <f t="shared" si="8"/>
        <v>0.228310502283092</v>
      </c>
      <c r="AB93" s="252">
        <v>83.8</v>
      </c>
      <c r="AC93" s="253">
        <f>(AB93-Z93)*VLOOKUP(AE93,公斤水的体积!A:B,2,)</f>
        <v>40.162957</v>
      </c>
      <c r="AD93" s="254">
        <f t="shared" si="9"/>
        <v>0.407392499999997</v>
      </c>
      <c r="AE93" s="255">
        <v>19</v>
      </c>
      <c r="AF93" s="140"/>
      <c r="AG93" s="256"/>
      <c r="AH93" s="257">
        <v>3.4</v>
      </c>
      <c r="AI93" s="258">
        <v>167.7</v>
      </c>
      <c r="AJ93" s="259">
        <f t="shared" si="10"/>
        <v>2.02742993440668</v>
      </c>
      <c r="AK93" s="260" t="s">
        <v>63</v>
      </c>
      <c r="AL93" s="260" t="s">
        <v>63</v>
      </c>
      <c r="AM93" s="260" t="s">
        <v>63</v>
      </c>
      <c r="AN93" s="260" t="s">
        <v>63</v>
      </c>
      <c r="AO93" s="260" t="s">
        <v>63</v>
      </c>
      <c r="AP93" s="260" t="s">
        <v>63</v>
      </c>
      <c r="AQ93" s="260" t="s">
        <v>63</v>
      </c>
      <c r="AR93" s="259" t="str">
        <f t="shared" si="11"/>
        <v>合格</v>
      </c>
      <c r="AS93" s="139" t="s">
        <v>64</v>
      </c>
      <c r="AT93" s="44">
        <v>20251207</v>
      </c>
      <c r="AU93" s="41">
        <v>15</v>
      </c>
    </row>
    <row r="94" ht="15" spans="1:47">
      <c r="A94" s="245">
        <v>87</v>
      </c>
      <c r="B94" s="246" t="s">
        <v>56</v>
      </c>
      <c r="C94" s="44">
        <v>20251207</v>
      </c>
      <c r="D94" s="247" t="s">
        <v>1575</v>
      </c>
      <c r="E94" s="239" t="s">
        <v>1749</v>
      </c>
      <c r="F94" s="239" t="s">
        <v>1750</v>
      </c>
      <c r="G94" s="44" t="s">
        <v>133</v>
      </c>
      <c r="H94" s="248" t="s">
        <v>836</v>
      </c>
      <c r="I94" s="248" t="s">
        <v>126</v>
      </c>
      <c r="J94" s="261">
        <v>5</v>
      </c>
      <c r="K94" s="247">
        <v>44.1</v>
      </c>
      <c r="L94" s="247">
        <v>40</v>
      </c>
      <c r="M94" s="250"/>
      <c r="N94" s="250"/>
      <c r="O94" s="250"/>
      <c r="P94" s="250"/>
      <c r="Q94" s="250"/>
      <c r="R94" s="250"/>
      <c r="S94" s="250"/>
      <c r="T94" s="250"/>
      <c r="U94" s="250"/>
      <c r="V94" s="250"/>
      <c r="W94" s="250"/>
      <c r="X94" s="250"/>
      <c r="Y94" s="250"/>
      <c r="Z94" s="247">
        <v>44</v>
      </c>
      <c r="AA94" s="251">
        <f t="shared" si="8"/>
        <v>0.226757369614516</v>
      </c>
      <c r="AB94" s="252">
        <v>84.1</v>
      </c>
      <c r="AC94" s="253">
        <f>(AB94-Z94)*VLOOKUP(AE94,公斤水的体积!A:B,2,)</f>
        <v>40.162957</v>
      </c>
      <c r="AD94" s="254">
        <f t="shared" si="9"/>
        <v>0.407392499999997</v>
      </c>
      <c r="AE94" s="255">
        <v>19</v>
      </c>
      <c r="AF94" s="140"/>
      <c r="AG94" s="256"/>
      <c r="AH94" s="257">
        <v>4.1</v>
      </c>
      <c r="AI94" s="258">
        <v>168.3</v>
      </c>
      <c r="AJ94" s="259">
        <f t="shared" si="10"/>
        <v>2.43612596553773</v>
      </c>
      <c r="AK94" s="260" t="s">
        <v>63</v>
      </c>
      <c r="AL94" s="260" t="s">
        <v>63</v>
      </c>
      <c r="AM94" s="260" t="s">
        <v>63</v>
      </c>
      <c r="AN94" s="260" t="s">
        <v>63</v>
      </c>
      <c r="AO94" s="260" t="s">
        <v>63</v>
      </c>
      <c r="AP94" s="260" t="s">
        <v>63</v>
      </c>
      <c r="AQ94" s="260" t="s">
        <v>63</v>
      </c>
      <c r="AR94" s="259" t="str">
        <f t="shared" si="11"/>
        <v>合格</v>
      </c>
      <c r="AS94" s="139" t="s">
        <v>64</v>
      </c>
      <c r="AT94" s="44">
        <v>20251207</v>
      </c>
      <c r="AU94" s="41">
        <v>15</v>
      </c>
    </row>
    <row r="95" ht="15" spans="1:47">
      <c r="A95" s="245">
        <v>88</v>
      </c>
      <c r="B95" s="246" t="s">
        <v>56</v>
      </c>
      <c r="C95" s="44">
        <v>20251207</v>
      </c>
      <c r="D95" s="247" t="s">
        <v>1575</v>
      </c>
      <c r="E95" s="239" t="s">
        <v>1751</v>
      </c>
      <c r="F95" s="239" t="s">
        <v>1752</v>
      </c>
      <c r="G95" s="44" t="s">
        <v>68</v>
      </c>
      <c r="H95" s="248" t="s">
        <v>1083</v>
      </c>
      <c r="I95" s="248" t="s">
        <v>277</v>
      </c>
      <c r="J95" s="249">
        <v>5.7</v>
      </c>
      <c r="K95" s="247">
        <v>55.1</v>
      </c>
      <c r="L95" s="247">
        <v>40.8</v>
      </c>
      <c r="M95" s="250"/>
      <c r="N95" s="250"/>
      <c r="O95" s="250"/>
      <c r="P95" s="250"/>
      <c r="Q95" s="250"/>
      <c r="R95" s="250"/>
      <c r="S95" s="250"/>
      <c r="T95" s="250"/>
      <c r="U95" s="250"/>
      <c r="V95" s="250"/>
      <c r="W95" s="250"/>
      <c r="X95" s="250"/>
      <c r="Y95" s="250"/>
      <c r="Z95" s="247">
        <v>55</v>
      </c>
      <c r="AA95" s="251">
        <f t="shared" si="8"/>
        <v>0.18148820326679</v>
      </c>
      <c r="AB95" s="252">
        <v>95.9</v>
      </c>
      <c r="AC95" s="253">
        <f>(AB95-Z95)*VLOOKUP(AE95,公斤水的体积!A:B,2,)</f>
        <v>40.964213</v>
      </c>
      <c r="AD95" s="254">
        <f t="shared" si="9"/>
        <v>0.402482843137281</v>
      </c>
      <c r="AE95" s="255">
        <v>19</v>
      </c>
      <c r="AF95" s="140"/>
      <c r="AG95" s="256"/>
      <c r="AH95" s="257">
        <v>2.1</v>
      </c>
      <c r="AI95" s="258">
        <v>134.9</v>
      </c>
      <c r="AJ95" s="259">
        <f t="shared" si="10"/>
        <v>1.55670867309118</v>
      </c>
      <c r="AK95" s="260" t="s">
        <v>63</v>
      </c>
      <c r="AL95" s="260" t="s">
        <v>63</v>
      </c>
      <c r="AM95" s="260" t="s">
        <v>63</v>
      </c>
      <c r="AN95" s="260" t="s">
        <v>63</v>
      </c>
      <c r="AO95" s="260" t="s">
        <v>63</v>
      </c>
      <c r="AP95" s="260" t="s">
        <v>63</v>
      </c>
      <c r="AQ95" s="260" t="s">
        <v>63</v>
      </c>
      <c r="AR95" s="259" t="str">
        <f t="shared" si="11"/>
        <v>合格</v>
      </c>
      <c r="AS95" s="139" t="s">
        <v>64</v>
      </c>
      <c r="AT95" s="44">
        <v>20251207</v>
      </c>
      <c r="AU95" s="41">
        <v>15</v>
      </c>
    </row>
    <row r="96" ht="15" spans="1:47">
      <c r="A96" s="245">
        <v>89</v>
      </c>
      <c r="B96" s="246" t="s">
        <v>56</v>
      </c>
      <c r="C96" s="44">
        <v>20251207</v>
      </c>
      <c r="D96" s="247" t="s">
        <v>1575</v>
      </c>
      <c r="E96" s="239" t="s">
        <v>1753</v>
      </c>
      <c r="F96" s="239" t="s">
        <v>1754</v>
      </c>
      <c r="G96" s="44" t="s">
        <v>133</v>
      </c>
      <c r="H96" s="248" t="s">
        <v>632</v>
      </c>
      <c r="I96" s="248" t="s">
        <v>126</v>
      </c>
      <c r="J96" s="249">
        <v>5.7</v>
      </c>
      <c r="K96" s="247">
        <v>47.9</v>
      </c>
      <c r="L96" s="247">
        <v>40</v>
      </c>
      <c r="M96" s="250"/>
      <c r="N96" s="250"/>
      <c r="O96" s="250"/>
      <c r="P96" s="250"/>
      <c r="Q96" s="250"/>
      <c r="R96" s="250"/>
      <c r="S96" s="250"/>
      <c r="T96" s="250"/>
      <c r="U96" s="250"/>
      <c r="V96" s="250"/>
      <c r="W96" s="250"/>
      <c r="X96" s="250"/>
      <c r="Y96" s="250"/>
      <c r="Z96" s="247">
        <v>47.8</v>
      </c>
      <c r="AA96" s="251">
        <f t="shared" si="8"/>
        <v>0.208768267223385</v>
      </c>
      <c r="AB96" s="252">
        <v>87.9</v>
      </c>
      <c r="AC96" s="253">
        <f>(AB96-Z96)*VLOOKUP(AE96,公斤水的体积!A:B,2,)</f>
        <v>40.162957</v>
      </c>
      <c r="AD96" s="254">
        <f t="shared" si="9"/>
        <v>0.407392500000032</v>
      </c>
      <c r="AE96" s="255">
        <v>19</v>
      </c>
      <c r="AF96" s="140"/>
      <c r="AG96" s="256"/>
      <c r="AH96" s="257">
        <v>2.1</v>
      </c>
      <c r="AI96" s="258">
        <v>146.8</v>
      </c>
      <c r="AJ96" s="259">
        <f t="shared" si="10"/>
        <v>1.43051771117166</v>
      </c>
      <c r="AK96" s="260" t="s">
        <v>63</v>
      </c>
      <c r="AL96" s="260" t="s">
        <v>63</v>
      </c>
      <c r="AM96" s="260" t="s">
        <v>63</v>
      </c>
      <c r="AN96" s="260" t="s">
        <v>63</v>
      </c>
      <c r="AO96" s="260" t="s">
        <v>63</v>
      </c>
      <c r="AP96" s="260" t="s">
        <v>63</v>
      </c>
      <c r="AQ96" s="260" t="s">
        <v>63</v>
      </c>
      <c r="AR96" s="259" t="str">
        <f t="shared" si="11"/>
        <v>合格</v>
      </c>
      <c r="AS96" s="139" t="s">
        <v>64</v>
      </c>
      <c r="AT96" s="44">
        <v>20251207</v>
      </c>
      <c r="AU96" s="41">
        <v>15</v>
      </c>
    </row>
    <row r="97" ht="15" spans="1:47">
      <c r="A97" s="245">
        <v>90</v>
      </c>
      <c r="B97" s="246" t="s">
        <v>56</v>
      </c>
      <c r="C97" s="44">
        <v>20251207</v>
      </c>
      <c r="D97" s="247" t="s">
        <v>1575</v>
      </c>
      <c r="E97" s="239" t="s">
        <v>1755</v>
      </c>
      <c r="F97" s="239" t="s">
        <v>1756</v>
      </c>
      <c r="G97" s="44" t="s">
        <v>133</v>
      </c>
      <c r="H97" s="248" t="s">
        <v>836</v>
      </c>
      <c r="I97" s="248" t="s">
        <v>98</v>
      </c>
      <c r="J97" s="261">
        <v>5</v>
      </c>
      <c r="K97" s="247">
        <v>43.9</v>
      </c>
      <c r="L97" s="247">
        <v>40</v>
      </c>
      <c r="M97" s="250"/>
      <c r="N97" s="250"/>
      <c r="O97" s="250"/>
      <c r="P97" s="250"/>
      <c r="Q97" s="250"/>
      <c r="R97" s="250"/>
      <c r="S97" s="250"/>
      <c r="T97" s="250"/>
      <c r="U97" s="250"/>
      <c r="V97" s="250"/>
      <c r="W97" s="250"/>
      <c r="X97" s="250"/>
      <c r="Y97" s="250"/>
      <c r="Z97" s="247">
        <v>43.8</v>
      </c>
      <c r="AA97" s="251">
        <f t="shared" si="8"/>
        <v>0.227790432801826</v>
      </c>
      <c r="AB97" s="252">
        <v>83.9</v>
      </c>
      <c r="AC97" s="253">
        <f>(AB97-Z97)*VLOOKUP(AE97,公斤水的体积!A:B,2,)</f>
        <v>40.162957</v>
      </c>
      <c r="AD97" s="254">
        <f t="shared" si="9"/>
        <v>0.407392500000032</v>
      </c>
      <c r="AE97" s="255">
        <v>19</v>
      </c>
      <c r="AF97" s="140"/>
      <c r="AG97" s="256"/>
      <c r="AH97" s="257">
        <v>1.5</v>
      </c>
      <c r="AI97" s="258">
        <v>165.1</v>
      </c>
      <c r="AJ97" s="259">
        <f t="shared" si="10"/>
        <v>0.908540278619019</v>
      </c>
      <c r="AK97" s="260" t="s">
        <v>63</v>
      </c>
      <c r="AL97" s="260" t="s">
        <v>63</v>
      </c>
      <c r="AM97" s="260" t="s">
        <v>63</v>
      </c>
      <c r="AN97" s="260" t="s">
        <v>63</v>
      </c>
      <c r="AO97" s="260" t="s">
        <v>63</v>
      </c>
      <c r="AP97" s="260" t="s">
        <v>63</v>
      </c>
      <c r="AQ97" s="260" t="s">
        <v>63</v>
      </c>
      <c r="AR97" s="259" t="str">
        <f t="shared" si="11"/>
        <v>合格</v>
      </c>
      <c r="AS97" s="139" t="s">
        <v>64</v>
      </c>
      <c r="AT97" s="44">
        <v>20251207</v>
      </c>
      <c r="AU97" s="41">
        <v>15</v>
      </c>
    </row>
    <row r="98" ht="15" spans="1:47">
      <c r="A98" s="245">
        <v>91</v>
      </c>
      <c r="B98" s="246" t="s">
        <v>56</v>
      </c>
      <c r="C98" s="44">
        <v>20251207</v>
      </c>
      <c r="D98" s="247" t="s">
        <v>1575</v>
      </c>
      <c r="E98" s="239" t="s">
        <v>1757</v>
      </c>
      <c r="F98" s="239" t="s">
        <v>1758</v>
      </c>
      <c r="G98" s="44" t="s">
        <v>133</v>
      </c>
      <c r="H98" s="248" t="s">
        <v>1066</v>
      </c>
      <c r="I98" s="248" t="s">
        <v>149</v>
      </c>
      <c r="J98" s="261">
        <v>5</v>
      </c>
      <c r="K98" s="247">
        <v>46.2</v>
      </c>
      <c r="L98" s="247">
        <v>40</v>
      </c>
      <c r="M98" s="250"/>
      <c r="N98" s="250"/>
      <c r="O98" s="250"/>
      <c r="P98" s="250"/>
      <c r="Q98" s="250"/>
      <c r="R98" s="250"/>
      <c r="S98" s="250"/>
      <c r="T98" s="250"/>
      <c r="U98" s="250"/>
      <c r="V98" s="250"/>
      <c r="W98" s="250"/>
      <c r="X98" s="250"/>
      <c r="Y98" s="250"/>
      <c r="Z98" s="247">
        <v>46.1</v>
      </c>
      <c r="AA98" s="251">
        <f t="shared" si="8"/>
        <v>0.21645021645022</v>
      </c>
      <c r="AB98" s="252">
        <v>86.2</v>
      </c>
      <c r="AC98" s="253">
        <f>(AB98-Z98)*VLOOKUP(AE98,公斤水的体积!A:B,2,)</f>
        <v>40.162957</v>
      </c>
      <c r="AD98" s="254">
        <f t="shared" si="9"/>
        <v>0.407392500000014</v>
      </c>
      <c r="AE98" s="255">
        <v>19</v>
      </c>
      <c r="AF98" s="140"/>
      <c r="AG98" s="256"/>
      <c r="AH98" s="257">
        <v>2.5</v>
      </c>
      <c r="AI98" s="258">
        <v>157.7</v>
      </c>
      <c r="AJ98" s="259">
        <f t="shared" si="10"/>
        <v>1.5852885225111</v>
      </c>
      <c r="AK98" s="260" t="s">
        <v>63</v>
      </c>
      <c r="AL98" s="260" t="s">
        <v>63</v>
      </c>
      <c r="AM98" s="260" t="s">
        <v>63</v>
      </c>
      <c r="AN98" s="260" t="s">
        <v>63</v>
      </c>
      <c r="AO98" s="260" t="s">
        <v>63</v>
      </c>
      <c r="AP98" s="260" t="s">
        <v>63</v>
      </c>
      <c r="AQ98" s="260" t="s">
        <v>63</v>
      </c>
      <c r="AR98" s="259" t="str">
        <f t="shared" si="11"/>
        <v>合格</v>
      </c>
      <c r="AS98" s="139" t="s">
        <v>64</v>
      </c>
      <c r="AT98" s="44">
        <v>20251207</v>
      </c>
      <c r="AU98" s="41">
        <v>15</v>
      </c>
    </row>
    <row r="99" ht="15" spans="1:47">
      <c r="A99" s="245">
        <v>92</v>
      </c>
      <c r="B99" s="246" t="s">
        <v>56</v>
      </c>
      <c r="C99" s="44">
        <v>20251207</v>
      </c>
      <c r="D99" s="247" t="s">
        <v>1575</v>
      </c>
      <c r="E99" s="239" t="s">
        <v>1759</v>
      </c>
      <c r="F99" s="239" t="s">
        <v>1760</v>
      </c>
      <c r="G99" s="44" t="s">
        <v>133</v>
      </c>
      <c r="H99" s="248" t="s">
        <v>836</v>
      </c>
      <c r="I99" s="248" t="s">
        <v>98</v>
      </c>
      <c r="J99" s="261">
        <v>5</v>
      </c>
      <c r="K99" s="247">
        <v>44.1</v>
      </c>
      <c r="L99" s="247">
        <v>40</v>
      </c>
      <c r="M99" s="250"/>
      <c r="N99" s="250"/>
      <c r="O99" s="250"/>
      <c r="P99" s="250"/>
      <c r="Q99" s="250"/>
      <c r="R99" s="250"/>
      <c r="S99" s="250"/>
      <c r="T99" s="250"/>
      <c r="U99" s="250"/>
      <c r="V99" s="250"/>
      <c r="W99" s="250"/>
      <c r="X99" s="250"/>
      <c r="Y99" s="250"/>
      <c r="Z99" s="247">
        <v>44</v>
      </c>
      <c r="AA99" s="251">
        <f t="shared" si="8"/>
        <v>0.226757369614516</v>
      </c>
      <c r="AB99" s="252">
        <v>84.1</v>
      </c>
      <c r="AC99" s="253">
        <f>(AB99-Z99)*VLOOKUP(AE99,公斤水的体积!A:B,2,)</f>
        <v>40.162957</v>
      </c>
      <c r="AD99" s="254">
        <f t="shared" si="9"/>
        <v>0.407392499999997</v>
      </c>
      <c r="AE99" s="255">
        <v>19</v>
      </c>
      <c r="AF99" s="140"/>
      <c r="AG99" s="256"/>
      <c r="AH99" s="257">
        <v>2.8</v>
      </c>
      <c r="AI99" s="258">
        <v>164.9</v>
      </c>
      <c r="AJ99" s="259">
        <f t="shared" si="10"/>
        <v>1.69799878714372</v>
      </c>
      <c r="AK99" s="260" t="s">
        <v>63</v>
      </c>
      <c r="AL99" s="260" t="s">
        <v>63</v>
      </c>
      <c r="AM99" s="260" t="s">
        <v>63</v>
      </c>
      <c r="AN99" s="260" t="s">
        <v>63</v>
      </c>
      <c r="AO99" s="260" t="s">
        <v>63</v>
      </c>
      <c r="AP99" s="260" t="s">
        <v>63</v>
      </c>
      <c r="AQ99" s="260" t="s">
        <v>63</v>
      </c>
      <c r="AR99" s="259" t="str">
        <f t="shared" si="11"/>
        <v>合格</v>
      </c>
      <c r="AS99" s="139" t="s">
        <v>64</v>
      </c>
      <c r="AT99" s="44">
        <v>20251207</v>
      </c>
      <c r="AU99" s="41">
        <v>15</v>
      </c>
    </row>
    <row r="100" ht="15" spans="1:47">
      <c r="A100" s="245">
        <v>93</v>
      </c>
      <c r="B100" s="246" t="s">
        <v>56</v>
      </c>
      <c r="C100" s="44">
        <v>20251207</v>
      </c>
      <c r="D100" s="247" t="s">
        <v>1575</v>
      </c>
      <c r="E100" s="239" t="s">
        <v>1761</v>
      </c>
      <c r="F100" s="239" t="s">
        <v>1762</v>
      </c>
      <c r="G100" s="44" t="s">
        <v>354</v>
      </c>
      <c r="H100" s="248" t="s">
        <v>164</v>
      </c>
      <c r="I100" s="248"/>
      <c r="J100" s="261">
        <v>5</v>
      </c>
      <c r="K100" s="247">
        <v>41.6</v>
      </c>
      <c r="L100" s="247">
        <v>40</v>
      </c>
      <c r="M100" s="250"/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  <c r="X100" s="250"/>
      <c r="Y100" s="250"/>
      <c r="Z100" s="247">
        <v>41.5</v>
      </c>
      <c r="AA100" s="251">
        <f t="shared" si="8"/>
        <v>0.240384615384619</v>
      </c>
      <c r="AB100" s="252">
        <v>81.6</v>
      </c>
      <c r="AC100" s="253">
        <f>(AB100-Z100)*VLOOKUP(AE100,公斤水的体积!A:B,2,)</f>
        <v>40.162957</v>
      </c>
      <c r="AD100" s="254">
        <f t="shared" si="9"/>
        <v>0.407392499999997</v>
      </c>
      <c r="AE100" s="255">
        <v>19</v>
      </c>
      <c r="AF100" s="140"/>
      <c r="AG100" s="256"/>
      <c r="AH100" s="257">
        <v>4.1</v>
      </c>
      <c r="AI100" s="258">
        <v>181.3</v>
      </c>
      <c r="AJ100" s="259">
        <f t="shared" si="10"/>
        <v>2.26144511858798</v>
      </c>
      <c r="AK100" s="260" t="s">
        <v>63</v>
      </c>
      <c r="AL100" s="260" t="s">
        <v>63</v>
      </c>
      <c r="AM100" s="260" t="s">
        <v>63</v>
      </c>
      <c r="AN100" s="260" t="s">
        <v>63</v>
      </c>
      <c r="AO100" s="260" t="s">
        <v>63</v>
      </c>
      <c r="AP100" s="260" t="s">
        <v>63</v>
      </c>
      <c r="AQ100" s="260" t="s">
        <v>63</v>
      </c>
      <c r="AR100" s="259" t="str">
        <f t="shared" si="11"/>
        <v>合格</v>
      </c>
      <c r="AS100" s="139" t="s">
        <v>64</v>
      </c>
      <c r="AT100" s="44">
        <v>20251207</v>
      </c>
      <c r="AU100" s="41">
        <v>15</v>
      </c>
    </row>
    <row r="101" ht="15" spans="1:47">
      <c r="A101" s="245">
        <v>94</v>
      </c>
      <c r="B101" s="246" t="s">
        <v>56</v>
      </c>
      <c r="C101" s="44">
        <v>20251207</v>
      </c>
      <c r="D101" s="247" t="s">
        <v>1575</v>
      </c>
      <c r="E101" s="239" t="s">
        <v>1763</v>
      </c>
      <c r="F101" s="239" t="s">
        <v>1764</v>
      </c>
      <c r="G101" s="44" t="s">
        <v>133</v>
      </c>
      <c r="H101" s="248" t="s">
        <v>836</v>
      </c>
      <c r="I101" s="248" t="s">
        <v>126</v>
      </c>
      <c r="J101" s="261">
        <v>5</v>
      </c>
      <c r="K101" s="247">
        <v>44.6</v>
      </c>
      <c r="L101" s="247">
        <v>40</v>
      </c>
      <c r="M101" s="250"/>
      <c r="N101" s="250"/>
      <c r="O101" s="250"/>
      <c r="P101" s="250"/>
      <c r="Q101" s="250"/>
      <c r="R101" s="250"/>
      <c r="S101" s="250"/>
      <c r="T101" s="250"/>
      <c r="U101" s="250"/>
      <c r="V101" s="250"/>
      <c r="W101" s="250"/>
      <c r="X101" s="250"/>
      <c r="Y101" s="250"/>
      <c r="Z101" s="247">
        <v>44.5</v>
      </c>
      <c r="AA101" s="251">
        <f t="shared" si="8"/>
        <v>0.224215246636774</v>
      </c>
      <c r="AB101" s="252">
        <v>84.6</v>
      </c>
      <c r="AC101" s="253">
        <f>(AB101-Z101)*VLOOKUP(AE101,公斤水的体积!A:B,2,)</f>
        <v>40.162957</v>
      </c>
      <c r="AD101" s="254">
        <f t="shared" si="9"/>
        <v>0.407392499999997</v>
      </c>
      <c r="AE101" s="255">
        <v>19</v>
      </c>
      <c r="AF101" s="140"/>
      <c r="AG101" s="256"/>
      <c r="AH101" s="257">
        <v>2.7</v>
      </c>
      <c r="AI101" s="258">
        <v>163.9</v>
      </c>
      <c r="AJ101" s="259">
        <f t="shared" si="10"/>
        <v>1.64734594264796</v>
      </c>
      <c r="AK101" s="260" t="s">
        <v>63</v>
      </c>
      <c r="AL101" s="260" t="s">
        <v>63</v>
      </c>
      <c r="AM101" s="260" t="s">
        <v>63</v>
      </c>
      <c r="AN101" s="260" t="s">
        <v>63</v>
      </c>
      <c r="AO101" s="260" t="s">
        <v>63</v>
      </c>
      <c r="AP101" s="260" t="s">
        <v>63</v>
      </c>
      <c r="AQ101" s="260" t="s">
        <v>63</v>
      </c>
      <c r="AR101" s="259" t="str">
        <f t="shared" si="11"/>
        <v>合格</v>
      </c>
      <c r="AS101" s="139" t="s">
        <v>64</v>
      </c>
      <c r="AT101" s="44">
        <v>20251207</v>
      </c>
      <c r="AU101" s="41">
        <v>15</v>
      </c>
    </row>
    <row r="102" ht="15" spans="1:47">
      <c r="A102" s="245">
        <v>95</v>
      </c>
      <c r="B102" s="246" t="s">
        <v>56</v>
      </c>
      <c r="C102" s="44">
        <v>20251207</v>
      </c>
      <c r="D102" s="247" t="s">
        <v>1575</v>
      </c>
      <c r="E102" s="239" t="s">
        <v>1765</v>
      </c>
      <c r="F102" s="239" t="s">
        <v>1766</v>
      </c>
      <c r="G102" s="44" t="s">
        <v>60</v>
      </c>
      <c r="H102" s="248" t="s">
        <v>850</v>
      </c>
      <c r="I102" s="248" t="s">
        <v>98</v>
      </c>
      <c r="J102" s="249">
        <v>5.7</v>
      </c>
      <c r="K102" s="247">
        <v>48.4</v>
      </c>
      <c r="L102" s="247">
        <v>38.3</v>
      </c>
      <c r="M102" s="250"/>
      <c r="N102" s="250"/>
      <c r="O102" s="250"/>
      <c r="P102" s="250"/>
      <c r="Q102" s="250"/>
      <c r="R102" s="250"/>
      <c r="S102" s="250"/>
      <c r="T102" s="250"/>
      <c r="U102" s="250"/>
      <c r="V102" s="250"/>
      <c r="W102" s="250"/>
      <c r="X102" s="250"/>
      <c r="Y102" s="250"/>
      <c r="Z102" s="247">
        <v>48.3</v>
      </c>
      <c r="AA102" s="251">
        <f t="shared" ref="AA102:AA165" si="12">(K102-Z102)/K102*100</f>
        <v>0.206611570247937</v>
      </c>
      <c r="AB102" s="252">
        <v>86.7</v>
      </c>
      <c r="AC102" s="253">
        <f>(AB102-Z102)*VLOOKUP(AE102,公斤水的体积!A:B,2,)</f>
        <v>38.460288</v>
      </c>
      <c r="AD102" s="254">
        <f t="shared" ref="AD102:AD165" si="13">(AC102-L102)/L102*100</f>
        <v>0.418506527415147</v>
      </c>
      <c r="AE102" s="255">
        <v>19</v>
      </c>
      <c r="AF102" s="140"/>
      <c r="AG102" s="256"/>
      <c r="AH102" s="257">
        <v>1.8</v>
      </c>
      <c r="AI102" s="258">
        <v>138.8</v>
      </c>
      <c r="AJ102" s="259">
        <f t="shared" ref="AJ102:AJ165" si="14">AH102/AI102*100</f>
        <v>1.29682997118156</v>
      </c>
      <c r="AK102" s="260" t="s">
        <v>63</v>
      </c>
      <c r="AL102" s="260" t="s">
        <v>63</v>
      </c>
      <c r="AM102" s="260" t="s">
        <v>63</v>
      </c>
      <c r="AN102" s="260" t="s">
        <v>63</v>
      </c>
      <c r="AO102" s="260" t="s">
        <v>63</v>
      </c>
      <c r="AP102" s="260" t="s">
        <v>63</v>
      </c>
      <c r="AQ102" s="260" t="s">
        <v>63</v>
      </c>
      <c r="AR102" s="259" t="str">
        <f t="shared" ref="AR102:AR165" si="15">IF(AND(AD102&lt;10,AD102&gt;=-1.5,AA102&lt;5,AA102&gt;-1,AJ102&lt;6,AJ102&gt;=0),"合格","不合格")</f>
        <v>合格</v>
      </c>
      <c r="AS102" s="139" t="s">
        <v>64</v>
      </c>
      <c r="AT102" s="44">
        <v>20251207</v>
      </c>
      <c r="AU102" s="41">
        <v>15</v>
      </c>
    </row>
    <row r="103" ht="15" spans="1:47">
      <c r="A103" s="245">
        <v>96</v>
      </c>
      <c r="B103" s="246" t="s">
        <v>56</v>
      </c>
      <c r="C103" s="44">
        <v>20251207</v>
      </c>
      <c r="D103" s="247" t="s">
        <v>1575</v>
      </c>
      <c r="E103" s="239" t="s">
        <v>1767</v>
      </c>
      <c r="F103" s="239" t="s">
        <v>1768</v>
      </c>
      <c r="G103" s="44" t="s">
        <v>133</v>
      </c>
      <c r="H103" s="248" t="s">
        <v>836</v>
      </c>
      <c r="I103" s="248" t="s">
        <v>98</v>
      </c>
      <c r="J103" s="261">
        <v>5</v>
      </c>
      <c r="K103" s="247">
        <v>44.2</v>
      </c>
      <c r="L103" s="247">
        <v>40</v>
      </c>
      <c r="M103" s="250"/>
      <c r="N103" s="250"/>
      <c r="O103" s="250"/>
      <c r="P103" s="250"/>
      <c r="Q103" s="250"/>
      <c r="R103" s="250"/>
      <c r="S103" s="250"/>
      <c r="T103" s="250"/>
      <c r="U103" s="250"/>
      <c r="V103" s="250"/>
      <c r="W103" s="250"/>
      <c r="X103" s="250"/>
      <c r="Y103" s="250"/>
      <c r="Z103" s="247">
        <v>44.1</v>
      </c>
      <c r="AA103" s="251">
        <f t="shared" si="12"/>
        <v>0.226244343891406</v>
      </c>
      <c r="AB103" s="252">
        <v>84.2</v>
      </c>
      <c r="AC103" s="253">
        <f>(AB103-Z103)*VLOOKUP(AE103,公斤水的体积!A:B,2,)</f>
        <v>40.162957</v>
      </c>
      <c r="AD103" s="254">
        <f t="shared" si="13"/>
        <v>0.407392499999997</v>
      </c>
      <c r="AE103" s="255">
        <v>19</v>
      </c>
      <c r="AF103" s="140"/>
      <c r="AG103" s="256"/>
      <c r="AH103" s="257">
        <v>1.8</v>
      </c>
      <c r="AI103" s="258">
        <v>163.7</v>
      </c>
      <c r="AJ103" s="259">
        <f t="shared" si="14"/>
        <v>1.09957238851558</v>
      </c>
      <c r="AK103" s="260" t="s">
        <v>63</v>
      </c>
      <c r="AL103" s="260" t="s">
        <v>63</v>
      </c>
      <c r="AM103" s="260" t="s">
        <v>63</v>
      </c>
      <c r="AN103" s="260" t="s">
        <v>63</v>
      </c>
      <c r="AO103" s="260" t="s">
        <v>63</v>
      </c>
      <c r="AP103" s="260" t="s">
        <v>63</v>
      </c>
      <c r="AQ103" s="260" t="s">
        <v>63</v>
      </c>
      <c r="AR103" s="259" t="str">
        <f t="shared" si="15"/>
        <v>合格</v>
      </c>
      <c r="AS103" s="139" t="s">
        <v>64</v>
      </c>
      <c r="AT103" s="44">
        <v>20251207</v>
      </c>
      <c r="AU103" s="41">
        <v>15</v>
      </c>
    </row>
    <row r="104" ht="15" spans="1:47">
      <c r="A104" s="245">
        <v>97</v>
      </c>
      <c r="B104" s="246" t="s">
        <v>56</v>
      </c>
      <c r="C104" s="44">
        <v>20251207</v>
      </c>
      <c r="D104" s="247" t="s">
        <v>1575</v>
      </c>
      <c r="E104" s="239" t="s">
        <v>1769</v>
      </c>
      <c r="F104" s="239" t="s">
        <v>1770</v>
      </c>
      <c r="G104" s="44" t="s">
        <v>106</v>
      </c>
      <c r="H104" s="248" t="s">
        <v>311</v>
      </c>
      <c r="I104" s="248" t="s">
        <v>205</v>
      </c>
      <c r="J104" s="249">
        <v>5.7</v>
      </c>
      <c r="K104" s="247">
        <v>55.2</v>
      </c>
      <c r="L104" s="247">
        <v>40.3</v>
      </c>
      <c r="M104" s="250"/>
      <c r="N104" s="250"/>
      <c r="O104" s="250"/>
      <c r="P104" s="250"/>
      <c r="Q104" s="250"/>
      <c r="R104" s="250"/>
      <c r="S104" s="250"/>
      <c r="T104" s="250"/>
      <c r="U104" s="250"/>
      <c r="V104" s="250"/>
      <c r="W104" s="250"/>
      <c r="X104" s="250"/>
      <c r="Y104" s="250"/>
      <c r="Z104" s="247">
        <v>55.1</v>
      </c>
      <c r="AA104" s="251">
        <f t="shared" si="12"/>
        <v>0.181159420289858</v>
      </c>
      <c r="AB104" s="252">
        <v>95.5</v>
      </c>
      <c r="AC104" s="253">
        <f>(AB104-Z104)*VLOOKUP(AE104,公斤水的体积!A:B,2,)</f>
        <v>40.463428</v>
      </c>
      <c r="AD104" s="254">
        <f t="shared" si="13"/>
        <v>0.405528535980157</v>
      </c>
      <c r="AE104" s="255">
        <v>19</v>
      </c>
      <c r="AF104" s="140"/>
      <c r="AG104" s="256"/>
      <c r="AH104" s="257">
        <v>2.4</v>
      </c>
      <c r="AI104" s="258">
        <v>133</v>
      </c>
      <c r="AJ104" s="259">
        <f t="shared" si="14"/>
        <v>1.80451127819549</v>
      </c>
      <c r="AK104" s="260" t="s">
        <v>63</v>
      </c>
      <c r="AL104" s="260" t="s">
        <v>63</v>
      </c>
      <c r="AM104" s="260" t="s">
        <v>63</v>
      </c>
      <c r="AN104" s="260" t="s">
        <v>63</v>
      </c>
      <c r="AO104" s="260" t="s">
        <v>63</v>
      </c>
      <c r="AP104" s="260" t="s">
        <v>63</v>
      </c>
      <c r="AQ104" s="260" t="s">
        <v>63</v>
      </c>
      <c r="AR104" s="259" t="str">
        <f t="shared" si="15"/>
        <v>合格</v>
      </c>
      <c r="AS104" s="139" t="s">
        <v>64</v>
      </c>
      <c r="AT104" s="44">
        <v>20251207</v>
      </c>
      <c r="AU104" s="41">
        <v>15</v>
      </c>
    </row>
    <row r="105" ht="15" spans="1:47">
      <c r="A105" s="245">
        <v>98</v>
      </c>
      <c r="B105" s="246" t="s">
        <v>56</v>
      </c>
      <c r="C105" s="44">
        <v>20251207</v>
      </c>
      <c r="D105" s="247" t="s">
        <v>1575</v>
      </c>
      <c r="E105" s="239" t="s">
        <v>1771</v>
      </c>
      <c r="F105" s="239" t="s">
        <v>1772</v>
      </c>
      <c r="G105" s="44" t="s">
        <v>106</v>
      </c>
      <c r="H105" s="248" t="s">
        <v>107</v>
      </c>
      <c r="I105" s="248" t="s">
        <v>149</v>
      </c>
      <c r="J105" s="249">
        <v>5.7</v>
      </c>
      <c r="K105" s="262">
        <v>53</v>
      </c>
      <c r="L105" s="247">
        <v>40.6</v>
      </c>
      <c r="M105" s="250"/>
      <c r="N105" s="250"/>
      <c r="O105" s="250"/>
      <c r="P105" s="250"/>
      <c r="Q105" s="250"/>
      <c r="R105" s="250"/>
      <c r="S105" s="250"/>
      <c r="T105" s="250"/>
      <c r="U105" s="250"/>
      <c r="V105" s="250"/>
      <c r="W105" s="250"/>
      <c r="X105" s="250"/>
      <c r="Y105" s="250"/>
      <c r="Z105" s="247">
        <v>52.9</v>
      </c>
      <c r="AA105" s="251">
        <f t="shared" si="12"/>
        <v>0.188679245283022</v>
      </c>
      <c r="AB105" s="252">
        <v>93.6</v>
      </c>
      <c r="AC105" s="253">
        <f>(AB105-Z105)*VLOOKUP(AE105,公斤水的体积!A:B,2,)</f>
        <v>40.763899</v>
      </c>
      <c r="AD105" s="254">
        <f t="shared" si="13"/>
        <v>0.403692118226603</v>
      </c>
      <c r="AE105" s="255">
        <v>19</v>
      </c>
      <c r="AF105" s="140"/>
      <c r="AG105" s="256"/>
      <c r="AH105" s="257">
        <v>1.4</v>
      </c>
      <c r="AI105" s="258">
        <v>133.1</v>
      </c>
      <c r="AJ105" s="259">
        <f t="shared" si="14"/>
        <v>1.05184072126221</v>
      </c>
      <c r="AK105" s="260" t="s">
        <v>63</v>
      </c>
      <c r="AL105" s="260" t="s">
        <v>63</v>
      </c>
      <c r="AM105" s="260" t="s">
        <v>63</v>
      </c>
      <c r="AN105" s="260" t="s">
        <v>63</v>
      </c>
      <c r="AO105" s="260" t="s">
        <v>63</v>
      </c>
      <c r="AP105" s="260" t="s">
        <v>63</v>
      </c>
      <c r="AQ105" s="260" t="s">
        <v>63</v>
      </c>
      <c r="AR105" s="259" t="str">
        <f t="shared" si="15"/>
        <v>合格</v>
      </c>
      <c r="AS105" s="139" t="s">
        <v>64</v>
      </c>
      <c r="AT105" s="44">
        <v>20251207</v>
      </c>
      <c r="AU105" s="41">
        <v>15</v>
      </c>
    </row>
    <row r="106" ht="15" spans="1:47">
      <c r="A106" s="245">
        <v>99</v>
      </c>
      <c r="B106" s="246" t="s">
        <v>56</v>
      </c>
      <c r="C106" s="44">
        <v>20251207</v>
      </c>
      <c r="D106" s="247" t="s">
        <v>1575</v>
      </c>
      <c r="E106" s="239" t="s">
        <v>1773</v>
      </c>
      <c r="F106" s="239" t="s">
        <v>1774</v>
      </c>
      <c r="G106" s="44" t="s">
        <v>106</v>
      </c>
      <c r="H106" s="248" t="s">
        <v>1775</v>
      </c>
      <c r="I106" s="248" t="s">
        <v>475</v>
      </c>
      <c r="J106" s="249">
        <v>5.7</v>
      </c>
      <c r="K106" s="247">
        <v>53.2</v>
      </c>
      <c r="L106" s="247">
        <v>40.4</v>
      </c>
      <c r="M106" s="250"/>
      <c r="N106" s="250"/>
      <c r="O106" s="250"/>
      <c r="P106" s="250"/>
      <c r="Q106" s="250"/>
      <c r="R106" s="250"/>
      <c r="S106" s="250"/>
      <c r="T106" s="250"/>
      <c r="U106" s="250"/>
      <c r="V106" s="250"/>
      <c r="W106" s="250"/>
      <c r="X106" s="250"/>
      <c r="Y106" s="250"/>
      <c r="Z106" s="247">
        <v>53.1</v>
      </c>
      <c r="AA106" s="251">
        <f t="shared" si="12"/>
        <v>0.187969924812033</v>
      </c>
      <c r="AB106" s="252">
        <v>93.6</v>
      </c>
      <c r="AC106" s="253">
        <f>(AB106-Z106)*VLOOKUP(AE106,公斤水的体积!A:B,2,)</f>
        <v>40.563585</v>
      </c>
      <c r="AD106" s="254">
        <f t="shared" si="13"/>
        <v>0.404913366336645</v>
      </c>
      <c r="AE106" s="255">
        <v>19</v>
      </c>
      <c r="AF106" s="140"/>
      <c r="AG106" s="256"/>
      <c r="AH106" s="257">
        <v>1.2</v>
      </c>
      <c r="AI106" s="258">
        <v>131.3</v>
      </c>
      <c r="AJ106" s="259">
        <f t="shared" si="14"/>
        <v>0.913937547600914</v>
      </c>
      <c r="AK106" s="260" t="s">
        <v>63</v>
      </c>
      <c r="AL106" s="260" t="s">
        <v>63</v>
      </c>
      <c r="AM106" s="260" t="s">
        <v>63</v>
      </c>
      <c r="AN106" s="260" t="s">
        <v>63</v>
      </c>
      <c r="AO106" s="260" t="s">
        <v>63</v>
      </c>
      <c r="AP106" s="260" t="s">
        <v>63</v>
      </c>
      <c r="AQ106" s="260" t="s">
        <v>63</v>
      </c>
      <c r="AR106" s="259" t="str">
        <f t="shared" si="15"/>
        <v>合格</v>
      </c>
      <c r="AS106" s="139" t="s">
        <v>64</v>
      </c>
      <c r="AT106" s="44">
        <v>20251207</v>
      </c>
      <c r="AU106" s="41">
        <v>15</v>
      </c>
    </row>
    <row r="107" ht="15" spans="1:47">
      <c r="A107" s="245">
        <v>100</v>
      </c>
      <c r="B107" s="246" t="s">
        <v>56</v>
      </c>
      <c r="C107" s="44">
        <v>20251207</v>
      </c>
      <c r="D107" s="247" t="s">
        <v>1575</v>
      </c>
      <c r="E107" s="239" t="s">
        <v>1776</v>
      </c>
      <c r="F107" s="239" t="s">
        <v>1777</v>
      </c>
      <c r="G107" s="44" t="s">
        <v>133</v>
      </c>
      <c r="H107" s="248" t="s">
        <v>290</v>
      </c>
      <c r="I107" s="248"/>
      <c r="J107" s="249">
        <v>5.7</v>
      </c>
      <c r="K107" s="247">
        <v>50.7</v>
      </c>
      <c r="L107" s="247">
        <v>40</v>
      </c>
      <c r="M107" s="250"/>
      <c r="N107" s="250"/>
      <c r="O107" s="250"/>
      <c r="P107" s="250"/>
      <c r="Q107" s="250"/>
      <c r="R107" s="250"/>
      <c r="S107" s="250"/>
      <c r="T107" s="250"/>
      <c r="U107" s="250"/>
      <c r="V107" s="250"/>
      <c r="W107" s="250"/>
      <c r="X107" s="250"/>
      <c r="Y107" s="250"/>
      <c r="Z107" s="247">
        <v>50.6</v>
      </c>
      <c r="AA107" s="251">
        <f t="shared" si="12"/>
        <v>0.197238658777123</v>
      </c>
      <c r="AB107" s="252">
        <v>90.7</v>
      </c>
      <c r="AC107" s="253">
        <f>(AB107-Z107)*VLOOKUP(AE107,公斤水的体积!A:B,2,)</f>
        <v>40.162957</v>
      </c>
      <c r="AD107" s="254">
        <f t="shared" si="13"/>
        <v>0.407392499999997</v>
      </c>
      <c r="AE107" s="255">
        <v>19</v>
      </c>
      <c r="AF107" s="140"/>
      <c r="AG107" s="256"/>
      <c r="AH107" s="257">
        <v>1.4</v>
      </c>
      <c r="AI107" s="258">
        <v>139.6</v>
      </c>
      <c r="AJ107" s="259">
        <f t="shared" si="14"/>
        <v>1.00286532951289</v>
      </c>
      <c r="AK107" s="260" t="s">
        <v>63</v>
      </c>
      <c r="AL107" s="260" t="s">
        <v>63</v>
      </c>
      <c r="AM107" s="260" t="s">
        <v>63</v>
      </c>
      <c r="AN107" s="260" t="s">
        <v>63</v>
      </c>
      <c r="AO107" s="260" t="s">
        <v>63</v>
      </c>
      <c r="AP107" s="260" t="s">
        <v>63</v>
      </c>
      <c r="AQ107" s="260" t="s">
        <v>63</v>
      </c>
      <c r="AR107" s="259" t="str">
        <f t="shared" si="15"/>
        <v>合格</v>
      </c>
      <c r="AS107" s="139" t="s">
        <v>64</v>
      </c>
      <c r="AT107" s="44">
        <v>20251207</v>
      </c>
      <c r="AU107" s="41">
        <v>15</v>
      </c>
    </row>
    <row r="108" ht="15" spans="1:47">
      <c r="A108" s="245">
        <v>101</v>
      </c>
      <c r="B108" s="246" t="s">
        <v>56</v>
      </c>
      <c r="C108" s="44">
        <v>20251208</v>
      </c>
      <c r="D108" s="247" t="s">
        <v>1575</v>
      </c>
      <c r="E108" s="239" t="s">
        <v>1778</v>
      </c>
      <c r="F108" s="239" t="s">
        <v>1779</v>
      </c>
      <c r="G108" s="44" t="s">
        <v>133</v>
      </c>
      <c r="H108" s="248" t="s">
        <v>1231</v>
      </c>
      <c r="I108" s="248" t="s">
        <v>78</v>
      </c>
      <c r="J108" s="249">
        <v>5.7</v>
      </c>
      <c r="K108" s="247">
        <v>48.2</v>
      </c>
      <c r="L108" s="247">
        <v>40.7</v>
      </c>
      <c r="M108" s="250"/>
      <c r="N108" s="250"/>
      <c r="O108" s="250"/>
      <c r="P108" s="250"/>
      <c r="Q108" s="250"/>
      <c r="R108" s="250"/>
      <c r="S108" s="250"/>
      <c r="T108" s="250"/>
      <c r="U108" s="250"/>
      <c r="V108" s="250"/>
      <c r="W108" s="250"/>
      <c r="X108" s="250"/>
      <c r="Y108" s="250"/>
      <c r="Z108" s="247">
        <v>48.1</v>
      </c>
      <c r="AA108" s="251">
        <f t="shared" si="12"/>
        <v>0.207468879668053</v>
      </c>
      <c r="AB108" s="252">
        <v>88.9</v>
      </c>
      <c r="AC108" s="253">
        <f>(AB108-Z108)*VLOOKUP(AE108,公斤水的体积!A:B,2,)</f>
        <v>40.872216</v>
      </c>
      <c r="AD108" s="254">
        <f t="shared" si="13"/>
        <v>0.423135135135132</v>
      </c>
      <c r="AE108" s="255">
        <v>20</v>
      </c>
      <c r="AF108" s="140"/>
      <c r="AG108" s="256"/>
      <c r="AH108" s="257">
        <v>2.6</v>
      </c>
      <c r="AI108" s="258">
        <v>151.1</v>
      </c>
      <c r="AJ108" s="259">
        <f t="shared" si="14"/>
        <v>1.72071475843812</v>
      </c>
      <c r="AK108" s="260" t="s">
        <v>63</v>
      </c>
      <c r="AL108" s="260" t="s">
        <v>63</v>
      </c>
      <c r="AM108" s="260" t="s">
        <v>63</v>
      </c>
      <c r="AN108" s="260" t="s">
        <v>63</v>
      </c>
      <c r="AO108" s="260" t="s">
        <v>63</v>
      </c>
      <c r="AP108" s="260" t="s">
        <v>63</v>
      </c>
      <c r="AQ108" s="260" t="s">
        <v>63</v>
      </c>
      <c r="AR108" s="259" t="str">
        <f t="shared" si="15"/>
        <v>合格</v>
      </c>
      <c r="AS108" s="139" t="s">
        <v>64</v>
      </c>
      <c r="AT108" s="44">
        <v>20251208</v>
      </c>
      <c r="AU108" s="41">
        <v>15</v>
      </c>
    </row>
    <row r="109" ht="15" spans="1:47">
      <c r="A109" s="245">
        <v>102</v>
      </c>
      <c r="B109" s="246" t="s">
        <v>56</v>
      </c>
      <c r="C109" s="44">
        <v>20251208</v>
      </c>
      <c r="D109" s="247" t="s">
        <v>1575</v>
      </c>
      <c r="E109" s="239" t="s">
        <v>1780</v>
      </c>
      <c r="F109" s="239" t="s">
        <v>1781</v>
      </c>
      <c r="G109" s="44" t="s">
        <v>133</v>
      </c>
      <c r="H109" s="248" t="s">
        <v>497</v>
      </c>
      <c r="I109" s="248" t="s">
        <v>205</v>
      </c>
      <c r="J109" s="249">
        <v>5.7</v>
      </c>
      <c r="K109" s="247">
        <v>47.9</v>
      </c>
      <c r="L109" s="247">
        <v>40.4</v>
      </c>
      <c r="M109" s="250"/>
      <c r="N109" s="250"/>
      <c r="O109" s="250"/>
      <c r="P109" s="250"/>
      <c r="Q109" s="250"/>
      <c r="R109" s="250"/>
      <c r="S109" s="250"/>
      <c r="T109" s="250"/>
      <c r="U109" s="250"/>
      <c r="V109" s="250"/>
      <c r="W109" s="250"/>
      <c r="X109" s="250"/>
      <c r="Y109" s="250"/>
      <c r="Z109" s="247">
        <v>47.8</v>
      </c>
      <c r="AA109" s="251">
        <f t="shared" si="12"/>
        <v>0.208768267223385</v>
      </c>
      <c r="AB109" s="252">
        <v>88.3</v>
      </c>
      <c r="AC109" s="253">
        <f>(AB109-Z109)*VLOOKUP(AE109,公斤水的体积!A:B,2,)</f>
        <v>40.571685</v>
      </c>
      <c r="AD109" s="254">
        <f t="shared" si="13"/>
        <v>0.424962871287138</v>
      </c>
      <c r="AE109" s="255">
        <v>20</v>
      </c>
      <c r="AF109" s="140"/>
      <c r="AG109" s="256"/>
      <c r="AH109" s="257">
        <v>2.3</v>
      </c>
      <c r="AI109" s="258">
        <v>150.3</v>
      </c>
      <c r="AJ109" s="259">
        <f t="shared" si="14"/>
        <v>1.53027278775782</v>
      </c>
      <c r="AK109" s="260" t="s">
        <v>63</v>
      </c>
      <c r="AL109" s="260" t="s">
        <v>63</v>
      </c>
      <c r="AM109" s="260" t="s">
        <v>63</v>
      </c>
      <c r="AN109" s="260" t="s">
        <v>63</v>
      </c>
      <c r="AO109" s="260" t="s">
        <v>63</v>
      </c>
      <c r="AP109" s="260" t="s">
        <v>63</v>
      </c>
      <c r="AQ109" s="260" t="s">
        <v>63</v>
      </c>
      <c r="AR109" s="259" t="str">
        <f t="shared" si="15"/>
        <v>合格</v>
      </c>
      <c r="AS109" s="139" t="s">
        <v>64</v>
      </c>
      <c r="AT109" s="44">
        <v>20251208</v>
      </c>
      <c r="AU109" s="41">
        <v>15</v>
      </c>
    </row>
    <row r="110" ht="15" spans="1:47">
      <c r="A110" s="245">
        <v>103</v>
      </c>
      <c r="B110" s="246" t="s">
        <v>56</v>
      </c>
      <c r="C110" s="44">
        <v>20251208</v>
      </c>
      <c r="D110" s="247" t="s">
        <v>1575</v>
      </c>
      <c r="E110" s="239" t="s">
        <v>1782</v>
      </c>
      <c r="F110" s="239" t="s">
        <v>1783</v>
      </c>
      <c r="G110" s="44" t="s">
        <v>133</v>
      </c>
      <c r="H110" s="248" t="s">
        <v>1580</v>
      </c>
      <c r="I110" s="248" t="s">
        <v>98</v>
      </c>
      <c r="J110" s="249">
        <v>5.7</v>
      </c>
      <c r="K110" s="247">
        <v>49.3</v>
      </c>
      <c r="L110" s="247">
        <v>40.3</v>
      </c>
      <c r="M110" s="250"/>
      <c r="N110" s="250"/>
      <c r="O110" s="250"/>
      <c r="P110" s="250"/>
      <c r="Q110" s="250"/>
      <c r="R110" s="250"/>
      <c r="S110" s="250"/>
      <c r="T110" s="250"/>
      <c r="U110" s="250"/>
      <c r="V110" s="250"/>
      <c r="W110" s="250"/>
      <c r="X110" s="250"/>
      <c r="Y110" s="250"/>
      <c r="Z110" s="247">
        <v>49.2</v>
      </c>
      <c r="AA110" s="251">
        <f t="shared" si="12"/>
        <v>0.202839756592281</v>
      </c>
      <c r="AB110" s="252">
        <v>89.6</v>
      </c>
      <c r="AC110" s="253">
        <f>(AB110-Z110)*VLOOKUP(AE110,公斤水的体积!A:B,2,)</f>
        <v>40.471508</v>
      </c>
      <c r="AD110" s="254">
        <f t="shared" si="13"/>
        <v>0.425578163771719</v>
      </c>
      <c r="AE110" s="255">
        <v>20</v>
      </c>
      <c r="AF110" s="140"/>
      <c r="AG110" s="256"/>
      <c r="AH110" s="257">
        <v>1.7</v>
      </c>
      <c r="AI110" s="258">
        <v>144.6</v>
      </c>
      <c r="AJ110" s="259">
        <f t="shared" si="14"/>
        <v>1.17565698478562</v>
      </c>
      <c r="AK110" s="260" t="s">
        <v>63</v>
      </c>
      <c r="AL110" s="260" t="s">
        <v>63</v>
      </c>
      <c r="AM110" s="260" t="s">
        <v>63</v>
      </c>
      <c r="AN110" s="260" t="s">
        <v>63</v>
      </c>
      <c r="AO110" s="260" t="s">
        <v>63</v>
      </c>
      <c r="AP110" s="260" t="s">
        <v>63</v>
      </c>
      <c r="AQ110" s="260" t="s">
        <v>63</v>
      </c>
      <c r="AR110" s="259" t="str">
        <f t="shared" si="15"/>
        <v>合格</v>
      </c>
      <c r="AS110" s="139" t="s">
        <v>64</v>
      </c>
      <c r="AT110" s="44">
        <v>20251208</v>
      </c>
      <c r="AU110" s="41">
        <v>15</v>
      </c>
    </row>
    <row r="111" ht="15" spans="1:47">
      <c r="A111" s="245">
        <v>104</v>
      </c>
      <c r="B111" s="246" t="s">
        <v>56</v>
      </c>
      <c r="C111" s="44">
        <v>20251208</v>
      </c>
      <c r="D111" s="247" t="s">
        <v>1575</v>
      </c>
      <c r="E111" s="239" t="s">
        <v>1784</v>
      </c>
      <c r="F111" s="239" t="s">
        <v>1785</v>
      </c>
      <c r="G111" s="44" t="s">
        <v>133</v>
      </c>
      <c r="H111" s="248" t="s">
        <v>632</v>
      </c>
      <c r="I111" s="248" t="s">
        <v>277</v>
      </c>
      <c r="J111" s="249">
        <v>5.7</v>
      </c>
      <c r="K111" s="247">
        <v>47.9</v>
      </c>
      <c r="L111" s="247">
        <v>40.4</v>
      </c>
      <c r="M111" s="250"/>
      <c r="N111" s="250"/>
      <c r="O111" s="250"/>
      <c r="P111" s="250"/>
      <c r="Q111" s="250"/>
      <c r="R111" s="250"/>
      <c r="S111" s="250"/>
      <c r="T111" s="250"/>
      <c r="U111" s="250"/>
      <c r="V111" s="250"/>
      <c r="W111" s="250"/>
      <c r="X111" s="250"/>
      <c r="Y111" s="250"/>
      <c r="Z111" s="247">
        <v>47.8</v>
      </c>
      <c r="AA111" s="251">
        <f t="shared" si="12"/>
        <v>0.208768267223385</v>
      </c>
      <c r="AB111" s="252">
        <v>88.3</v>
      </c>
      <c r="AC111" s="253">
        <f>(AB111-Z111)*VLOOKUP(AE111,公斤水的体积!A:B,2,)</f>
        <v>40.571685</v>
      </c>
      <c r="AD111" s="254">
        <f t="shared" si="13"/>
        <v>0.424962871287138</v>
      </c>
      <c r="AE111" s="255">
        <v>20</v>
      </c>
      <c r="AF111" s="140"/>
      <c r="AG111" s="256"/>
      <c r="AH111" s="257">
        <v>3.5</v>
      </c>
      <c r="AI111" s="258">
        <v>152.3</v>
      </c>
      <c r="AJ111" s="259">
        <f t="shared" si="14"/>
        <v>2.29809586342745</v>
      </c>
      <c r="AK111" s="260" t="s">
        <v>63</v>
      </c>
      <c r="AL111" s="260" t="s">
        <v>63</v>
      </c>
      <c r="AM111" s="260" t="s">
        <v>63</v>
      </c>
      <c r="AN111" s="260" t="s">
        <v>63</v>
      </c>
      <c r="AO111" s="260" t="s">
        <v>63</v>
      </c>
      <c r="AP111" s="260" t="s">
        <v>63</v>
      </c>
      <c r="AQ111" s="260" t="s">
        <v>63</v>
      </c>
      <c r="AR111" s="259" t="str">
        <f t="shared" si="15"/>
        <v>合格</v>
      </c>
      <c r="AS111" s="139" t="s">
        <v>64</v>
      </c>
      <c r="AT111" s="44">
        <v>20251208</v>
      </c>
      <c r="AU111" s="41">
        <v>15</v>
      </c>
    </row>
    <row r="112" ht="15" spans="1:47">
      <c r="A112" s="245">
        <v>105</v>
      </c>
      <c r="B112" s="246" t="s">
        <v>56</v>
      </c>
      <c r="C112" s="44">
        <v>20251208</v>
      </c>
      <c r="D112" s="247" t="s">
        <v>1575</v>
      </c>
      <c r="E112" s="239" t="s">
        <v>1275</v>
      </c>
      <c r="F112" s="239" t="s">
        <v>1786</v>
      </c>
      <c r="G112" s="44" t="s">
        <v>133</v>
      </c>
      <c r="H112" s="248" t="s">
        <v>632</v>
      </c>
      <c r="I112" s="248" t="s">
        <v>98</v>
      </c>
      <c r="J112" s="249">
        <v>5.7</v>
      </c>
      <c r="K112" s="247">
        <v>48.4</v>
      </c>
      <c r="L112" s="247">
        <v>40.1</v>
      </c>
      <c r="M112" s="250"/>
      <c r="N112" s="250"/>
      <c r="O112" s="250"/>
      <c r="P112" s="250"/>
      <c r="Q112" s="250"/>
      <c r="R112" s="250"/>
      <c r="S112" s="250"/>
      <c r="T112" s="250"/>
      <c r="U112" s="250"/>
      <c r="V112" s="250"/>
      <c r="W112" s="250"/>
      <c r="X112" s="250"/>
      <c r="Y112" s="250"/>
      <c r="Z112" s="247">
        <v>48.3</v>
      </c>
      <c r="AA112" s="251">
        <f t="shared" si="12"/>
        <v>0.206611570247937</v>
      </c>
      <c r="AB112" s="252">
        <v>88.5</v>
      </c>
      <c r="AC112" s="253">
        <f>(AB112-Z112)*VLOOKUP(AE112,公斤水的体积!A:B,2,)</f>
        <v>40.271154</v>
      </c>
      <c r="AD112" s="254">
        <f t="shared" si="13"/>
        <v>0.426817955112223</v>
      </c>
      <c r="AE112" s="255">
        <v>20</v>
      </c>
      <c r="AF112" s="140"/>
      <c r="AG112" s="256"/>
      <c r="AH112" s="257">
        <v>5.8</v>
      </c>
      <c r="AI112" s="258">
        <v>149.5</v>
      </c>
      <c r="AJ112" s="259">
        <f t="shared" si="14"/>
        <v>3.87959866220736</v>
      </c>
      <c r="AK112" s="260" t="s">
        <v>63</v>
      </c>
      <c r="AL112" s="260" t="s">
        <v>63</v>
      </c>
      <c r="AM112" s="260" t="s">
        <v>63</v>
      </c>
      <c r="AN112" s="260" t="s">
        <v>63</v>
      </c>
      <c r="AO112" s="260" t="s">
        <v>63</v>
      </c>
      <c r="AP112" s="260" t="s">
        <v>63</v>
      </c>
      <c r="AQ112" s="260" t="s">
        <v>63</v>
      </c>
      <c r="AR112" s="259" t="str">
        <f t="shared" si="15"/>
        <v>合格</v>
      </c>
      <c r="AS112" s="139" t="s">
        <v>64</v>
      </c>
      <c r="AT112" s="44">
        <v>20251208</v>
      </c>
      <c r="AU112" s="41">
        <v>15</v>
      </c>
    </row>
    <row r="113" ht="15" spans="1:47">
      <c r="A113" s="245">
        <v>106</v>
      </c>
      <c r="B113" s="246" t="s">
        <v>56</v>
      </c>
      <c r="C113" s="44">
        <v>20251208</v>
      </c>
      <c r="D113" s="247" t="s">
        <v>1575</v>
      </c>
      <c r="E113" s="239" t="s">
        <v>1787</v>
      </c>
      <c r="F113" s="239" t="s">
        <v>1788</v>
      </c>
      <c r="G113" s="44" t="s">
        <v>133</v>
      </c>
      <c r="H113" s="248" t="s">
        <v>836</v>
      </c>
      <c r="I113" s="248" t="s">
        <v>98</v>
      </c>
      <c r="J113" s="261">
        <v>5</v>
      </c>
      <c r="K113" s="247">
        <v>44.4</v>
      </c>
      <c r="L113" s="262">
        <v>40</v>
      </c>
      <c r="M113" s="250"/>
      <c r="N113" s="250"/>
      <c r="O113" s="250"/>
      <c r="P113" s="250"/>
      <c r="Q113" s="250"/>
      <c r="R113" s="250"/>
      <c r="S113" s="250"/>
      <c r="T113" s="250"/>
      <c r="U113" s="250"/>
      <c r="V113" s="250"/>
      <c r="W113" s="250"/>
      <c r="X113" s="250"/>
      <c r="Y113" s="250"/>
      <c r="Z113" s="247">
        <v>44.3</v>
      </c>
      <c r="AA113" s="251">
        <f t="shared" si="12"/>
        <v>0.225225225225228</v>
      </c>
      <c r="AB113" s="252">
        <v>84.4</v>
      </c>
      <c r="AC113" s="253">
        <f>(AB113-Z113)*VLOOKUP(AE113,公斤水的体积!A:B,2,)</f>
        <v>40.170977</v>
      </c>
      <c r="AD113" s="254">
        <f t="shared" si="13"/>
        <v>0.427442500000002</v>
      </c>
      <c r="AE113" s="255">
        <v>20</v>
      </c>
      <c r="AF113" s="140"/>
      <c r="AG113" s="256"/>
      <c r="AH113" s="257">
        <v>1.6</v>
      </c>
      <c r="AI113" s="258">
        <v>163.9</v>
      </c>
      <c r="AJ113" s="259">
        <f t="shared" si="14"/>
        <v>0.976205003050641</v>
      </c>
      <c r="AK113" s="260" t="s">
        <v>63</v>
      </c>
      <c r="AL113" s="260" t="s">
        <v>63</v>
      </c>
      <c r="AM113" s="260" t="s">
        <v>63</v>
      </c>
      <c r="AN113" s="260" t="s">
        <v>63</v>
      </c>
      <c r="AO113" s="260" t="s">
        <v>63</v>
      </c>
      <c r="AP113" s="260" t="s">
        <v>63</v>
      </c>
      <c r="AQ113" s="260" t="s">
        <v>63</v>
      </c>
      <c r="AR113" s="259" t="str">
        <f t="shared" si="15"/>
        <v>合格</v>
      </c>
      <c r="AS113" s="139" t="s">
        <v>64</v>
      </c>
      <c r="AT113" s="44">
        <v>20251208</v>
      </c>
      <c r="AU113" s="41">
        <v>15</v>
      </c>
    </row>
    <row r="114" ht="15" spans="1:47">
      <c r="A114" s="245">
        <v>107</v>
      </c>
      <c r="B114" s="246" t="s">
        <v>56</v>
      </c>
      <c r="C114" s="44">
        <v>20251208</v>
      </c>
      <c r="D114" s="247" t="s">
        <v>1575</v>
      </c>
      <c r="E114" s="239" t="s">
        <v>1789</v>
      </c>
      <c r="F114" s="239" t="s">
        <v>1790</v>
      </c>
      <c r="G114" s="44" t="s">
        <v>133</v>
      </c>
      <c r="H114" s="248" t="s">
        <v>1066</v>
      </c>
      <c r="I114" s="248" t="s">
        <v>78</v>
      </c>
      <c r="J114" s="249">
        <v>5.7</v>
      </c>
      <c r="K114" s="247">
        <v>47.9</v>
      </c>
      <c r="L114" s="247">
        <v>40.1</v>
      </c>
      <c r="M114" s="250"/>
      <c r="N114" s="250"/>
      <c r="O114" s="250"/>
      <c r="P114" s="250"/>
      <c r="Q114" s="250"/>
      <c r="R114" s="250"/>
      <c r="S114" s="250"/>
      <c r="T114" s="250"/>
      <c r="U114" s="250"/>
      <c r="V114" s="250"/>
      <c r="W114" s="250"/>
      <c r="X114" s="250"/>
      <c r="Y114" s="250"/>
      <c r="Z114" s="247">
        <v>47.8</v>
      </c>
      <c r="AA114" s="251">
        <f t="shared" si="12"/>
        <v>0.208768267223385</v>
      </c>
      <c r="AB114" s="252">
        <v>88</v>
      </c>
      <c r="AC114" s="253">
        <f>(AB114-Z114)*VLOOKUP(AE114,公斤水的体积!A:B,2,)</f>
        <v>40.271154</v>
      </c>
      <c r="AD114" s="254">
        <f t="shared" si="13"/>
        <v>0.426817955112223</v>
      </c>
      <c r="AE114" s="255">
        <v>20</v>
      </c>
      <c r="AF114" s="140"/>
      <c r="AG114" s="256"/>
      <c r="AH114" s="257">
        <v>2</v>
      </c>
      <c r="AI114" s="258">
        <v>149.7</v>
      </c>
      <c r="AJ114" s="259">
        <f t="shared" si="14"/>
        <v>1.33600534402138</v>
      </c>
      <c r="AK114" s="260" t="s">
        <v>63</v>
      </c>
      <c r="AL114" s="260" t="s">
        <v>63</v>
      </c>
      <c r="AM114" s="260" t="s">
        <v>63</v>
      </c>
      <c r="AN114" s="260" t="s">
        <v>63</v>
      </c>
      <c r="AO114" s="260" t="s">
        <v>63</v>
      </c>
      <c r="AP114" s="260" t="s">
        <v>63</v>
      </c>
      <c r="AQ114" s="260" t="s">
        <v>63</v>
      </c>
      <c r="AR114" s="259" t="str">
        <f t="shared" si="15"/>
        <v>合格</v>
      </c>
      <c r="AS114" s="139" t="s">
        <v>64</v>
      </c>
      <c r="AT114" s="44">
        <v>20251208</v>
      </c>
      <c r="AU114" s="41">
        <v>15</v>
      </c>
    </row>
    <row r="115" ht="15" spans="1:47">
      <c r="A115" s="245">
        <v>108</v>
      </c>
      <c r="B115" s="246" t="s">
        <v>56</v>
      </c>
      <c r="C115" s="44">
        <v>20251208</v>
      </c>
      <c r="D115" s="247" t="s">
        <v>1575</v>
      </c>
      <c r="E115" s="239" t="s">
        <v>1791</v>
      </c>
      <c r="F115" s="239" t="s">
        <v>1792</v>
      </c>
      <c r="G115" s="44" t="s">
        <v>133</v>
      </c>
      <c r="H115" s="248" t="s">
        <v>1066</v>
      </c>
      <c r="I115" s="248" t="s">
        <v>78</v>
      </c>
      <c r="J115" s="261">
        <v>5</v>
      </c>
      <c r="K115" s="247">
        <v>44.2</v>
      </c>
      <c r="L115" s="247">
        <v>40</v>
      </c>
      <c r="M115" s="250"/>
      <c r="N115" s="250"/>
      <c r="O115" s="250"/>
      <c r="P115" s="250"/>
      <c r="Q115" s="250"/>
      <c r="R115" s="250"/>
      <c r="S115" s="250"/>
      <c r="T115" s="250"/>
      <c r="U115" s="250"/>
      <c r="V115" s="250"/>
      <c r="W115" s="250"/>
      <c r="X115" s="250"/>
      <c r="Y115" s="250"/>
      <c r="Z115" s="247">
        <v>44.1</v>
      </c>
      <c r="AA115" s="251">
        <f t="shared" si="12"/>
        <v>0.226244343891406</v>
      </c>
      <c r="AB115" s="252">
        <v>84.2</v>
      </c>
      <c r="AC115" s="253">
        <f>(AB115-Z115)*VLOOKUP(AE115,公斤水的体积!A:B,2,)</f>
        <v>40.170977</v>
      </c>
      <c r="AD115" s="254">
        <f t="shared" si="13"/>
        <v>0.427442500000002</v>
      </c>
      <c r="AE115" s="255">
        <v>20</v>
      </c>
      <c r="AF115" s="140"/>
      <c r="AG115" s="256"/>
      <c r="AH115" s="257">
        <v>2.5</v>
      </c>
      <c r="AI115" s="258">
        <v>161.1</v>
      </c>
      <c r="AJ115" s="259">
        <f t="shared" si="14"/>
        <v>1.55183116076971</v>
      </c>
      <c r="AK115" s="260" t="s">
        <v>63</v>
      </c>
      <c r="AL115" s="260" t="s">
        <v>63</v>
      </c>
      <c r="AM115" s="260" t="s">
        <v>63</v>
      </c>
      <c r="AN115" s="260" t="s">
        <v>63</v>
      </c>
      <c r="AO115" s="260" t="s">
        <v>63</v>
      </c>
      <c r="AP115" s="260" t="s">
        <v>63</v>
      </c>
      <c r="AQ115" s="260" t="s">
        <v>63</v>
      </c>
      <c r="AR115" s="259" t="str">
        <f t="shared" si="15"/>
        <v>合格</v>
      </c>
      <c r="AS115" s="139" t="s">
        <v>64</v>
      </c>
      <c r="AT115" s="44">
        <v>20251208</v>
      </c>
      <c r="AU115" s="41">
        <v>15</v>
      </c>
    </row>
    <row r="116" ht="15" spans="1:47">
      <c r="A116" s="245">
        <v>109</v>
      </c>
      <c r="B116" s="246" t="s">
        <v>56</v>
      </c>
      <c r="C116" s="44">
        <v>20251208</v>
      </c>
      <c r="D116" s="247" t="s">
        <v>1575</v>
      </c>
      <c r="E116" s="239" t="s">
        <v>1793</v>
      </c>
      <c r="F116" s="239" t="s">
        <v>1794</v>
      </c>
      <c r="G116" s="44" t="s">
        <v>133</v>
      </c>
      <c r="H116" s="248" t="s">
        <v>185</v>
      </c>
      <c r="I116" s="248" t="s">
        <v>78</v>
      </c>
      <c r="J116" s="261">
        <v>5</v>
      </c>
      <c r="K116" s="247">
        <v>43.9</v>
      </c>
      <c r="L116" s="247">
        <v>40</v>
      </c>
      <c r="M116" s="250"/>
      <c r="N116" s="250"/>
      <c r="O116" s="250"/>
      <c r="P116" s="250"/>
      <c r="Q116" s="250"/>
      <c r="R116" s="250"/>
      <c r="S116" s="250"/>
      <c r="T116" s="250"/>
      <c r="U116" s="250"/>
      <c r="V116" s="250"/>
      <c r="W116" s="250"/>
      <c r="X116" s="250"/>
      <c r="Y116" s="250"/>
      <c r="Z116" s="247">
        <v>43.8</v>
      </c>
      <c r="AA116" s="251">
        <f t="shared" si="12"/>
        <v>0.227790432801826</v>
      </c>
      <c r="AB116" s="252">
        <v>83.9</v>
      </c>
      <c r="AC116" s="253">
        <f>(AB116-Z116)*VLOOKUP(AE116,公斤水的体积!A:B,2,)</f>
        <v>40.170977</v>
      </c>
      <c r="AD116" s="254">
        <f t="shared" si="13"/>
        <v>0.427442500000002</v>
      </c>
      <c r="AE116" s="255">
        <v>20</v>
      </c>
      <c r="AF116" s="140"/>
      <c r="AG116" s="256"/>
      <c r="AH116" s="257">
        <v>2.8</v>
      </c>
      <c r="AI116" s="258">
        <v>162.3</v>
      </c>
      <c r="AJ116" s="259">
        <f t="shared" si="14"/>
        <v>1.72520024645718</v>
      </c>
      <c r="AK116" s="260" t="s">
        <v>63</v>
      </c>
      <c r="AL116" s="260" t="s">
        <v>63</v>
      </c>
      <c r="AM116" s="260" t="s">
        <v>63</v>
      </c>
      <c r="AN116" s="260" t="s">
        <v>63</v>
      </c>
      <c r="AO116" s="260" t="s">
        <v>63</v>
      </c>
      <c r="AP116" s="260" t="s">
        <v>63</v>
      </c>
      <c r="AQ116" s="260" t="s">
        <v>63</v>
      </c>
      <c r="AR116" s="259" t="str">
        <f t="shared" si="15"/>
        <v>合格</v>
      </c>
      <c r="AS116" s="139" t="s">
        <v>64</v>
      </c>
      <c r="AT116" s="44">
        <v>20251208</v>
      </c>
      <c r="AU116" s="41">
        <v>15</v>
      </c>
    </row>
    <row r="117" ht="15" spans="1:47">
      <c r="A117" s="245">
        <v>110</v>
      </c>
      <c r="B117" s="246" t="s">
        <v>56</v>
      </c>
      <c r="C117" s="44">
        <v>20251208</v>
      </c>
      <c r="D117" s="247" t="s">
        <v>1575</v>
      </c>
      <c r="E117" s="239" t="s">
        <v>1795</v>
      </c>
      <c r="F117" s="239" t="s">
        <v>1796</v>
      </c>
      <c r="G117" s="44" t="s">
        <v>133</v>
      </c>
      <c r="H117" s="248" t="s">
        <v>1797</v>
      </c>
      <c r="I117" s="248" t="s">
        <v>98</v>
      </c>
      <c r="J117" s="249">
        <v>5.7</v>
      </c>
      <c r="K117" s="247">
        <v>48.1</v>
      </c>
      <c r="L117" s="247">
        <v>40</v>
      </c>
      <c r="M117" s="250"/>
      <c r="N117" s="250"/>
      <c r="O117" s="250"/>
      <c r="P117" s="250"/>
      <c r="Q117" s="250"/>
      <c r="R117" s="250"/>
      <c r="S117" s="250"/>
      <c r="T117" s="250"/>
      <c r="U117" s="250"/>
      <c r="V117" s="250"/>
      <c r="W117" s="250"/>
      <c r="X117" s="250"/>
      <c r="Y117" s="250"/>
      <c r="Z117" s="247">
        <v>48</v>
      </c>
      <c r="AA117" s="251">
        <f t="shared" si="12"/>
        <v>0.207900207900211</v>
      </c>
      <c r="AB117" s="252">
        <v>88.1</v>
      </c>
      <c r="AC117" s="253">
        <f>(AB117-Z117)*VLOOKUP(AE117,公斤水的体积!A:B,2,)</f>
        <v>40.170977</v>
      </c>
      <c r="AD117" s="254">
        <f t="shared" si="13"/>
        <v>0.427442500000002</v>
      </c>
      <c r="AE117" s="255">
        <v>20</v>
      </c>
      <c r="AF117" s="140"/>
      <c r="AG117" s="256"/>
      <c r="AH117" s="257">
        <v>2.8</v>
      </c>
      <c r="AI117" s="258">
        <v>146.9</v>
      </c>
      <c r="AJ117" s="259">
        <f t="shared" si="14"/>
        <v>1.90605854322668</v>
      </c>
      <c r="AK117" s="260" t="s">
        <v>63</v>
      </c>
      <c r="AL117" s="260" t="s">
        <v>63</v>
      </c>
      <c r="AM117" s="260" t="s">
        <v>63</v>
      </c>
      <c r="AN117" s="260" t="s">
        <v>63</v>
      </c>
      <c r="AO117" s="260" t="s">
        <v>63</v>
      </c>
      <c r="AP117" s="260" t="s">
        <v>63</v>
      </c>
      <c r="AQ117" s="260" t="s">
        <v>63</v>
      </c>
      <c r="AR117" s="259" t="str">
        <f t="shared" si="15"/>
        <v>合格</v>
      </c>
      <c r="AS117" s="139" t="s">
        <v>64</v>
      </c>
      <c r="AT117" s="44">
        <v>20251208</v>
      </c>
      <c r="AU117" s="41">
        <v>15</v>
      </c>
    </row>
    <row r="118" ht="15" spans="1:47">
      <c r="A118" s="245">
        <v>111</v>
      </c>
      <c r="B118" s="246" t="s">
        <v>56</v>
      </c>
      <c r="C118" s="44">
        <v>20251208</v>
      </c>
      <c r="D118" s="247" t="s">
        <v>1575</v>
      </c>
      <c r="E118" s="239" t="s">
        <v>1798</v>
      </c>
      <c r="F118" s="239" t="s">
        <v>1799</v>
      </c>
      <c r="G118" s="44" t="s">
        <v>133</v>
      </c>
      <c r="H118" s="248" t="s">
        <v>836</v>
      </c>
      <c r="I118" s="248" t="s">
        <v>98</v>
      </c>
      <c r="J118" s="261">
        <v>5</v>
      </c>
      <c r="K118" s="247">
        <v>44.3</v>
      </c>
      <c r="L118" s="247">
        <v>40</v>
      </c>
      <c r="M118" s="250"/>
      <c r="N118" s="250"/>
      <c r="O118" s="250"/>
      <c r="P118" s="250"/>
      <c r="Q118" s="250"/>
      <c r="R118" s="250"/>
      <c r="S118" s="250"/>
      <c r="T118" s="250"/>
      <c r="U118" s="250"/>
      <c r="V118" s="250"/>
      <c r="W118" s="250"/>
      <c r="X118" s="250"/>
      <c r="Y118" s="250"/>
      <c r="Z118" s="247">
        <v>44.2</v>
      </c>
      <c r="AA118" s="251">
        <f t="shared" si="12"/>
        <v>0.2257336343115</v>
      </c>
      <c r="AB118" s="252">
        <v>84.3</v>
      </c>
      <c r="AC118" s="253">
        <f>(AB118-Z118)*VLOOKUP(AE118,公斤水的体积!A:B,2,)</f>
        <v>40.170977</v>
      </c>
      <c r="AD118" s="254">
        <f t="shared" si="13"/>
        <v>0.427442500000002</v>
      </c>
      <c r="AE118" s="255">
        <v>20</v>
      </c>
      <c r="AF118" s="140"/>
      <c r="AG118" s="256"/>
      <c r="AH118" s="257">
        <v>5.5</v>
      </c>
      <c r="AI118" s="258">
        <v>167.3</v>
      </c>
      <c r="AJ118" s="259">
        <f t="shared" si="14"/>
        <v>3.28750747160789</v>
      </c>
      <c r="AK118" s="260" t="s">
        <v>63</v>
      </c>
      <c r="AL118" s="260" t="s">
        <v>63</v>
      </c>
      <c r="AM118" s="260" t="s">
        <v>63</v>
      </c>
      <c r="AN118" s="260" t="s">
        <v>63</v>
      </c>
      <c r="AO118" s="260" t="s">
        <v>63</v>
      </c>
      <c r="AP118" s="260" t="s">
        <v>63</v>
      </c>
      <c r="AQ118" s="260" t="s">
        <v>63</v>
      </c>
      <c r="AR118" s="259" t="str">
        <f t="shared" si="15"/>
        <v>合格</v>
      </c>
      <c r="AS118" s="139" t="s">
        <v>64</v>
      </c>
      <c r="AT118" s="44">
        <v>20251208</v>
      </c>
      <c r="AU118" s="41">
        <v>15</v>
      </c>
    </row>
    <row r="119" ht="15" spans="1:47">
      <c r="A119" s="245">
        <v>112</v>
      </c>
      <c r="B119" s="246" t="s">
        <v>56</v>
      </c>
      <c r="C119" s="44">
        <v>20251208</v>
      </c>
      <c r="D119" s="247" t="s">
        <v>1575</v>
      </c>
      <c r="E119" s="239" t="s">
        <v>1800</v>
      </c>
      <c r="F119" s="239" t="s">
        <v>1801</v>
      </c>
      <c r="G119" s="44" t="s">
        <v>133</v>
      </c>
      <c r="H119" s="248" t="s">
        <v>340</v>
      </c>
      <c r="I119" s="248" t="s">
        <v>277</v>
      </c>
      <c r="J119" s="249">
        <v>5.7</v>
      </c>
      <c r="K119" s="247">
        <v>48.9</v>
      </c>
      <c r="L119" s="247">
        <v>40.1</v>
      </c>
      <c r="M119" s="250"/>
      <c r="N119" s="250"/>
      <c r="O119" s="250"/>
      <c r="P119" s="250"/>
      <c r="Q119" s="250"/>
      <c r="R119" s="250"/>
      <c r="S119" s="250"/>
      <c r="T119" s="250"/>
      <c r="U119" s="250"/>
      <c r="V119" s="250"/>
      <c r="W119" s="250"/>
      <c r="X119" s="250"/>
      <c r="Y119" s="250"/>
      <c r="Z119" s="247">
        <v>48.8</v>
      </c>
      <c r="AA119" s="251">
        <f t="shared" si="12"/>
        <v>0.204498977505115</v>
      </c>
      <c r="AB119" s="252">
        <v>89</v>
      </c>
      <c r="AC119" s="253">
        <f>(AB119-Z119)*VLOOKUP(AE119,公斤水的体积!A:B,2,)</f>
        <v>40.271154</v>
      </c>
      <c r="AD119" s="254">
        <f t="shared" si="13"/>
        <v>0.426817955112223</v>
      </c>
      <c r="AE119" s="255">
        <v>20</v>
      </c>
      <c r="AF119" s="140"/>
      <c r="AG119" s="256"/>
      <c r="AH119" s="257">
        <v>1.4</v>
      </c>
      <c r="AI119" s="258">
        <v>144.5</v>
      </c>
      <c r="AJ119" s="259">
        <f t="shared" si="14"/>
        <v>0.968858131487889</v>
      </c>
      <c r="AK119" s="260" t="s">
        <v>63</v>
      </c>
      <c r="AL119" s="260" t="s">
        <v>63</v>
      </c>
      <c r="AM119" s="260" t="s">
        <v>63</v>
      </c>
      <c r="AN119" s="260" t="s">
        <v>63</v>
      </c>
      <c r="AO119" s="260" t="s">
        <v>63</v>
      </c>
      <c r="AP119" s="260" t="s">
        <v>63</v>
      </c>
      <c r="AQ119" s="260" t="s">
        <v>63</v>
      </c>
      <c r="AR119" s="259" t="str">
        <f t="shared" si="15"/>
        <v>合格</v>
      </c>
      <c r="AS119" s="139" t="s">
        <v>64</v>
      </c>
      <c r="AT119" s="44">
        <v>20251208</v>
      </c>
      <c r="AU119" s="41">
        <v>15</v>
      </c>
    </row>
    <row r="120" ht="15" spans="1:47">
      <c r="A120" s="245">
        <v>113</v>
      </c>
      <c r="B120" s="246" t="s">
        <v>56</v>
      </c>
      <c r="C120" s="44">
        <v>20251208</v>
      </c>
      <c r="D120" s="247" t="s">
        <v>1575</v>
      </c>
      <c r="E120" s="239" t="s">
        <v>1802</v>
      </c>
      <c r="F120" s="239" t="s">
        <v>1803</v>
      </c>
      <c r="G120" s="44" t="s">
        <v>133</v>
      </c>
      <c r="H120" s="248" t="s">
        <v>632</v>
      </c>
      <c r="I120" s="248" t="s">
        <v>98</v>
      </c>
      <c r="J120" s="249">
        <v>5.7</v>
      </c>
      <c r="K120" s="247">
        <v>48.6</v>
      </c>
      <c r="L120" s="247">
        <v>40.2</v>
      </c>
      <c r="M120" s="250"/>
      <c r="N120" s="250"/>
      <c r="O120" s="250"/>
      <c r="P120" s="250"/>
      <c r="Q120" s="250"/>
      <c r="R120" s="250"/>
      <c r="S120" s="250"/>
      <c r="T120" s="250"/>
      <c r="U120" s="250"/>
      <c r="V120" s="250"/>
      <c r="W120" s="250"/>
      <c r="X120" s="250"/>
      <c r="Y120" s="250"/>
      <c r="Z120" s="247">
        <v>48.5</v>
      </c>
      <c r="AA120" s="251">
        <f t="shared" si="12"/>
        <v>0.205761316872431</v>
      </c>
      <c r="AB120" s="252">
        <v>88.8</v>
      </c>
      <c r="AC120" s="253">
        <f>(AB120-Z120)*VLOOKUP(AE120,公斤水的体积!A:B,2,)</f>
        <v>40.371331</v>
      </c>
      <c r="AD120" s="254">
        <f t="shared" si="13"/>
        <v>0.426196517412923</v>
      </c>
      <c r="AE120" s="255">
        <v>20</v>
      </c>
      <c r="AF120" s="140"/>
      <c r="AG120" s="256"/>
      <c r="AH120" s="257">
        <v>3.5</v>
      </c>
      <c r="AI120" s="258">
        <v>145.5</v>
      </c>
      <c r="AJ120" s="259">
        <f t="shared" si="14"/>
        <v>2.40549828178694</v>
      </c>
      <c r="AK120" s="260" t="s">
        <v>63</v>
      </c>
      <c r="AL120" s="260" t="s">
        <v>63</v>
      </c>
      <c r="AM120" s="260" t="s">
        <v>63</v>
      </c>
      <c r="AN120" s="260" t="s">
        <v>63</v>
      </c>
      <c r="AO120" s="260" t="s">
        <v>63</v>
      </c>
      <c r="AP120" s="260" t="s">
        <v>63</v>
      </c>
      <c r="AQ120" s="260" t="s">
        <v>63</v>
      </c>
      <c r="AR120" s="259" t="str">
        <f t="shared" si="15"/>
        <v>合格</v>
      </c>
      <c r="AS120" s="139" t="s">
        <v>64</v>
      </c>
      <c r="AT120" s="44">
        <v>20251208</v>
      </c>
      <c r="AU120" s="41">
        <v>15</v>
      </c>
    </row>
    <row r="121" ht="15" spans="1:47">
      <c r="A121" s="245">
        <v>114</v>
      </c>
      <c r="B121" s="246" t="s">
        <v>56</v>
      </c>
      <c r="C121" s="44">
        <v>20251208</v>
      </c>
      <c r="D121" s="247" t="s">
        <v>1575</v>
      </c>
      <c r="E121" s="239" t="s">
        <v>1804</v>
      </c>
      <c r="F121" s="239" t="s">
        <v>1805</v>
      </c>
      <c r="G121" s="44" t="s">
        <v>133</v>
      </c>
      <c r="H121" s="248" t="s">
        <v>1580</v>
      </c>
      <c r="I121" s="248" t="s">
        <v>98</v>
      </c>
      <c r="J121" s="249">
        <v>5.7</v>
      </c>
      <c r="K121" s="247">
        <v>47.9</v>
      </c>
      <c r="L121" s="247">
        <v>40.3</v>
      </c>
      <c r="M121" s="250"/>
      <c r="N121" s="250"/>
      <c r="O121" s="250"/>
      <c r="P121" s="250"/>
      <c r="Q121" s="250"/>
      <c r="R121" s="250"/>
      <c r="S121" s="250"/>
      <c r="T121" s="250"/>
      <c r="U121" s="250"/>
      <c r="V121" s="250"/>
      <c r="W121" s="250"/>
      <c r="X121" s="250"/>
      <c r="Y121" s="250"/>
      <c r="Z121" s="247">
        <v>47.8</v>
      </c>
      <c r="AA121" s="251">
        <f t="shared" si="12"/>
        <v>0.208768267223385</v>
      </c>
      <c r="AB121" s="252">
        <v>88.2</v>
      </c>
      <c r="AC121" s="253">
        <f>(AB121-Z121)*VLOOKUP(AE121,公斤水的体积!A:B,2,)</f>
        <v>40.471508</v>
      </c>
      <c r="AD121" s="254">
        <f t="shared" si="13"/>
        <v>0.425578163771719</v>
      </c>
      <c r="AE121" s="255">
        <v>20</v>
      </c>
      <c r="AF121" s="140"/>
      <c r="AG121" s="256"/>
      <c r="AH121" s="257">
        <v>4</v>
      </c>
      <c r="AI121" s="258">
        <v>150.4</v>
      </c>
      <c r="AJ121" s="259">
        <f t="shared" si="14"/>
        <v>2.65957446808511</v>
      </c>
      <c r="AK121" s="260" t="s">
        <v>63</v>
      </c>
      <c r="AL121" s="260" t="s">
        <v>63</v>
      </c>
      <c r="AM121" s="260" t="s">
        <v>63</v>
      </c>
      <c r="AN121" s="260" t="s">
        <v>63</v>
      </c>
      <c r="AO121" s="260" t="s">
        <v>63</v>
      </c>
      <c r="AP121" s="260" t="s">
        <v>63</v>
      </c>
      <c r="AQ121" s="260" t="s">
        <v>63</v>
      </c>
      <c r="AR121" s="259" t="str">
        <f t="shared" si="15"/>
        <v>合格</v>
      </c>
      <c r="AS121" s="139" t="s">
        <v>64</v>
      </c>
      <c r="AT121" s="44">
        <v>20251208</v>
      </c>
      <c r="AU121" s="41">
        <v>15</v>
      </c>
    </row>
    <row r="122" ht="15" spans="1:47">
      <c r="A122" s="245">
        <v>115</v>
      </c>
      <c r="B122" s="246" t="s">
        <v>56</v>
      </c>
      <c r="C122" s="44">
        <v>20251208</v>
      </c>
      <c r="D122" s="247" t="s">
        <v>1575</v>
      </c>
      <c r="E122" s="239" t="s">
        <v>1806</v>
      </c>
      <c r="F122" s="239" t="s">
        <v>1807</v>
      </c>
      <c r="G122" s="44" t="s">
        <v>133</v>
      </c>
      <c r="H122" s="248" t="s">
        <v>836</v>
      </c>
      <c r="I122" s="248" t="s">
        <v>98</v>
      </c>
      <c r="J122" s="261">
        <v>5</v>
      </c>
      <c r="K122" s="247">
        <v>44.7</v>
      </c>
      <c r="L122" s="247">
        <v>40</v>
      </c>
      <c r="M122" s="250"/>
      <c r="N122" s="250"/>
      <c r="O122" s="250"/>
      <c r="P122" s="250"/>
      <c r="Q122" s="250"/>
      <c r="R122" s="250"/>
      <c r="S122" s="250"/>
      <c r="T122" s="250"/>
      <c r="U122" s="250"/>
      <c r="V122" s="250"/>
      <c r="W122" s="250"/>
      <c r="X122" s="250"/>
      <c r="Y122" s="250"/>
      <c r="Z122" s="247">
        <v>44.6</v>
      </c>
      <c r="AA122" s="251">
        <f t="shared" si="12"/>
        <v>0.223713646532442</v>
      </c>
      <c r="AB122" s="252">
        <v>84.7</v>
      </c>
      <c r="AC122" s="253">
        <f>(AB122-Z122)*VLOOKUP(AE122,公斤水的体积!A:B,2,)</f>
        <v>40.170977</v>
      </c>
      <c r="AD122" s="254">
        <f t="shared" si="13"/>
        <v>0.427442500000002</v>
      </c>
      <c r="AE122" s="255">
        <v>20</v>
      </c>
      <c r="AF122" s="140"/>
      <c r="AG122" s="256"/>
      <c r="AH122" s="257">
        <v>1.6</v>
      </c>
      <c r="AI122" s="258">
        <v>165.1</v>
      </c>
      <c r="AJ122" s="259">
        <f t="shared" si="14"/>
        <v>0.969109630526954</v>
      </c>
      <c r="AK122" s="260" t="s">
        <v>63</v>
      </c>
      <c r="AL122" s="260" t="s">
        <v>63</v>
      </c>
      <c r="AM122" s="260" t="s">
        <v>63</v>
      </c>
      <c r="AN122" s="260" t="s">
        <v>63</v>
      </c>
      <c r="AO122" s="260" t="s">
        <v>63</v>
      </c>
      <c r="AP122" s="260" t="s">
        <v>63</v>
      </c>
      <c r="AQ122" s="260" t="s">
        <v>63</v>
      </c>
      <c r="AR122" s="259" t="str">
        <f t="shared" si="15"/>
        <v>合格</v>
      </c>
      <c r="AS122" s="139" t="s">
        <v>64</v>
      </c>
      <c r="AT122" s="44">
        <v>20251208</v>
      </c>
      <c r="AU122" s="41">
        <v>15</v>
      </c>
    </row>
    <row r="123" ht="15" spans="1:47">
      <c r="A123" s="245">
        <v>116</v>
      </c>
      <c r="B123" s="246" t="s">
        <v>56</v>
      </c>
      <c r="C123" s="44">
        <v>20251208</v>
      </c>
      <c r="D123" s="247" t="s">
        <v>1575</v>
      </c>
      <c r="E123" s="239" t="s">
        <v>1808</v>
      </c>
      <c r="F123" s="239" t="s">
        <v>1809</v>
      </c>
      <c r="G123" s="44" t="s">
        <v>133</v>
      </c>
      <c r="H123" s="248" t="s">
        <v>1066</v>
      </c>
      <c r="I123" s="248" t="s">
        <v>540</v>
      </c>
      <c r="J123" s="261">
        <v>5</v>
      </c>
      <c r="K123" s="247">
        <v>44.8</v>
      </c>
      <c r="L123" s="247">
        <v>40</v>
      </c>
      <c r="M123" s="250"/>
      <c r="N123" s="250"/>
      <c r="O123" s="250"/>
      <c r="P123" s="250"/>
      <c r="Q123" s="250"/>
      <c r="R123" s="250"/>
      <c r="S123" s="250"/>
      <c r="T123" s="250"/>
      <c r="U123" s="250"/>
      <c r="V123" s="250"/>
      <c r="W123" s="250"/>
      <c r="X123" s="250"/>
      <c r="Y123" s="250"/>
      <c r="Z123" s="247">
        <v>44.7</v>
      </c>
      <c r="AA123" s="251">
        <f t="shared" si="12"/>
        <v>0.223214285714273</v>
      </c>
      <c r="AB123" s="252">
        <v>84.8</v>
      </c>
      <c r="AC123" s="253">
        <f>(AB123-Z123)*VLOOKUP(AE123,公斤水的体积!A:B,2,)</f>
        <v>40.170977</v>
      </c>
      <c r="AD123" s="254">
        <f t="shared" si="13"/>
        <v>0.427442500000002</v>
      </c>
      <c r="AE123" s="255">
        <v>20</v>
      </c>
      <c r="AF123" s="140"/>
      <c r="AG123" s="256"/>
      <c r="AH123" s="257">
        <v>3.1</v>
      </c>
      <c r="AI123" s="258">
        <v>159.2</v>
      </c>
      <c r="AJ123" s="259">
        <f t="shared" si="14"/>
        <v>1.94723618090452</v>
      </c>
      <c r="AK123" s="260" t="s">
        <v>63</v>
      </c>
      <c r="AL123" s="260" t="s">
        <v>63</v>
      </c>
      <c r="AM123" s="260" t="s">
        <v>63</v>
      </c>
      <c r="AN123" s="260" t="s">
        <v>63</v>
      </c>
      <c r="AO123" s="260" t="s">
        <v>63</v>
      </c>
      <c r="AP123" s="260" t="s">
        <v>63</v>
      </c>
      <c r="AQ123" s="260" t="s">
        <v>63</v>
      </c>
      <c r="AR123" s="259" t="str">
        <f t="shared" si="15"/>
        <v>合格</v>
      </c>
      <c r="AS123" s="139" t="s">
        <v>64</v>
      </c>
      <c r="AT123" s="44">
        <v>20251208</v>
      </c>
      <c r="AU123" s="41">
        <v>15</v>
      </c>
    </row>
    <row r="124" ht="15" spans="1:47">
      <c r="A124" s="245">
        <v>117</v>
      </c>
      <c r="B124" s="246" t="s">
        <v>56</v>
      </c>
      <c r="C124" s="44">
        <v>20251208</v>
      </c>
      <c r="D124" s="247" t="s">
        <v>1575</v>
      </c>
      <c r="E124" s="239" t="s">
        <v>1810</v>
      </c>
      <c r="F124" s="239" t="s">
        <v>1811</v>
      </c>
      <c r="G124" s="44" t="s">
        <v>133</v>
      </c>
      <c r="H124" s="248" t="s">
        <v>632</v>
      </c>
      <c r="I124" s="248" t="s">
        <v>98</v>
      </c>
      <c r="J124" s="249">
        <v>5.7</v>
      </c>
      <c r="K124" s="247">
        <v>47.7</v>
      </c>
      <c r="L124" s="247">
        <v>40.3</v>
      </c>
      <c r="M124" s="250"/>
      <c r="N124" s="250"/>
      <c r="O124" s="250"/>
      <c r="P124" s="250"/>
      <c r="Q124" s="250"/>
      <c r="R124" s="250"/>
      <c r="S124" s="250"/>
      <c r="T124" s="250"/>
      <c r="U124" s="250"/>
      <c r="V124" s="250"/>
      <c r="W124" s="250"/>
      <c r="X124" s="250"/>
      <c r="Y124" s="250"/>
      <c r="Z124" s="247">
        <v>47.6</v>
      </c>
      <c r="AA124" s="251">
        <f t="shared" si="12"/>
        <v>0.209643605870024</v>
      </c>
      <c r="AB124" s="252">
        <v>88</v>
      </c>
      <c r="AC124" s="253">
        <f>(AB124-Z124)*VLOOKUP(AE124,公斤水的体积!A:B,2,)</f>
        <v>40.471508</v>
      </c>
      <c r="AD124" s="254">
        <f t="shared" si="13"/>
        <v>0.425578163771719</v>
      </c>
      <c r="AE124" s="255">
        <v>20</v>
      </c>
      <c r="AF124" s="140"/>
      <c r="AG124" s="256"/>
      <c r="AH124" s="257">
        <v>1.6</v>
      </c>
      <c r="AI124" s="258">
        <v>149.5</v>
      </c>
      <c r="AJ124" s="259">
        <f t="shared" si="14"/>
        <v>1.07023411371237</v>
      </c>
      <c r="AK124" s="260" t="s">
        <v>63</v>
      </c>
      <c r="AL124" s="260" t="s">
        <v>63</v>
      </c>
      <c r="AM124" s="260" t="s">
        <v>63</v>
      </c>
      <c r="AN124" s="260" t="s">
        <v>63</v>
      </c>
      <c r="AO124" s="260" t="s">
        <v>63</v>
      </c>
      <c r="AP124" s="260" t="s">
        <v>63</v>
      </c>
      <c r="AQ124" s="260" t="s">
        <v>63</v>
      </c>
      <c r="AR124" s="259" t="str">
        <f t="shared" si="15"/>
        <v>合格</v>
      </c>
      <c r="AS124" s="139" t="s">
        <v>64</v>
      </c>
      <c r="AT124" s="44">
        <v>20251208</v>
      </c>
      <c r="AU124" s="41">
        <v>15</v>
      </c>
    </row>
    <row r="125" ht="15" spans="1:47">
      <c r="A125" s="245">
        <v>118</v>
      </c>
      <c r="B125" s="246" t="s">
        <v>56</v>
      </c>
      <c r="C125" s="44">
        <v>20251208</v>
      </c>
      <c r="D125" s="247" t="s">
        <v>1575</v>
      </c>
      <c r="E125" s="239" t="s">
        <v>1812</v>
      </c>
      <c r="F125" s="239" t="s">
        <v>1813</v>
      </c>
      <c r="G125" s="44" t="s">
        <v>133</v>
      </c>
      <c r="H125" s="248" t="s">
        <v>1066</v>
      </c>
      <c r="I125" s="248" t="s">
        <v>149</v>
      </c>
      <c r="J125" s="261">
        <v>5</v>
      </c>
      <c r="K125" s="247">
        <v>44.7</v>
      </c>
      <c r="L125" s="247">
        <v>40</v>
      </c>
      <c r="M125" s="250"/>
      <c r="N125" s="250"/>
      <c r="O125" s="250"/>
      <c r="P125" s="250"/>
      <c r="Q125" s="250"/>
      <c r="R125" s="250"/>
      <c r="S125" s="250"/>
      <c r="T125" s="250"/>
      <c r="U125" s="250"/>
      <c r="V125" s="250"/>
      <c r="W125" s="250"/>
      <c r="X125" s="250"/>
      <c r="Y125" s="250"/>
      <c r="Z125" s="247">
        <v>44.6</v>
      </c>
      <c r="AA125" s="251">
        <f t="shared" si="12"/>
        <v>0.223713646532442</v>
      </c>
      <c r="AB125" s="252">
        <v>84.7</v>
      </c>
      <c r="AC125" s="253">
        <f>(AB125-Z125)*VLOOKUP(AE125,公斤水的体积!A:B,2,)</f>
        <v>40.170977</v>
      </c>
      <c r="AD125" s="254">
        <f t="shared" si="13"/>
        <v>0.427442500000002</v>
      </c>
      <c r="AE125" s="255">
        <v>20</v>
      </c>
      <c r="AF125" s="140"/>
      <c r="AG125" s="256"/>
      <c r="AH125" s="257">
        <v>2.4</v>
      </c>
      <c r="AI125" s="258">
        <v>160.7</v>
      </c>
      <c r="AJ125" s="259">
        <f t="shared" si="14"/>
        <v>1.4934660858743</v>
      </c>
      <c r="AK125" s="260" t="s">
        <v>63</v>
      </c>
      <c r="AL125" s="260" t="s">
        <v>63</v>
      </c>
      <c r="AM125" s="260" t="s">
        <v>63</v>
      </c>
      <c r="AN125" s="260" t="s">
        <v>63</v>
      </c>
      <c r="AO125" s="260" t="s">
        <v>63</v>
      </c>
      <c r="AP125" s="260" t="s">
        <v>63</v>
      </c>
      <c r="AQ125" s="260" t="s">
        <v>63</v>
      </c>
      <c r="AR125" s="259" t="str">
        <f t="shared" si="15"/>
        <v>合格</v>
      </c>
      <c r="AS125" s="139" t="s">
        <v>64</v>
      </c>
      <c r="AT125" s="44">
        <v>20251208</v>
      </c>
      <c r="AU125" s="41">
        <v>15</v>
      </c>
    </row>
    <row r="126" ht="15" spans="1:47">
      <c r="A126" s="245">
        <v>119</v>
      </c>
      <c r="B126" s="246" t="s">
        <v>56</v>
      </c>
      <c r="C126" s="44">
        <v>20251208</v>
      </c>
      <c r="D126" s="247" t="s">
        <v>1575</v>
      </c>
      <c r="E126" s="239" t="s">
        <v>1814</v>
      </c>
      <c r="F126" s="239" t="s">
        <v>1815</v>
      </c>
      <c r="G126" s="44" t="s">
        <v>133</v>
      </c>
      <c r="H126" s="248" t="s">
        <v>836</v>
      </c>
      <c r="I126" s="248" t="s">
        <v>98</v>
      </c>
      <c r="J126" s="261">
        <v>5</v>
      </c>
      <c r="K126" s="247">
        <v>44.8</v>
      </c>
      <c r="L126" s="247">
        <v>40</v>
      </c>
      <c r="M126" s="250"/>
      <c r="N126" s="250"/>
      <c r="O126" s="250"/>
      <c r="P126" s="250"/>
      <c r="Q126" s="250"/>
      <c r="R126" s="250"/>
      <c r="S126" s="250"/>
      <c r="T126" s="250"/>
      <c r="U126" s="250"/>
      <c r="V126" s="250"/>
      <c r="W126" s="250"/>
      <c r="X126" s="250"/>
      <c r="Y126" s="250"/>
      <c r="Z126" s="247">
        <v>44.7</v>
      </c>
      <c r="AA126" s="251">
        <f t="shared" si="12"/>
        <v>0.223214285714273</v>
      </c>
      <c r="AB126" s="252">
        <v>84.8</v>
      </c>
      <c r="AC126" s="253">
        <f>(AB126-Z126)*VLOOKUP(AE126,公斤水的体积!A:B,2,)</f>
        <v>40.170977</v>
      </c>
      <c r="AD126" s="254">
        <f t="shared" si="13"/>
        <v>0.427442499999984</v>
      </c>
      <c r="AE126" s="255">
        <v>20</v>
      </c>
      <c r="AF126" s="140"/>
      <c r="AG126" s="256"/>
      <c r="AH126" s="257">
        <v>2.9</v>
      </c>
      <c r="AI126" s="258">
        <v>162.1</v>
      </c>
      <c r="AJ126" s="259">
        <f t="shared" si="14"/>
        <v>1.78901912399753</v>
      </c>
      <c r="AK126" s="260" t="s">
        <v>63</v>
      </c>
      <c r="AL126" s="260" t="s">
        <v>63</v>
      </c>
      <c r="AM126" s="260" t="s">
        <v>63</v>
      </c>
      <c r="AN126" s="260" t="s">
        <v>63</v>
      </c>
      <c r="AO126" s="260" t="s">
        <v>63</v>
      </c>
      <c r="AP126" s="260" t="s">
        <v>63</v>
      </c>
      <c r="AQ126" s="260" t="s">
        <v>63</v>
      </c>
      <c r="AR126" s="259" t="str">
        <f t="shared" si="15"/>
        <v>合格</v>
      </c>
      <c r="AS126" s="139" t="s">
        <v>64</v>
      </c>
      <c r="AT126" s="44">
        <v>20251208</v>
      </c>
      <c r="AU126" s="41">
        <v>15</v>
      </c>
    </row>
    <row r="127" ht="15" spans="1:47">
      <c r="A127" s="245">
        <v>120</v>
      </c>
      <c r="B127" s="246" t="s">
        <v>56</v>
      </c>
      <c r="C127" s="44">
        <v>20251208</v>
      </c>
      <c r="D127" s="247" t="s">
        <v>1575</v>
      </c>
      <c r="E127" s="239" t="s">
        <v>1530</v>
      </c>
      <c r="F127" s="239" t="s">
        <v>1816</v>
      </c>
      <c r="G127" s="44" t="s">
        <v>133</v>
      </c>
      <c r="H127" s="248" t="s">
        <v>1580</v>
      </c>
      <c r="I127" s="248" t="s">
        <v>98</v>
      </c>
      <c r="J127" s="249">
        <v>5.7</v>
      </c>
      <c r="K127" s="247">
        <v>47.9</v>
      </c>
      <c r="L127" s="247">
        <v>40</v>
      </c>
      <c r="M127" s="250"/>
      <c r="N127" s="250"/>
      <c r="O127" s="250"/>
      <c r="P127" s="250"/>
      <c r="Q127" s="250"/>
      <c r="R127" s="250"/>
      <c r="S127" s="250"/>
      <c r="T127" s="250"/>
      <c r="U127" s="250"/>
      <c r="V127" s="250"/>
      <c r="W127" s="250"/>
      <c r="X127" s="250"/>
      <c r="Y127" s="250"/>
      <c r="Z127" s="247">
        <v>47.8</v>
      </c>
      <c r="AA127" s="251">
        <f t="shared" si="12"/>
        <v>0.208768267223385</v>
      </c>
      <c r="AB127" s="252">
        <v>87.9</v>
      </c>
      <c r="AC127" s="253">
        <f>(AB127-Z127)*VLOOKUP(AE127,公斤水的体积!A:B,2,)</f>
        <v>40.170977</v>
      </c>
      <c r="AD127" s="254">
        <f t="shared" si="13"/>
        <v>0.427442500000019</v>
      </c>
      <c r="AE127" s="255">
        <v>20</v>
      </c>
      <c r="AF127" s="140"/>
      <c r="AG127" s="256"/>
      <c r="AH127" s="257">
        <v>2.5</v>
      </c>
      <c r="AI127" s="258">
        <v>148</v>
      </c>
      <c r="AJ127" s="259">
        <f t="shared" si="14"/>
        <v>1.68918918918919</v>
      </c>
      <c r="AK127" s="260" t="s">
        <v>63</v>
      </c>
      <c r="AL127" s="260" t="s">
        <v>63</v>
      </c>
      <c r="AM127" s="260" t="s">
        <v>63</v>
      </c>
      <c r="AN127" s="260" t="s">
        <v>63</v>
      </c>
      <c r="AO127" s="260" t="s">
        <v>63</v>
      </c>
      <c r="AP127" s="260" t="s">
        <v>63</v>
      </c>
      <c r="AQ127" s="260" t="s">
        <v>63</v>
      </c>
      <c r="AR127" s="259" t="str">
        <f t="shared" si="15"/>
        <v>合格</v>
      </c>
      <c r="AS127" s="139" t="s">
        <v>64</v>
      </c>
      <c r="AT127" s="44">
        <v>20251208</v>
      </c>
      <c r="AU127" s="41">
        <v>15</v>
      </c>
    </row>
    <row r="128" ht="15" spans="1:47">
      <c r="A128" s="245">
        <v>121</v>
      </c>
      <c r="B128" s="246" t="s">
        <v>56</v>
      </c>
      <c r="C128" s="44">
        <v>20251208</v>
      </c>
      <c r="D128" s="247" t="s">
        <v>1575</v>
      </c>
      <c r="E128" s="239" t="s">
        <v>1817</v>
      </c>
      <c r="F128" s="239" t="s">
        <v>1818</v>
      </c>
      <c r="G128" s="44" t="s">
        <v>133</v>
      </c>
      <c r="H128" s="248" t="s">
        <v>632</v>
      </c>
      <c r="I128" s="248" t="s">
        <v>98</v>
      </c>
      <c r="J128" s="249">
        <v>5.7</v>
      </c>
      <c r="K128" s="247">
        <v>48.6</v>
      </c>
      <c r="L128" s="247">
        <v>40</v>
      </c>
      <c r="M128" s="250"/>
      <c r="N128" s="250"/>
      <c r="O128" s="250"/>
      <c r="P128" s="250"/>
      <c r="Q128" s="250"/>
      <c r="R128" s="250"/>
      <c r="S128" s="250"/>
      <c r="T128" s="250"/>
      <c r="U128" s="250"/>
      <c r="V128" s="250"/>
      <c r="W128" s="250"/>
      <c r="X128" s="250"/>
      <c r="Y128" s="250"/>
      <c r="Z128" s="247">
        <v>48.5</v>
      </c>
      <c r="AA128" s="251">
        <f t="shared" si="12"/>
        <v>0.205761316872431</v>
      </c>
      <c r="AB128" s="252">
        <v>88.6</v>
      </c>
      <c r="AC128" s="253">
        <f>(AB128-Z128)*VLOOKUP(AE128,公斤水的体积!A:B,2,)</f>
        <v>40.170977</v>
      </c>
      <c r="AD128" s="254">
        <f t="shared" si="13"/>
        <v>0.427442499999984</v>
      </c>
      <c r="AE128" s="255">
        <v>20</v>
      </c>
      <c r="AF128" s="140"/>
      <c r="AG128" s="256"/>
      <c r="AH128" s="257">
        <v>1.2</v>
      </c>
      <c r="AI128" s="258">
        <v>143.4</v>
      </c>
      <c r="AJ128" s="259">
        <f t="shared" si="14"/>
        <v>0.836820083682008</v>
      </c>
      <c r="AK128" s="260" t="s">
        <v>63</v>
      </c>
      <c r="AL128" s="260" t="s">
        <v>63</v>
      </c>
      <c r="AM128" s="260" t="s">
        <v>63</v>
      </c>
      <c r="AN128" s="260" t="s">
        <v>63</v>
      </c>
      <c r="AO128" s="260" t="s">
        <v>63</v>
      </c>
      <c r="AP128" s="260" t="s">
        <v>63</v>
      </c>
      <c r="AQ128" s="260" t="s">
        <v>63</v>
      </c>
      <c r="AR128" s="259" t="str">
        <f t="shared" si="15"/>
        <v>合格</v>
      </c>
      <c r="AS128" s="139" t="s">
        <v>64</v>
      </c>
      <c r="AT128" s="44">
        <v>20251208</v>
      </c>
      <c r="AU128" s="41">
        <v>15</v>
      </c>
    </row>
    <row r="129" ht="15" spans="1:47">
      <c r="A129" s="245">
        <v>122</v>
      </c>
      <c r="B129" s="246" t="s">
        <v>56</v>
      </c>
      <c r="C129" s="44">
        <v>20251208</v>
      </c>
      <c r="D129" s="247" t="s">
        <v>1575</v>
      </c>
      <c r="E129" s="239" t="s">
        <v>1819</v>
      </c>
      <c r="F129" s="239" t="s">
        <v>1820</v>
      </c>
      <c r="G129" s="44" t="s">
        <v>133</v>
      </c>
      <c r="H129" s="248" t="s">
        <v>836</v>
      </c>
      <c r="I129" s="248" t="s">
        <v>149</v>
      </c>
      <c r="J129" s="261">
        <v>5</v>
      </c>
      <c r="K129" s="247">
        <v>44.1</v>
      </c>
      <c r="L129" s="247">
        <v>40</v>
      </c>
      <c r="M129" s="250"/>
      <c r="N129" s="250"/>
      <c r="O129" s="250"/>
      <c r="P129" s="250"/>
      <c r="Q129" s="250"/>
      <c r="R129" s="250"/>
      <c r="S129" s="250"/>
      <c r="T129" s="250"/>
      <c r="U129" s="250"/>
      <c r="V129" s="250"/>
      <c r="W129" s="250"/>
      <c r="X129" s="250"/>
      <c r="Y129" s="250"/>
      <c r="Z129" s="247">
        <v>44</v>
      </c>
      <c r="AA129" s="251">
        <f t="shared" si="12"/>
        <v>0.226757369614516</v>
      </c>
      <c r="AB129" s="252">
        <v>84.1</v>
      </c>
      <c r="AC129" s="253">
        <f>(AB129-Z129)*VLOOKUP(AE129,公斤水的体积!A:B,2,)</f>
        <v>40.170977</v>
      </c>
      <c r="AD129" s="254">
        <f t="shared" si="13"/>
        <v>0.427442499999984</v>
      </c>
      <c r="AE129" s="255">
        <v>20</v>
      </c>
      <c r="AF129" s="140"/>
      <c r="AG129" s="256"/>
      <c r="AH129" s="257">
        <v>3.8</v>
      </c>
      <c r="AI129" s="258">
        <v>165.4</v>
      </c>
      <c r="AJ129" s="259">
        <f t="shared" si="14"/>
        <v>2.29746070133011</v>
      </c>
      <c r="AK129" s="260" t="s">
        <v>63</v>
      </c>
      <c r="AL129" s="260" t="s">
        <v>63</v>
      </c>
      <c r="AM129" s="260" t="s">
        <v>63</v>
      </c>
      <c r="AN129" s="260" t="s">
        <v>63</v>
      </c>
      <c r="AO129" s="260" t="s">
        <v>63</v>
      </c>
      <c r="AP129" s="260" t="s">
        <v>63</v>
      </c>
      <c r="AQ129" s="260" t="s">
        <v>63</v>
      </c>
      <c r="AR129" s="259" t="str">
        <f t="shared" si="15"/>
        <v>合格</v>
      </c>
      <c r="AS129" s="139" t="s">
        <v>64</v>
      </c>
      <c r="AT129" s="44">
        <v>20251208</v>
      </c>
      <c r="AU129" s="41">
        <v>15</v>
      </c>
    </row>
    <row r="130" ht="15" spans="1:47">
      <c r="A130" s="245">
        <v>123</v>
      </c>
      <c r="B130" s="246" t="s">
        <v>56</v>
      </c>
      <c r="C130" s="44">
        <v>20251208</v>
      </c>
      <c r="D130" s="247" t="s">
        <v>1575</v>
      </c>
      <c r="E130" s="239" t="s">
        <v>1821</v>
      </c>
      <c r="F130" s="239" t="s">
        <v>1822</v>
      </c>
      <c r="G130" s="44" t="s">
        <v>68</v>
      </c>
      <c r="H130" s="248" t="s">
        <v>517</v>
      </c>
      <c r="I130" s="248" t="s">
        <v>78</v>
      </c>
      <c r="J130" s="249">
        <v>5.7</v>
      </c>
      <c r="K130" s="247">
        <v>55.3</v>
      </c>
      <c r="L130" s="247">
        <v>40</v>
      </c>
      <c r="M130" s="250"/>
      <c r="N130" s="250"/>
      <c r="O130" s="250"/>
      <c r="P130" s="250"/>
      <c r="Q130" s="250"/>
      <c r="R130" s="250"/>
      <c r="S130" s="250"/>
      <c r="T130" s="250"/>
      <c r="U130" s="250"/>
      <c r="V130" s="250"/>
      <c r="W130" s="250"/>
      <c r="X130" s="250"/>
      <c r="Y130" s="250"/>
      <c r="Z130" s="247">
        <v>55.2</v>
      </c>
      <c r="AA130" s="251">
        <f t="shared" si="12"/>
        <v>0.180831826401436</v>
      </c>
      <c r="AB130" s="252">
        <v>95.3</v>
      </c>
      <c r="AC130" s="253">
        <f>(AB130-Z130)*VLOOKUP(AE130,公斤水的体积!A:B,2,)</f>
        <v>40.170977</v>
      </c>
      <c r="AD130" s="254">
        <f t="shared" si="13"/>
        <v>0.427442499999984</v>
      </c>
      <c r="AE130" s="255">
        <v>20</v>
      </c>
      <c r="AF130" s="140"/>
      <c r="AG130" s="256"/>
      <c r="AH130" s="257">
        <v>1.7</v>
      </c>
      <c r="AI130" s="258">
        <v>132.5</v>
      </c>
      <c r="AJ130" s="259">
        <f t="shared" si="14"/>
        <v>1.28301886792453</v>
      </c>
      <c r="AK130" s="260" t="s">
        <v>63</v>
      </c>
      <c r="AL130" s="260" t="s">
        <v>63</v>
      </c>
      <c r="AM130" s="260" t="s">
        <v>63</v>
      </c>
      <c r="AN130" s="260" t="s">
        <v>63</v>
      </c>
      <c r="AO130" s="260" t="s">
        <v>63</v>
      </c>
      <c r="AP130" s="260" t="s">
        <v>63</v>
      </c>
      <c r="AQ130" s="260" t="s">
        <v>63</v>
      </c>
      <c r="AR130" s="259" t="str">
        <f t="shared" si="15"/>
        <v>合格</v>
      </c>
      <c r="AS130" s="139" t="s">
        <v>64</v>
      </c>
      <c r="AT130" s="44">
        <v>20251208</v>
      </c>
      <c r="AU130" s="41">
        <v>15</v>
      </c>
    </row>
    <row r="131" ht="15" spans="1:47">
      <c r="A131" s="245">
        <v>124</v>
      </c>
      <c r="B131" s="246" t="s">
        <v>56</v>
      </c>
      <c r="C131" s="44">
        <v>20251208</v>
      </c>
      <c r="D131" s="247" t="s">
        <v>1575</v>
      </c>
      <c r="E131" s="239" t="s">
        <v>1823</v>
      </c>
      <c r="F131" s="239" t="s">
        <v>1824</v>
      </c>
      <c r="G131" s="44" t="s">
        <v>60</v>
      </c>
      <c r="H131" s="248" t="s">
        <v>381</v>
      </c>
      <c r="I131" s="248"/>
      <c r="J131" s="249">
        <v>5.7</v>
      </c>
      <c r="K131" s="247">
        <v>49.1</v>
      </c>
      <c r="L131" s="247">
        <v>40.6</v>
      </c>
      <c r="M131" s="250"/>
      <c r="N131" s="250"/>
      <c r="O131" s="250"/>
      <c r="P131" s="250"/>
      <c r="Q131" s="250"/>
      <c r="R131" s="250"/>
      <c r="S131" s="250"/>
      <c r="T131" s="250"/>
      <c r="U131" s="250"/>
      <c r="V131" s="250"/>
      <c r="W131" s="250"/>
      <c r="X131" s="250"/>
      <c r="Y131" s="250"/>
      <c r="Z131" s="247">
        <v>49</v>
      </c>
      <c r="AA131" s="251">
        <f t="shared" si="12"/>
        <v>0.203665987780044</v>
      </c>
      <c r="AB131" s="252">
        <v>89.7</v>
      </c>
      <c r="AC131" s="253">
        <f>(AB131-Z131)*VLOOKUP(AE131,公斤水的体积!A:B,2,)</f>
        <v>40.772039</v>
      </c>
      <c r="AD131" s="254">
        <f t="shared" si="13"/>
        <v>0.423741379310358</v>
      </c>
      <c r="AE131" s="255">
        <v>20</v>
      </c>
      <c r="AF131" s="140"/>
      <c r="AG131" s="256"/>
      <c r="AH131" s="257">
        <v>1.8</v>
      </c>
      <c r="AI131" s="258">
        <v>151.6</v>
      </c>
      <c r="AJ131" s="259">
        <f t="shared" si="14"/>
        <v>1.18733509234829</v>
      </c>
      <c r="AK131" s="260" t="s">
        <v>63</v>
      </c>
      <c r="AL131" s="260" t="s">
        <v>63</v>
      </c>
      <c r="AM131" s="260" t="s">
        <v>63</v>
      </c>
      <c r="AN131" s="260" t="s">
        <v>63</v>
      </c>
      <c r="AO131" s="260" t="s">
        <v>63</v>
      </c>
      <c r="AP131" s="260" t="s">
        <v>63</v>
      </c>
      <c r="AQ131" s="260" t="s">
        <v>63</v>
      </c>
      <c r="AR131" s="259" t="str">
        <f t="shared" si="15"/>
        <v>合格</v>
      </c>
      <c r="AS131" s="139" t="s">
        <v>64</v>
      </c>
      <c r="AT131" s="44">
        <v>20251208</v>
      </c>
      <c r="AU131" s="41">
        <v>15</v>
      </c>
    </row>
    <row r="132" ht="15" spans="1:47">
      <c r="A132" s="245">
        <v>125</v>
      </c>
      <c r="B132" s="246" t="s">
        <v>56</v>
      </c>
      <c r="C132" s="44">
        <v>20251208</v>
      </c>
      <c r="D132" s="247" t="s">
        <v>1575</v>
      </c>
      <c r="E132" s="239" t="s">
        <v>1825</v>
      </c>
      <c r="F132" s="239" t="s">
        <v>1826</v>
      </c>
      <c r="G132" s="44" t="s">
        <v>133</v>
      </c>
      <c r="H132" s="248" t="s">
        <v>205</v>
      </c>
      <c r="I132" s="248"/>
      <c r="J132" s="261">
        <v>5</v>
      </c>
      <c r="K132" s="247">
        <v>42.8</v>
      </c>
      <c r="L132" s="247">
        <v>40</v>
      </c>
      <c r="M132" s="250"/>
      <c r="N132" s="250"/>
      <c r="O132" s="250"/>
      <c r="P132" s="250"/>
      <c r="Q132" s="250"/>
      <c r="R132" s="250"/>
      <c r="S132" s="250"/>
      <c r="T132" s="250"/>
      <c r="U132" s="250"/>
      <c r="V132" s="250"/>
      <c r="W132" s="250"/>
      <c r="X132" s="250"/>
      <c r="Y132" s="250"/>
      <c r="Z132" s="247">
        <v>42.7</v>
      </c>
      <c r="AA132" s="251">
        <f t="shared" si="12"/>
        <v>0.233644859813071</v>
      </c>
      <c r="AB132" s="252">
        <v>82.8</v>
      </c>
      <c r="AC132" s="253">
        <f>(AB132-Z132)*VLOOKUP(AE132,公斤水的体积!A:B,2,)</f>
        <v>40.170977</v>
      </c>
      <c r="AD132" s="254">
        <f t="shared" si="13"/>
        <v>0.427442499999984</v>
      </c>
      <c r="AE132" s="255">
        <v>20</v>
      </c>
      <c r="AF132" s="140"/>
      <c r="AG132" s="256"/>
      <c r="AH132" s="257">
        <v>3.3</v>
      </c>
      <c r="AI132" s="258">
        <v>166.6</v>
      </c>
      <c r="AJ132" s="259">
        <f t="shared" si="14"/>
        <v>1.98079231692677</v>
      </c>
      <c r="AK132" s="260" t="s">
        <v>63</v>
      </c>
      <c r="AL132" s="260" t="s">
        <v>63</v>
      </c>
      <c r="AM132" s="260" t="s">
        <v>63</v>
      </c>
      <c r="AN132" s="260" t="s">
        <v>63</v>
      </c>
      <c r="AO132" s="260" t="s">
        <v>63</v>
      </c>
      <c r="AP132" s="260" t="s">
        <v>63</v>
      </c>
      <c r="AQ132" s="260" t="s">
        <v>63</v>
      </c>
      <c r="AR132" s="259" t="str">
        <f t="shared" si="15"/>
        <v>合格</v>
      </c>
      <c r="AS132" s="139" t="s">
        <v>64</v>
      </c>
      <c r="AT132" s="44">
        <v>20251208</v>
      </c>
      <c r="AU132" s="41">
        <v>15</v>
      </c>
    </row>
    <row r="133" ht="15" spans="1:47">
      <c r="A133" s="245">
        <v>126</v>
      </c>
      <c r="B133" s="246" t="s">
        <v>56</v>
      </c>
      <c r="C133" s="44">
        <v>20251215</v>
      </c>
      <c r="D133" s="247" t="s">
        <v>1575</v>
      </c>
      <c r="E133" s="239" t="s">
        <v>1827</v>
      </c>
      <c r="F133" s="239" t="s">
        <v>1828</v>
      </c>
      <c r="G133" s="44" t="s">
        <v>106</v>
      </c>
      <c r="H133" s="248" t="s">
        <v>61</v>
      </c>
      <c r="I133" s="248" t="s">
        <v>116</v>
      </c>
      <c r="J133" s="249">
        <v>5.7</v>
      </c>
      <c r="K133" s="247">
        <v>54.6</v>
      </c>
      <c r="L133" s="247">
        <v>40.4</v>
      </c>
      <c r="M133" s="250"/>
      <c r="N133" s="250"/>
      <c r="O133" s="250"/>
      <c r="P133" s="250"/>
      <c r="Q133" s="250"/>
      <c r="R133" s="250"/>
      <c r="S133" s="250"/>
      <c r="T133" s="250"/>
      <c r="U133" s="250"/>
      <c r="V133" s="250"/>
      <c r="W133" s="250"/>
      <c r="X133" s="250"/>
      <c r="Y133" s="250"/>
      <c r="Z133" s="247">
        <v>54.5</v>
      </c>
      <c r="AA133" s="251">
        <f t="shared" si="12"/>
        <v>0.183150183150186</v>
      </c>
      <c r="AB133" s="252">
        <v>95</v>
      </c>
      <c r="AC133" s="253">
        <f>(AB133-Z133)*VLOOKUP(AE133,公斤水的体积!A:B,2,)</f>
        <v>40.5486</v>
      </c>
      <c r="AD133" s="254">
        <f t="shared" si="13"/>
        <v>0.367821782178222</v>
      </c>
      <c r="AE133" s="255">
        <v>17</v>
      </c>
      <c r="AF133" s="140"/>
      <c r="AG133" s="256"/>
      <c r="AH133" s="257">
        <v>1.4</v>
      </c>
      <c r="AI133" s="258">
        <v>131.7</v>
      </c>
      <c r="AJ133" s="259">
        <f t="shared" si="14"/>
        <v>1.06302201974184</v>
      </c>
      <c r="AK133" s="260" t="s">
        <v>63</v>
      </c>
      <c r="AL133" s="260" t="s">
        <v>63</v>
      </c>
      <c r="AM133" s="260" t="s">
        <v>63</v>
      </c>
      <c r="AN133" s="260" t="s">
        <v>63</v>
      </c>
      <c r="AO133" s="260" t="s">
        <v>63</v>
      </c>
      <c r="AP133" s="260" t="s">
        <v>63</v>
      </c>
      <c r="AQ133" s="260" t="s">
        <v>63</v>
      </c>
      <c r="AR133" s="259" t="str">
        <f t="shared" si="15"/>
        <v>合格</v>
      </c>
      <c r="AS133" s="139" t="s">
        <v>64</v>
      </c>
      <c r="AT133" s="44">
        <v>20251215</v>
      </c>
      <c r="AU133" s="41">
        <v>15</v>
      </c>
    </row>
    <row r="134" ht="15" spans="1:47">
      <c r="A134" s="245">
        <v>127</v>
      </c>
      <c r="B134" s="246" t="s">
        <v>56</v>
      </c>
      <c r="C134" s="44">
        <v>20251215</v>
      </c>
      <c r="D134" s="247" t="s">
        <v>1575</v>
      </c>
      <c r="E134" s="239" t="s">
        <v>1829</v>
      </c>
      <c r="F134" s="239" t="s">
        <v>1830</v>
      </c>
      <c r="G134" s="44" t="s">
        <v>60</v>
      </c>
      <c r="H134" s="248" t="s">
        <v>801</v>
      </c>
      <c r="I134" s="248" t="s">
        <v>588</v>
      </c>
      <c r="J134" s="249">
        <v>5.7</v>
      </c>
      <c r="K134" s="247">
        <v>49.6</v>
      </c>
      <c r="L134" s="247">
        <v>40</v>
      </c>
      <c r="M134" s="250"/>
      <c r="N134" s="250"/>
      <c r="O134" s="250"/>
      <c r="P134" s="250"/>
      <c r="Q134" s="250"/>
      <c r="R134" s="250"/>
      <c r="S134" s="250"/>
      <c r="T134" s="250"/>
      <c r="U134" s="250"/>
      <c r="V134" s="250"/>
      <c r="W134" s="250"/>
      <c r="X134" s="250"/>
      <c r="Y134" s="250"/>
      <c r="Z134" s="247">
        <v>49.5</v>
      </c>
      <c r="AA134" s="251">
        <f t="shared" si="12"/>
        <v>0.201612903225809</v>
      </c>
      <c r="AB134" s="252">
        <v>89.6</v>
      </c>
      <c r="AC134" s="253">
        <f>(AB134-Z134)*VLOOKUP(AE134,公斤水的体积!A:B,2,)</f>
        <v>40.14812</v>
      </c>
      <c r="AD134" s="254">
        <f t="shared" si="13"/>
        <v>0.370299999999997</v>
      </c>
      <c r="AE134" s="255">
        <v>17</v>
      </c>
      <c r="AF134" s="140"/>
      <c r="AG134" s="256"/>
      <c r="AH134" s="257">
        <v>2</v>
      </c>
      <c r="AI134" s="258">
        <v>145.3</v>
      </c>
      <c r="AJ134" s="259">
        <f t="shared" si="14"/>
        <v>1.37646249139711</v>
      </c>
      <c r="AK134" s="260" t="s">
        <v>63</v>
      </c>
      <c r="AL134" s="260" t="s">
        <v>63</v>
      </c>
      <c r="AM134" s="260" t="s">
        <v>63</v>
      </c>
      <c r="AN134" s="260" t="s">
        <v>63</v>
      </c>
      <c r="AO134" s="260" t="s">
        <v>63</v>
      </c>
      <c r="AP134" s="260" t="s">
        <v>63</v>
      </c>
      <c r="AQ134" s="260" t="s">
        <v>63</v>
      </c>
      <c r="AR134" s="259" t="str">
        <f t="shared" si="15"/>
        <v>合格</v>
      </c>
      <c r="AS134" s="139" t="s">
        <v>64</v>
      </c>
      <c r="AT134" s="44">
        <v>20251215</v>
      </c>
      <c r="AU134" s="41">
        <v>15</v>
      </c>
    </row>
    <row r="135" ht="15" spans="1:47">
      <c r="A135" s="245">
        <v>128</v>
      </c>
      <c r="B135" s="246" t="s">
        <v>56</v>
      </c>
      <c r="C135" s="44">
        <v>20251215</v>
      </c>
      <c r="D135" s="247" t="s">
        <v>1575</v>
      </c>
      <c r="E135" s="239" t="s">
        <v>1831</v>
      </c>
      <c r="F135" s="239" t="s">
        <v>1832</v>
      </c>
      <c r="G135" s="44" t="s">
        <v>133</v>
      </c>
      <c r="H135" s="248" t="s">
        <v>1011</v>
      </c>
      <c r="I135" s="248"/>
      <c r="J135" s="249">
        <v>5.7</v>
      </c>
      <c r="K135" s="247">
        <v>46.8</v>
      </c>
      <c r="L135" s="247">
        <v>40</v>
      </c>
      <c r="M135" s="250"/>
      <c r="N135" s="250"/>
      <c r="O135" s="250"/>
      <c r="P135" s="250"/>
      <c r="Q135" s="250"/>
      <c r="R135" s="250"/>
      <c r="S135" s="250"/>
      <c r="T135" s="250"/>
      <c r="U135" s="250"/>
      <c r="V135" s="250"/>
      <c r="W135" s="250"/>
      <c r="X135" s="250"/>
      <c r="Y135" s="250"/>
      <c r="Z135" s="247">
        <v>46.7</v>
      </c>
      <c r="AA135" s="251">
        <f t="shared" si="12"/>
        <v>0.213675213675202</v>
      </c>
      <c r="AB135" s="252">
        <v>86.8</v>
      </c>
      <c r="AC135" s="253">
        <f>(AB135-Z135)*VLOOKUP(AE135,公斤水的体积!A:B,2,)</f>
        <v>40.14812</v>
      </c>
      <c r="AD135" s="254">
        <f t="shared" si="13"/>
        <v>0.370299999999997</v>
      </c>
      <c r="AE135" s="255">
        <v>17</v>
      </c>
      <c r="AF135" s="140"/>
      <c r="AG135" s="256"/>
      <c r="AH135" s="257">
        <v>2.8</v>
      </c>
      <c r="AI135" s="258">
        <v>146.6</v>
      </c>
      <c r="AJ135" s="259">
        <f t="shared" si="14"/>
        <v>1.90995907230559</v>
      </c>
      <c r="AK135" s="260" t="s">
        <v>63</v>
      </c>
      <c r="AL135" s="260" t="s">
        <v>63</v>
      </c>
      <c r="AM135" s="260" t="s">
        <v>63</v>
      </c>
      <c r="AN135" s="260" t="s">
        <v>63</v>
      </c>
      <c r="AO135" s="260" t="s">
        <v>63</v>
      </c>
      <c r="AP135" s="260" t="s">
        <v>63</v>
      </c>
      <c r="AQ135" s="260" t="s">
        <v>63</v>
      </c>
      <c r="AR135" s="259" t="str">
        <f t="shared" si="15"/>
        <v>合格</v>
      </c>
      <c r="AS135" s="139" t="s">
        <v>64</v>
      </c>
      <c r="AT135" s="44">
        <v>20251215</v>
      </c>
      <c r="AU135" s="41">
        <v>15</v>
      </c>
    </row>
    <row r="136" ht="15" spans="1:47">
      <c r="A136" s="245">
        <v>129</v>
      </c>
      <c r="B136" s="246" t="s">
        <v>56</v>
      </c>
      <c r="C136" s="44">
        <v>20251215</v>
      </c>
      <c r="D136" s="247" t="s">
        <v>1575</v>
      </c>
      <c r="E136" s="239" t="s">
        <v>1833</v>
      </c>
      <c r="F136" s="239" t="s">
        <v>1834</v>
      </c>
      <c r="G136" s="44" t="s">
        <v>133</v>
      </c>
      <c r="H136" s="248" t="s">
        <v>1088</v>
      </c>
      <c r="I136" s="248"/>
      <c r="J136" s="249">
        <v>5.7</v>
      </c>
      <c r="K136" s="247">
        <v>47.9</v>
      </c>
      <c r="L136" s="247">
        <v>40</v>
      </c>
      <c r="M136" s="250"/>
      <c r="N136" s="250"/>
      <c r="O136" s="250"/>
      <c r="P136" s="250"/>
      <c r="Q136" s="250"/>
      <c r="R136" s="250"/>
      <c r="S136" s="250"/>
      <c r="T136" s="250"/>
      <c r="U136" s="250"/>
      <c r="V136" s="250"/>
      <c r="W136" s="250"/>
      <c r="X136" s="250"/>
      <c r="Y136" s="250"/>
      <c r="Z136" s="247">
        <v>47.8</v>
      </c>
      <c r="AA136" s="251">
        <f t="shared" si="12"/>
        <v>0.208768267223385</v>
      </c>
      <c r="AB136" s="252">
        <v>87.9</v>
      </c>
      <c r="AC136" s="253">
        <f>(AB136-Z136)*VLOOKUP(AE136,公斤水的体积!A:B,2,)</f>
        <v>40.14812</v>
      </c>
      <c r="AD136" s="254">
        <f t="shared" si="13"/>
        <v>0.370300000000032</v>
      </c>
      <c r="AE136" s="255">
        <v>17</v>
      </c>
      <c r="AF136" s="140"/>
      <c r="AG136" s="256"/>
      <c r="AH136" s="257">
        <v>2.8</v>
      </c>
      <c r="AI136" s="258">
        <v>140.8</v>
      </c>
      <c r="AJ136" s="259">
        <f t="shared" si="14"/>
        <v>1.98863636363636</v>
      </c>
      <c r="AK136" s="260" t="s">
        <v>63</v>
      </c>
      <c r="AL136" s="260" t="s">
        <v>63</v>
      </c>
      <c r="AM136" s="260" t="s">
        <v>63</v>
      </c>
      <c r="AN136" s="260" t="s">
        <v>63</v>
      </c>
      <c r="AO136" s="260" t="s">
        <v>63</v>
      </c>
      <c r="AP136" s="260" t="s">
        <v>63</v>
      </c>
      <c r="AQ136" s="260" t="s">
        <v>63</v>
      </c>
      <c r="AR136" s="259" t="str">
        <f t="shared" si="15"/>
        <v>合格</v>
      </c>
      <c r="AS136" s="139" t="s">
        <v>64</v>
      </c>
      <c r="AT136" s="44">
        <v>20251215</v>
      </c>
      <c r="AU136" s="41">
        <v>15</v>
      </c>
    </row>
    <row r="137" ht="15" spans="1:47">
      <c r="A137" s="245">
        <v>130</v>
      </c>
      <c r="B137" s="246" t="s">
        <v>56</v>
      </c>
      <c r="C137" s="44">
        <v>20251215</v>
      </c>
      <c r="D137" s="247" t="s">
        <v>1575</v>
      </c>
      <c r="E137" s="239" t="s">
        <v>1835</v>
      </c>
      <c r="F137" s="239" t="s">
        <v>1836</v>
      </c>
      <c r="G137" s="44" t="s">
        <v>236</v>
      </c>
      <c r="H137" s="248" t="s">
        <v>290</v>
      </c>
      <c r="I137" s="248"/>
      <c r="J137" s="261">
        <v>5</v>
      </c>
      <c r="K137" s="247">
        <v>45.2</v>
      </c>
      <c r="L137" s="247">
        <v>40</v>
      </c>
      <c r="M137" s="250"/>
      <c r="N137" s="250"/>
      <c r="O137" s="250"/>
      <c r="P137" s="250"/>
      <c r="Q137" s="250"/>
      <c r="R137" s="250"/>
      <c r="S137" s="250"/>
      <c r="T137" s="250"/>
      <c r="U137" s="250"/>
      <c r="V137" s="250"/>
      <c r="W137" s="250"/>
      <c r="X137" s="250"/>
      <c r="Y137" s="250"/>
      <c r="Z137" s="247">
        <v>45.1</v>
      </c>
      <c r="AA137" s="251">
        <f t="shared" si="12"/>
        <v>0.2212389380531</v>
      </c>
      <c r="AB137" s="252">
        <v>85.2</v>
      </c>
      <c r="AC137" s="253">
        <f>(AB137-Z137)*VLOOKUP(AE137,公斤水的体积!A:B,2,)</f>
        <v>40.14812</v>
      </c>
      <c r="AD137" s="254">
        <f t="shared" si="13"/>
        <v>0.370300000000015</v>
      </c>
      <c r="AE137" s="255">
        <v>17</v>
      </c>
      <c r="AF137" s="140"/>
      <c r="AG137" s="256"/>
      <c r="AH137" s="257">
        <v>4.6</v>
      </c>
      <c r="AI137" s="258">
        <v>155.6</v>
      </c>
      <c r="AJ137" s="259">
        <f t="shared" si="14"/>
        <v>2.95629820051414</v>
      </c>
      <c r="AK137" s="260" t="s">
        <v>63</v>
      </c>
      <c r="AL137" s="260" t="s">
        <v>63</v>
      </c>
      <c r="AM137" s="260" t="s">
        <v>63</v>
      </c>
      <c r="AN137" s="260" t="s">
        <v>63</v>
      </c>
      <c r="AO137" s="260" t="s">
        <v>63</v>
      </c>
      <c r="AP137" s="260" t="s">
        <v>63</v>
      </c>
      <c r="AQ137" s="260" t="s">
        <v>63</v>
      </c>
      <c r="AR137" s="259" t="str">
        <f t="shared" si="15"/>
        <v>合格</v>
      </c>
      <c r="AS137" s="139" t="s">
        <v>64</v>
      </c>
      <c r="AT137" s="44">
        <v>20251215</v>
      </c>
      <c r="AU137" s="41">
        <v>15</v>
      </c>
    </row>
    <row r="138" ht="15" spans="1:47">
      <c r="A138" s="245">
        <v>131</v>
      </c>
      <c r="B138" s="246" t="s">
        <v>56</v>
      </c>
      <c r="C138" s="44">
        <v>20251215</v>
      </c>
      <c r="D138" s="247" t="s">
        <v>1575</v>
      </c>
      <c r="E138" s="239" t="s">
        <v>1837</v>
      </c>
      <c r="F138" s="239" t="s">
        <v>1838</v>
      </c>
      <c r="G138" s="44" t="s">
        <v>908</v>
      </c>
      <c r="H138" s="248" t="s">
        <v>126</v>
      </c>
      <c r="I138" s="248"/>
      <c r="J138" s="261">
        <v>5</v>
      </c>
      <c r="K138" s="247">
        <v>42.2</v>
      </c>
      <c r="L138" s="247">
        <v>40</v>
      </c>
      <c r="M138" s="250"/>
      <c r="N138" s="250"/>
      <c r="O138" s="250"/>
      <c r="P138" s="250"/>
      <c r="Q138" s="250"/>
      <c r="R138" s="250"/>
      <c r="S138" s="250"/>
      <c r="T138" s="250"/>
      <c r="U138" s="250"/>
      <c r="V138" s="250"/>
      <c r="W138" s="250"/>
      <c r="X138" s="250"/>
      <c r="Y138" s="250"/>
      <c r="Z138" s="247">
        <v>42.1</v>
      </c>
      <c r="AA138" s="251">
        <f t="shared" si="12"/>
        <v>0.236966824644553</v>
      </c>
      <c r="AB138" s="252">
        <v>82.2</v>
      </c>
      <c r="AC138" s="253">
        <f>(AB138-Z138)*VLOOKUP(AE138,公斤水的体积!A:B,2,)</f>
        <v>40.14812</v>
      </c>
      <c r="AD138" s="254">
        <f t="shared" si="13"/>
        <v>0.370300000000015</v>
      </c>
      <c r="AE138" s="255">
        <v>17</v>
      </c>
      <c r="AF138" s="140"/>
      <c r="AG138" s="256"/>
      <c r="AH138" s="257">
        <v>3.2</v>
      </c>
      <c r="AI138" s="258">
        <v>147.8</v>
      </c>
      <c r="AJ138" s="259">
        <f t="shared" si="14"/>
        <v>2.16508795669824</v>
      </c>
      <c r="AK138" s="260" t="s">
        <v>63</v>
      </c>
      <c r="AL138" s="260" t="s">
        <v>63</v>
      </c>
      <c r="AM138" s="260" t="s">
        <v>63</v>
      </c>
      <c r="AN138" s="260" t="s">
        <v>63</v>
      </c>
      <c r="AO138" s="260" t="s">
        <v>63</v>
      </c>
      <c r="AP138" s="260" t="s">
        <v>63</v>
      </c>
      <c r="AQ138" s="260" t="s">
        <v>63</v>
      </c>
      <c r="AR138" s="259" t="str">
        <f t="shared" si="15"/>
        <v>合格</v>
      </c>
      <c r="AS138" s="139" t="s">
        <v>64</v>
      </c>
      <c r="AT138" s="44">
        <v>20251215</v>
      </c>
      <c r="AU138" s="41">
        <v>15</v>
      </c>
    </row>
    <row r="139" ht="15" spans="1:47">
      <c r="A139" s="245">
        <v>132</v>
      </c>
      <c r="B139" s="246" t="s">
        <v>56</v>
      </c>
      <c r="C139" s="44">
        <v>20251215</v>
      </c>
      <c r="D139" s="247" t="s">
        <v>1575</v>
      </c>
      <c r="E139" s="239" t="s">
        <v>1839</v>
      </c>
      <c r="F139" s="239" t="s">
        <v>1840</v>
      </c>
      <c r="G139" s="44" t="s">
        <v>133</v>
      </c>
      <c r="H139" s="248" t="s">
        <v>540</v>
      </c>
      <c r="I139" s="248"/>
      <c r="J139" s="261">
        <v>5</v>
      </c>
      <c r="K139" s="247">
        <v>43.3</v>
      </c>
      <c r="L139" s="247">
        <v>40</v>
      </c>
      <c r="M139" s="250"/>
      <c r="N139" s="250"/>
      <c r="O139" s="250"/>
      <c r="P139" s="250"/>
      <c r="Q139" s="250"/>
      <c r="R139" s="250"/>
      <c r="S139" s="250"/>
      <c r="T139" s="250"/>
      <c r="U139" s="250"/>
      <c r="V139" s="250"/>
      <c r="W139" s="250"/>
      <c r="X139" s="250"/>
      <c r="Y139" s="250"/>
      <c r="Z139" s="247">
        <v>43.2</v>
      </c>
      <c r="AA139" s="251">
        <f t="shared" si="12"/>
        <v>0.230946882217077</v>
      </c>
      <c r="AB139" s="252">
        <v>83.3</v>
      </c>
      <c r="AC139" s="253">
        <f>(AB139-Z139)*VLOOKUP(AE139,公斤水的体积!A:B,2,)</f>
        <v>40.14812</v>
      </c>
      <c r="AD139" s="254">
        <f t="shared" si="13"/>
        <v>0.370299999999997</v>
      </c>
      <c r="AE139" s="255">
        <v>17</v>
      </c>
      <c r="AF139" s="140"/>
      <c r="AG139" s="256"/>
      <c r="AH139" s="257">
        <v>2.2</v>
      </c>
      <c r="AI139" s="258">
        <v>153.2</v>
      </c>
      <c r="AJ139" s="259">
        <f t="shared" si="14"/>
        <v>1.43603133159269</v>
      </c>
      <c r="AK139" s="260" t="s">
        <v>63</v>
      </c>
      <c r="AL139" s="260" t="s">
        <v>63</v>
      </c>
      <c r="AM139" s="260" t="s">
        <v>63</v>
      </c>
      <c r="AN139" s="260" t="s">
        <v>63</v>
      </c>
      <c r="AO139" s="260" t="s">
        <v>63</v>
      </c>
      <c r="AP139" s="260" t="s">
        <v>63</v>
      </c>
      <c r="AQ139" s="260" t="s">
        <v>63</v>
      </c>
      <c r="AR139" s="259" t="str">
        <f t="shared" si="15"/>
        <v>合格</v>
      </c>
      <c r="AS139" s="139" t="s">
        <v>64</v>
      </c>
      <c r="AT139" s="44">
        <v>20251215</v>
      </c>
      <c r="AU139" s="41">
        <v>15</v>
      </c>
    </row>
    <row r="140" ht="15" spans="1:47">
      <c r="A140" s="245">
        <v>133</v>
      </c>
      <c r="B140" s="246" t="s">
        <v>56</v>
      </c>
      <c r="C140" s="44">
        <v>20251215</v>
      </c>
      <c r="D140" s="247" t="s">
        <v>1575</v>
      </c>
      <c r="E140" s="239" t="s">
        <v>1841</v>
      </c>
      <c r="F140" s="239" t="s">
        <v>1842</v>
      </c>
      <c r="G140" s="44" t="s">
        <v>133</v>
      </c>
      <c r="H140" s="248" t="s">
        <v>867</v>
      </c>
      <c r="I140" s="248" t="s">
        <v>164</v>
      </c>
      <c r="J140" s="249">
        <v>5.7</v>
      </c>
      <c r="K140" s="247">
        <v>47.7</v>
      </c>
      <c r="L140" s="247">
        <v>40.3</v>
      </c>
      <c r="M140" s="250"/>
      <c r="N140" s="250"/>
      <c r="O140" s="250"/>
      <c r="P140" s="250"/>
      <c r="Q140" s="250"/>
      <c r="R140" s="250"/>
      <c r="S140" s="250"/>
      <c r="T140" s="250"/>
      <c r="U140" s="250"/>
      <c r="V140" s="250"/>
      <c r="W140" s="250"/>
      <c r="X140" s="250"/>
      <c r="Y140" s="250"/>
      <c r="Z140" s="247">
        <v>47.6</v>
      </c>
      <c r="AA140" s="251">
        <f t="shared" si="12"/>
        <v>0.209643605870024</v>
      </c>
      <c r="AB140" s="252">
        <v>88</v>
      </c>
      <c r="AC140" s="253">
        <f>(AB140-Z140)*VLOOKUP(AE140,公斤水的体积!A:B,2,)</f>
        <v>40.44848</v>
      </c>
      <c r="AD140" s="254">
        <f t="shared" si="13"/>
        <v>0.368436724565773</v>
      </c>
      <c r="AE140" s="255">
        <v>17</v>
      </c>
      <c r="AF140" s="140"/>
      <c r="AG140" s="256"/>
      <c r="AH140" s="257">
        <v>1.6</v>
      </c>
      <c r="AI140" s="258">
        <v>143.5</v>
      </c>
      <c r="AJ140" s="259">
        <f t="shared" si="14"/>
        <v>1.11498257839721</v>
      </c>
      <c r="AK140" s="260" t="s">
        <v>63</v>
      </c>
      <c r="AL140" s="260" t="s">
        <v>63</v>
      </c>
      <c r="AM140" s="260" t="s">
        <v>63</v>
      </c>
      <c r="AN140" s="260" t="s">
        <v>63</v>
      </c>
      <c r="AO140" s="260" t="s">
        <v>63</v>
      </c>
      <c r="AP140" s="260" t="s">
        <v>63</v>
      </c>
      <c r="AQ140" s="260" t="s">
        <v>63</v>
      </c>
      <c r="AR140" s="259" t="str">
        <f t="shared" si="15"/>
        <v>合格</v>
      </c>
      <c r="AS140" s="139" t="s">
        <v>64</v>
      </c>
      <c r="AT140" s="44">
        <v>20251215</v>
      </c>
      <c r="AU140" s="41">
        <v>15</v>
      </c>
    </row>
    <row r="141" ht="15" spans="1:47">
      <c r="A141" s="245">
        <v>134</v>
      </c>
      <c r="B141" s="246" t="s">
        <v>56</v>
      </c>
      <c r="C141" s="44">
        <v>20251215</v>
      </c>
      <c r="D141" s="247" t="s">
        <v>1575</v>
      </c>
      <c r="E141" s="239" t="s">
        <v>1843</v>
      </c>
      <c r="F141" s="239" t="s">
        <v>1844</v>
      </c>
      <c r="G141" s="44" t="s">
        <v>133</v>
      </c>
      <c r="H141" s="248" t="s">
        <v>1845</v>
      </c>
      <c r="I141" s="248" t="s">
        <v>164</v>
      </c>
      <c r="J141" s="249">
        <v>5.7</v>
      </c>
      <c r="K141" s="247">
        <v>47.7</v>
      </c>
      <c r="L141" s="247">
        <v>40.2</v>
      </c>
      <c r="M141" s="250"/>
      <c r="N141" s="250"/>
      <c r="O141" s="250"/>
      <c r="P141" s="250"/>
      <c r="Q141" s="250"/>
      <c r="R141" s="250"/>
      <c r="S141" s="250"/>
      <c r="T141" s="250"/>
      <c r="U141" s="250"/>
      <c r="V141" s="250"/>
      <c r="W141" s="250"/>
      <c r="X141" s="250"/>
      <c r="Y141" s="250"/>
      <c r="Z141" s="247">
        <v>47.6</v>
      </c>
      <c r="AA141" s="251">
        <f t="shared" si="12"/>
        <v>0.209643605870024</v>
      </c>
      <c r="AB141" s="252">
        <v>87.9</v>
      </c>
      <c r="AC141" s="253">
        <f>(AB141-Z141)*VLOOKUP(AE141,公斤水的体积!A:B,2,)</f>
        <v>40.34836</v>
      </c>
      <c r="AD141" s="254">
        <f t="shared" si="13"/>
        <v>0.369054726368169</v>
      </c>
      <c r="AE141" s="255">
        <v>17</v>
      </c>
      <c r="AF141" s="140"/>
      <c r="AG141" s="256"/>
      <c r="AH141" s="257">
        <v>2.4</v>
      </c>
      <c r="AI141" s="258">
        <v>153.1</v>
      </c>
      <c r="AJ141" s="259">
        <f t="shared" si="14"/>
        <v>1.5676028739386</v>
      </c>
      <c r="AK141" s="260" t="s">
        <v>63</v>
      </c>
      <c r="AL141" s="260" t="s">
        <v>63</v>
      </c>
      <c r="AM141" s="260" t="s">
        <v>63</v>
      </c>
      <c r="AN141" s="260" t="s">
        <v>63</v>
      </c>
      <c r="AO141" s="260" t="s">
        <v>63</v>
      </c>
      <c r="AP141" s="260" t="s">
        <v>63</v>
      </c>
      <c r="AQ141" s="260" t="s">
        <v>63</v>
      </c>
      <c r="AR141" s="259" t="str">
        <f t="shared" si="15"/>
        <v>合格</v>
      </c>
      <c r="AS141" s="139" t="s">
        <v>64</v>
      </c>
      <c r="AT141" s="44">
        <v>20251215</v>
      </c>
      <c r="AU141" s="41">
        <v>15</v>
      </c>
    </row>
    <row r="142" ht="15" spans="1:47">
      <c r="A142" s="245">
        <v>135</v>
      </c>
      <c r="B142" s="246" t="s">
        <v>56</v>
      </c>
      <c r="C142" s="44">
        <v>20251215</v>
      </c>
      <c r="D142" s="247" t="s">
        <v>1575</v>
      </c>
      <c r="E142" s="239" t="s">
        <v>1846</v>
      </c>
      <c r="F142" s="239" t="s">
        <v>1847</v>
      </c>
      <c r="G142" s="44" t="s">
        <v>133</v>
      </c>
      <c r="H142" s="248" t="s">
        <v>611</v>
      </c>
      <c r="I142" s="248" t="s">
        <v>475</v>
      </c>
      <c r="J142" s="249">
        <v>5.7</v>
      </c>
      <c r="K142" s="247">
        <v>48.1</v>
      </c>
      <c r="L142" s="247">
        <v>40.1</v>
      </c>
      <c r="M142" s="250"/>
      <c r="N142" s="250"/>
      <c r="O142" s="250"/>
      <c r="P142" s="250"/>
      <c r="Q142" s="250"/>
      <c r="R142" s="250"/>
      <c r="S142" s="250"/>
      <c r="T142" s="250"/>
      <c r="U142" s="250"/>
      <c r="V142" s="250"/>
      <c r="W142" s="250"/>
      <c r="X142" s="250"/>
      <c r="Y142" s="250"/>
      <c r="Z142" s="247">
        <v>48</v>
      </c>
      <c r="AA142" s="251">
        <f t="shared" si="12"/>
        <v>0.207900207900211</v>
      </c>
      <c r="AB142" s="252">
        <v>88.2</v>
      </c>
      <c r="AC142" s="253">
        <f>(AB142-Z142)*VLOOKUP(AE142,公斤水的体积!A:B,2,)</f>
        <v>40.24824</v>
      </c>
      <c r="AD142" s="254">
        <f t="shared" si="13"/>
        <v>0.369675810473836</v>
      </c>
      <c r="AE142" s="255">
        <v>17</v>
      </c>
      <c r="AF142" s="140"/>
      <c r="AG142" s="256"/>
      <c r="AH142" s="257">
        <v>1.5</v>
      </c>
      <c r="AI142" s="258">
        <v>148.2</v>
      </c>
      <c r="AJ142" s="259">
        <f t="shared" si="14"/>
        <v>1.01214574898785</v>
      </c>
      <c r="AK142" s="260" t="s">
        <v>63</v>
      </c>
      <c r="AL142" s="260" t="s">
        <v>63</v>
      </c>
      <c r="AM142" s="260" t="s">
        <v>63</v>
      </c>
      <c r="AN142" s="260" t="s">
        <v>63</v>
      </c>
      <c r="AO142" s="260" t="s">
        <v>63</v>
      </c>
      <c r="AP142" s="260" t="s">
        <v>63</v>
      </c>
      <c r="AQ142" s="260" t="s">
        <v>63</v>
      </c>
      <c r="AR142" s="259" t="str">
        <f t="shared" si="15"/>
        <v>合格</v>
      </c>
      <c r="AS142" s="139" t="s">
        <v>64</v>
      </c>
      <c r="AT142" s="44">
        <v>20251215</v>
      </c>
      <c r="AU142" s="41">
        <v>15</v>
      </c>
    </row>
    <row r="143" ht="15" spans="1:47">
      <c r="A143" s="245">
        <v>136</v>
      </c>
      <c r="B143" s="246" t="s">
        <v>56</v>
      </c>
      <c r="C143" s="44">
        <v>20251215</v>
      </c>
      <c r="D143" s="247" t="s">
        <v>1575</v>
      </c>
      <c r="E143" s="239" t="s">
        <v>1848</v>
      </c>
      <c r="F143" s="239" t="s">
        <v>1849</v>
      </c>
      <c r="G143" s="44" t="s">
        <v>133</v>
      </c>
      <c r="H143" s="248" t="s">
        <v>1434</v>
      </c>
      <c r="I143" s="248"/>
      <c r="J143" s="249">
        <v>5.7</v>
      </c>
      <c r="K143" s="247">
        <v>49.7</v>
      </c>
      <c r="L143" s="247">
        <v>40</v>
      </c>
      <c r="M143" s="250"/>
      <c r="N143" s="250"/>
      <c r="O143" s="250"/>
      <c r="P143" s="250"/>
      <c r="Q143" s="250"/>
      <c r="R143" s="250"/>
      <c r="S143" s="250"/>
      <c r="T143" s="250"/>
      <c r="U143" s="250"/>
      <c r="V143" s="250"/>
      <c r="W143" s="250"/>
      <c r="X143" s="250"/>
      <c r="Y143" s="250"/>
      <c r="Z143" s="247">
        <v>49.6</v>
      </c>
      <c r="AA143" s="251">
        <f t="shared" si="12"/>
        <v>0.201207243460767</v>
      </c>
      <c r="AB143" s="252">
        <v>89.7</v>
      </c>
      <c r="AC143" s="253">
        <f>(AB143-Z143)*VLOOKUP(AE143,公斤水的体积!A:B,2,)</f>
        <v>40.14812</v>
      </c>
      <c r="AD143" s="254">
        <f t="shared" si="13"/>
        <v>0.370300000000015</v>
      </c>
      <c r="AE143" s="255">
        <v>17</v>
      </c>
      <c r="AF143" s="140"/>
      <c r="AG143" s="256"/>
      <c r="AH143" s="257">
        <v>3.4</v>
      </c>
      <c r="AI143" s="258">
        <v>137.4</v>
      </c>
      <c r="AJ143" s="259">
        <f t="shared" si="14"/>
        <v>2.4745269286754</v>
      </c>
      <c r="AK143" s="260" t="s">
        <v>63</v>
      </c>
      <c r="AL143" s="260" t="s">
        <v>63</v>
      </c>
      <c r="AM143" s="260" t="s">
        <v>63</v>
      </c>
      <c r="AN143" s="260" t="s">
        <v>63</v>
      </c>
      <c r="AO143" s="260" t="s">
        <v>63</v>
      </c>
      <c r="AP143" s="260" t="s">
        <v>63</v>
      </c>
      <c r="AQ143" s="260" t="s">
        <v>63</v>
      </c>
      <c r="AR143" s="259" t="str">
        <f t="shared" si="15"/>
        <v>合格</v>
      </c>
      <c r="AS143" s="139" t="s">
        <v>64</v>
      </c>
      <c r="AT143" s="44">
        <v>20251215</v>
      </c>
      <c r="AU143" s="41">
        <v>15</v>
      </c>
    </row>
    <row r="144" ht="15" spans="1:47">
      <c r="A144" s="245">
        <v>137</v>
      </c>
      <c r="B144" s="246" t="s">
        <v>56</v>
      </c>
      <c r="C144" s="44">
        <v>20251215</v>
      </c>
      <c r="D144" s="247" t="s">
        <v>1575</v>
      </c>
      <c r="E144" s="239" t="s">
        <v>1850</v>
      </c>
      <c r="F144" s="239" t="s">
        <v>1851</v>
      </c>
      <c r="G144" s="44" t="s">
        <v>133</v>
      </c>
      <c r="H144" s="248" t="s">
        <v>894</v>
      </c>
      <c r="I144" s="248"/>
      <c r="J144" s="261">
        <v>5</v>
      </c>
      <c r="K144" s="247">
        <v>43.8</v>
      </c>
      <c r="L144" s="247">
        <v>40</v>
      </c>
      <c r="M144" s="250"/>
      <c r="N144" s="250"/>
      <c r="O144" s="250"/>
      <c r="P144" s="250"/>
      <c r="Q144" s="250"/>
      <c r="R144" s="250"/>
      <c r="S144" s="250"/>
      <c r="T144" s="250"/>
      <c r="U144" s="250"/>
      <c r="V144" s="250"/>
      <c r="W144" s="250"/>
      <c r="X144" s="250"/>
      <c r="Y144" s="250"/>
      <c r="Z144" s="247">
        <v>43.7</v>
      </c>
      <c r="AA144" s="251">
        <f t="shared" si="12"/>
        <v>0.228310502283092</v>
      </c>
      <c r="AB144" s="252">
        <v>83.8</v>
      </c>
      <c r="AC144" s="253">
        <f>(AB144-Z144)*VLOOKUP(AE144,公斤水的体积!A:B,2,)</f>
        <v>40.14812</v>
      </c>
      <c r="AD144" s="254">
        <f t="shared" si="13"/>
        <v>0.370299999999997</v>
      </c>
      <c r="AE144" s="255">
        <v>17</v>
      </c>
      <c r="AF144" s="140"/>
      <c r="AG144" s="256"/>
      <c r="AH144" s="257">
        <v>0.9</v>
      </c>
      <c r="AI144" s="258">
        <v>156.4</v>
      </c>
      <c r="AJ144" s="259">
        <f t="shared" si="14"/>
        <v>0.575447570332481</v>
      </c>
      <c r="AK144" s="260" t="s">
        <v>63</v>
      </c>
      <c r="AL144" s="260" t="s">
        <v>63</v>
      </c>
      <c r="AM144" s="260" t="s">
        <v>63</v>
      </c>
      <c r="AN144" s="260" t="s">
        <v>63</v>
      </c>
      <c r="AO144" s="260" t="s">
        <v>63</v>
      </c>
      <c r="AP144" s="260" t="s">
        <v>63</v>
      </c>
      <c r="AQ144" s="260" t="s">
        <v>63</v>
      </c>
      <c r="AR144" s="259" t="str">
        <f t="shared" si="15"/>
        <v>合格</v>
      </c>
      <c r="AS144" s="139" t="s">
        <v>64</v>
      </c>
      <c r="AT144" s="44">
        <v>20251215</v>
      </c>
      <c r="AU144" s="41">
        <v>15</v>
      </c>
    </row>
    <row r="145" ht="15" spans="1:47">
      <c r="A145" s="245">
        <v>138</v>
      </c>
      <c r="B145" s="246" t="s">
        <v>56</v>
      </c>
      <c r="C145" s="44">
        <v>20251215</v>
      </c>
      <c r="D145" s="247" t="s">
        <v>1575</v>
      </c>
      <c r="E145" s="239" t="s">
        <v>1852</v>
      </c>
      <c r="F145" s="239" t="s">
        <v>1853</v>
      </c>
      <c r="G145" s="44" t="s">
        <v>133</v>
      </c>
      <c r="H145" s="248" t="s">
        <v>529</v>
      </c>
      <c r="I145" s="248"/>
      <c r="J145" s="261">
        <v>5</v>
      </c>
      <c r="K145" s="247">
        <v>43</v>
      </c>
      <c r="L145" s="247">
        <v>40</v>
      </c>
      <c r="M145" s="250"/>
      <c r="N145" s="250"/>
      <c r="O145" s="250"/>
      <c r="P145" s="250"/>
      <c r="Q145" s="250"/>
      <c r="R145" s="250"/>
      <c r="S145" s="250"/>
      <c r="T145" s="250"/>
      <c r="U145" s="250"/>
      <c r="V145" s="250"/>
      <c r="W145" s="250"/>
      <c r="X145" s="250"/>
      <c r="Y145" s="250"/>
      <c r="Z145" s="247">
        <v>42.9</v>
      </c>
      <c r="AA145" s="251">
        <f t="shared" si="12"/>
        <v>0.232558139534887</v>
      </c>
      <c r="AB145" s="252">
        <v>83</v>
      </c>
      <c r="AC145" s="253">
        <f>(AB145-Z145)*VLOOKUP(AE145,公斤水的体积!A:B,2,)</f>
        <v>40.14812</v>
      </c>
      <c r="AD145" s="254">
        <f t="shared" si="13"/>
        <v>0.370300000000015</v>
      </c>
      <c r="AE145" s="255">
        <v>17</v>
      </c>
      <c r="AF145" s="140"/>
      <c r="AG145" s="256"/>
      <c r="AH145" s="257">
        <v>1.6</v>
      </c>
      <c r="AI145" s="258">
        <v>159</v>
      </c>
      <c r="AJ145" s="259">
        <f t="shared" si="14"/>
        <v>1.0062893081761</v>
      </c>
      <c r="AK145" s="260" t="s">
        <v>63</v>
      </c>
      <c r="AL145" s="260" t="s">
        <v>63</v>
      </c>
      <c r="AM145" s="260" t="s">
        <v>63</v>
      </c>
      <c r="AN145" s="260" t="s">
        <v>63</v>
      </c>
      <c r="AO145" s="260" t="s">
        <v>63</v>
      </c>
      <c r="AP145" s="260" t="s">
        <v>63</v>
      </c>
      <c r="AQ145" s="260" t="s">
        <v>63</v>
      </c>
      <c r="AR145" s="259" t="str">
        <f t="shared" si="15"/>
        <v>合格</v>
      </c>
      <c r="AS145" s="139" t="s">
        <v>64</v>
      </c>
      <c r="AT145" s="44">
        <v>20251215</v>
      </c>
      <c r="AU145" s="41">
        <v>15</v>
      </c>
    </row>
    <row r="146" ht="15" spans="1:47">
      <c r="A146" s="245">
        <v>139</v>
      </c>
      <c r="B146" s="246" t="s">
        <v>56</v>
      </c>
      <c r="C146" s="44">
        <v>20251215</v>
      </c>
      <c r="D146" s="247" t="s">
        <v>1575</v>
      </c>
      <c r="E146" s="239" t="s">
        <v>1854</v>
      </c>
      <c r="F146" s="239" t="s">
        <v>1855</v>
      </c>
      <c r="G146" s="44" t="s">
        <v>133</v>
      </c>
      <c r="H146" s="248" t="s">
        <v>529</v>
      </c>
      <c r="I146" s="248"/>
      <c r="J146" s="261">
        <v>5</v>
      </c>
      <c r="K146" s="247">
        <v>43.5</v>
      </c>
      <c r="L146" s="247">
        <v>40</v>
      </c>
      <c r="M146" s="250"/>
      <c r="N146" s="250"/>
      <c r="O146" s="250"/>
      <c r="P146" s="250"/>
      <c r="Q146" s="250"/>
      <c r="R146" s="250"/>
      <c r="S146" s="250"/>
      <c r="T146" s="250"/>
      <c r="U146" s="250"/>
      <c r="V146" s="250"/>
      <c r="W146" s="250"/>
      <c r="X146" s="250"/>
      <c r="Y146" s="250"/>
      <c r="Z146" s="247">
        <v>43.4</v>
      </c>
      <c r="AA146" s="251">
        <f t="shared" si="12"/>
        <v>0.229885057471268</v>
      </c>
      <c r="AB146" s="252">
        <v>83.5</v>
      </c>
      <c r="AC146" s="253">
        <f>(AB146-Z146)*VLOOKUP(AE146,公斤水的体积!A:B,2,)</f>
        <v>40.14812</v>
      </c>
      <c r="AD146" s="254">
        <f t="shared" si="13"/>
        <v>0.370300000000015</v>
      </c>
      <c r="AE146" s="255">
        <v>17</v>
      </c>
      <c r="AF146" s="140"/>
      <c r="AG146" s="256"/>
      <c r="AH146" s="257">
        <v>4.1</v>
      </c>
      <c r="AI146" s="258">
        <v>158.1</v>
      </c>
      <c r="AJ146" s="259">
        <f t="shared" si="14"/>
        <v>2.5932953826692</v>
      </c>
      <c r="AK146" s="260" t="s">
        <v>63</v>
      </c>
      <c r="AL146" s="260" t="s">
        <v>63</v>
      </c>
      <c r="AM146" s="260" t="s">
        <v>63</v>
      </c>
      <c r="AN146" s="260" t="s">
        <v>63</v>
      </c>
      <c r="AO146" s="260" t="s">
        <v>63</v>
      </c>
      <c r="AP146" s="260" t="s">
        <v>63</v>
      </c>
      <c r="AQ146" s="260" t="s">
        <v>63</v>
      </c>
      <c r="AR146" s="259" t="str">
        <f t="shared" si="15"/>
        <v>合格</v>
      </c>
      <c r="AS146" s="139" t="s">
        <v>64</v>
      </c>
      <c r="AT146" s="44">
        <v>20251215</v>
      </c>
      <c r="AU146" s="41">
        <v>15</v>
      </c>
    </row>
    <row r="147" ht="15" spans="1:47">
      <c r="A147" s="245">
        <v>140</v>
      </c>
      <c r="B147" s="246" t="s">
        <v>56</v>
      </c>
      <c r="C147" s="44">
        <v>20251215</v>
      </c>
      <c r="D147" s="247" t="s">
        <v>1575</v>
      </c>
      <c r="E147" s="239" t="s">
        <v>1856</v>
      </c>
      <c r="F147" s="239" t="s">
        <v>1857</v>
      </c>
      <c r="G147" s="44" t="s">
        <v>133</v>
      </c>
      <c r="H147" s="248" t="s">
        <v>1202</v>
      </c>
      <c r="I147" s="248" t="s">
        <v>98</v>
      </c>
      <c r="J147" s="249">
        <v>5.7</v>
      </c>
      <c r="K147" s="247">
        <v>48.8</v>
      </c>
      <c r="L147" s="247">
        <v>40.1</v>
      </c>
      <c r="M147" s="250"/>
      <c r="N147" s="250"/>
      <c r="O147" s="250"/>
      <c r="P147" s="250"/>
      <c r="Q147" s="250"/>
      <c r="R147" s="250"/>
      <c r="S147" s="250"/>
      <c r="T147" s="250"/>
      <c r="U147" s="250"/>
      <c r="V147" s="250"/>
      <c r="W147" s="250"/>
      <c r="X147" s="250"/>
      <c r="Y147" s="250"/>
      <c r="Z147" s="247">
        <v>48.7</v>
      </c>
      <c r="AA147" s="251">
        <f t="shared" si="12"/>
        <v>0.204918032786874</v>
      </c>
      <c r="AB147" s="252">
        <v>88.9</v>
      </c>
      <c r="AC147" s="253">
        <f>(AB147-Z147)*VLOOKUP(AE147,公斤水的体积!A:B,2,)</f>
        <v>40.24824</v>
      </c>
      <c r="AD147" s="254">
        <f t="shared" si="13"/>
        <v>0.369675810473836</v>
      </c>
      <c r="AE147" s="255">
        <v>17</v>
      </c>
      <c r="AF147" s="140"/>
      <c r="AG147" s="256"/>
      <c r="AH147" s="257">
        <v>2.4</v>
      </c>
      <c r="AI147" s="258">
        <v>140.2</v>
      </c>
      <c r="AJ147" s="259">
        <f t="shared" si="14"/>
        <v>1.71184022824536</v>
      </c>
      <c r="AK147" s="260" t="s">
        <v>63</v>
      </c>
      <c r="AL147" s="260" t="s">
        <v>63</v>
      </c>
      <c r="AM147" s="260" t="s">
        <v>63</v>
      </c>
      <c r="AN147" s="260" t="s">
        <v>63</v>
      </c>
      <c r="AO147" s="260" t="s">
        <v>63</v>
      </c>
      <c r="AP147" s="260" t="s">
        <v>63</v>
      </c>
      <c r="AQ147" s="260" t="s">
        <v>63</v>
      </c>
      <c r="AR147" s="259" t="str">
        <f t="shared" si="15"/>
        <v>合格</v>
      </c>
      <c r="AS147" s="139" t="s">
        <v>64</v>
      </c>
      <c r="AT147" s="44">
        <v>20251215</v>
      </c>
      <c r="AU147" s="41">
        <v>15</v>
      </c>
    </row>
    <row r="148" ht="15" spans="1:47">
      <c r="A148" s="245">
        <v>141</v>
      </c>
      <c r="B148" s="246" t="s">
        <v>56</v>
      </c>
      <c r="C148" s="44">
        <v>20251215</v>
      </c>
      <c r="D148" s="247" t="s">
        <v>1575</v>
      </c>
      <c r="E148" s="239" t="s">
        <v>1858</v>
      </c>
      <c r="F148" s="239" t="s">
        <v>1859</v>
      </c>
      <c r="G148" s="44" t="s">
        <v>60</v>
      </c>
      <c r="H148" s="248" t="s">
        <v>830</v>
      </c>
      <c r="I148" s="248"/>
      <c r="J148" s="249">
        <v>5.7</v>
      </c>
      <c r="K148" s="247">
        <v>46</v>
      </c>
      <c r="L148" s="247">
        <v>40.2</v>
      </c>
      <c r="M148" s="250"/>
      <c r="N148" s="250"/>
      <c r="O148" s="250"/>
      <c r="P148" s="250"/>
      <c r="Q148" s="250"/>
      <c r="R148" s="250"/>
      <c r="S148" s="250"/>
      <c r="T148" s="250"/>
      <c r="U148" s="250"/>
      <c r="V148" s="250"/>
      <c r="W148" s="250"/>
      <c r="X148" s="250"/>
      <c r="Y148" s="250"/>
      <c r="Z148" s="247">
        <v>45.9</v>
      </c>
      <c r="AA148" s="251">
        <f t="shared" si="12"/>
        <v>0.217391304347829</v>
      </c>
      <c r="AB148" s="252">
        <v>86.2</v>
      </c>
      <c r="AC148" s="253">
        <f>(AB148-Z148)*VLOOKUP(AE148,公斤水的体积!A:B,2,)</f>
        <v>40.34836</v>
      </c>
      <c r="AD148" s="254">
        <f t="shared" si="13"/>
        <v>0.369054726368169</v>
      </c>
      <c r="AE148" s="255">
        <v>17</v>
      </c>
      <c r="AF148" s="140"/>
      <c r="AG148" s="256"/>
      <c r="AH148" s="257">
        <v>3.2</v>
      </c>
      <c r="AI148" s="258">
        <v>149.8</v>
      </c>
      <c r="AJ148" s="259">
        <f t="shared" si="14"/>
        <v>2.13618157543391</v>
      </c>
      <c r="AK148" s="260" t="s">
        <v>63</v>
      </c>
      <c r="AL148" s="260" t="s">
        <v>63</v>
      </c>
      <c r="AM148" s="260" t="s">
        <v>63</v>
      </c>
      <c r="AN148" s="260" t="s">
        <v>63</v>
      </c>
      <c r="AO148" s="260" t="s">
        <v>63</v>
      </c>
      <c r="AP148" s="260" t="s">
        <v>63</v>
      </c>
      <c r="AQ148" s="260" t="s">
        <v>63</v>
      </c>
      <c r="AR148" s="259" t="str">
        <f t="shared" si="15"/>
        <v>合格</v>
      </c>
      <c r="AS148" s="139" t="s">
        <v>64</v>
      </c>
      <c r="AT148" s="44">
        <v>20251215</v>
      </c>
      <c r="AU148" s="41">
        <v>15</v>
      </c>
    </row>
    <row r="149" ht="15" spans="1:47">
      <c r="A149" s="245">
        <v>142</v>
      </c>
      <c r="B149" s="246" t="s">
        <v>56</v>
      </c>
      <c r="C149" s="44">
        <v>20251215</v>
      </c>
      <c r="D149" s="247" t="s">
        <v>1575</v>
      </c>
      <c r="E149" s="239" t="s">
        <v>1343</v>
      </c>
      <c r="F149" s="239" t="s">
        <v>1860</v>
      </c>
      <c r="G149" s="44" t="s">
        <v>133</v>
      </c>
      <c r="H149" s="248" t="s">
        <v>836</v>
      </c>
      <c r="I149" s="248" t="s">
        <v>126</v>
      </c>
      <c r="J149" s="261">
        <v>5</v>
      </c>
      <c r="K149" s="247">
        <v>44.5</v>
      </c>
      <c r="L149" s="247">
        <v>40</v>
      </c>
      <c r="M149" s="250"/>
      <c r="N149" s="250"/>
      <c r="O149" s="250"/>
      <c r="P149" s="250"/>
      <c r="Q149" s="250"/>
      <c r="R149" s="250"/>
      <c r="S149" s="250"/>
      <c r="T149" s="250"/>
      <c r="U149" s="250"/>
      <c r="V149" s="250"/>
      <c r="W149" s="250"/>
      <c r="X149" s="250"/>
      <c r="Y149" s="250"/>
      <c r="Z149" s="247">
        <v>44.4</v>
      </c>
      <c r="AA149" s="251">
        <f t="shared" si="12"/>
        <v>0.224719101123599</v>
      </c>
      <c r="AB149" s="252">
        <v>84.5</v>
      </c>
      <c r="AC149" s="253">
        <f>(AB149-Z149)*VLOOKUP(AE149,公斤水的体积!A:B,2,)</f>
        <v>40.14812</v>
      </c>
      <c r="AD149" s="254">
        <f t="shared" si="13"/>
        <v>0.370300000000015</v>
      </c>
      <c r="AE149" s="255">
        <v>17</v>
      </c>
      <c r="AF149" s="140"/>
      <c r="AG149" s="256"/>
      <c r="AH149" s="257">
        <v>1.5</v>
      </c>
      <c r="AI149" s="258">
        <v>156.3</v>
      </c>
      <c r="AJ149" s="259">
        <f t="shared" si="14"/>
        <v>0.959692898272553</v>
      </c>
      <c r="AK149" s="260" t="s">
        <v>63</v>
      </c>
      <c r="AL149" s="260" t="s">
        <v>63</v>
      </c>
      <c r="AM149" s="260" t="s">
        <v>63</v>
      </c>
      <c r="AN149" s="260" t="s">
        <v>63</v>
      </c>
      <c r="AO149" s="260" t="s">
        <v>63</v>
      </c>
      <c r="AP149" s="260" t="s">
        <v>63</v>
      </c>
      <c r="AQ149" s="260" t="s">
        <v>63</v>
      </c>
      <c r="AR149" s="259" t="str">
        <f t="shared" si="15"/>
        <v>合格</v>
      </c>
      <c r="AS149" s="139" t="s">
        <v>64</v>
      </c>
      <c r="AT149" s="44">
        <v>20251215</v>
      </c>
      <c r="AU149" s="41">
        <v>15</v>
      </c>
    </row>
    <row r="150" ht="15" spans="1:47">
      <c r="A150" s="245">
        <v>143</v>
      </c>
      <c r="B150" s="246" t="s">
        <v>56</v>
      </c>
      <c r="C150" s="44">
        <v>20251215</v>
      </c>
      <c r="D150" s="247" t="s">
        <v>1575</v>
      </c>
      <c r="E150" s="239" t="s">
        <v>1861</v>
      </c>
      <c r="F150" s="239" t="s">
        <v>1862</v>
      </c>
      <c r="G150" s="44" t="s">
        <v>1863</v>
      </c>
      <c r="H150" s="248" t="s">
        <v>205</v>
      </c>
      <c r="I150" s="248"/>
      <c r="J150" s="261">
        <v>5</v>
      </c>
      <c r="K150" s="247">
        <v>42.7</v>
      </c>
      <c r="L150" s="247">
        <v>40</v>
      </c>
      <c r="M150" s="250"/>
      <c r="N150" s="250"/>
      <c r="O150" s="250"/>
      <c r="P150" s="250"/>
      <c r="Q150" s="250"/>
      <c r="R150" s="250"/>
      <c r="S150" s="250"/>
      <c r="T150" s="250"/>
      <c r="U150" s="250"/>
      <c r="V150" s="250"/>
      <c r="W150" s="250"/>
      <c r="X150" s="250"/>
      <c r="Y150" s="250"/>
      <c r="Z150" s="247">
        <v>42.6</v>
      </c>
      <c r="AA150" s="251">
        <f t="shared" si="12"/>
        <v>0.234192037470729</v>
      </c>
      <c r="AB150" s="252">
        <v>82.7</v>
      </c>
      <c r="AC150" s="253">
        <f>(AB150-Z150)*VLOOKUP(AE150,公斤水的体积!A:B,2,)</f>
        <v>40.14812</v>
      </c>
      <c r="AD150" s="254">
        <f t="shared" si="13"/>
        <v>0.370300000000015</v>
      </c>
      <c r="AE150" s="255">
        <v>17</v>
      </c>
      <c r="AF150" s="140"/>
      <c r="AG150" s="256"/>
      <c r="AH150" s="257">
        <v>3.7</v>
      </c>
      <c r="AI150" s="258">
        <v>159.7</v>
      </c>
      <c r="AJ150" s="259">
        <f t="shared" si="14"/>
        <v>2.31684408265498</v>
      </c>
      <c r="AK150" s="260" t="s">
        <v>63</v>
      </c>
      <c r="AL150" s="260" t="s">
        <v>63</v>
      </c>
      <c r="AM150" s="260" t="s">
        <v>63</v>
      </c>
      <c r="AN150" s="260" t="s">
        <v>63</v>
      </c>
      <c r="AO150" s="260" t="s">
        <v>63</v>
      </c>
      <c r="AP150" s="260" t="s">
        <v>63</v>
      </c>
      <c r="AQ150" s="260" t="s">
        <v>63</v>
      </c>
      <c r="AR150" s="259" t="str">
        <f t="shared" si="15"/>
        <v>合格</v>
      </c>
      <c r="AS150" s="139" t="s">
        <v>64</v>
      </c>
      <c r="AT150" s="44">
        <v>20251215</v>
      </c>
      <c r="AU150" s="41">
        <v>15</v>
      </c>
    </row>
    <row r="151" ht="15" spans="1:47">
      <c r="A151" s="245">
        <v>144</v>
      </c>
      <c r="B151" s="246" t="s">
        <v>56</v>
      </c>
      <c r="C151" s="44">
        <v>20251215</v>
      </c>
      <c r="D151" s="247" t="s">
        <v>1575</v>
      </c>
      <c r="E151" s="239" t="s">
        <v>1864</v>
      </c>
      <c r="F151" s="239" t="s">
        <v>1865</v>
      </c>
      <c r="G151" s="44" t="s">
        <v>133</v>
      </c>
      <c r="H151" s="248" t="s">
        <v>894</v>
      </c>
      <c r="I151" s="248"/>
      <c r="J151" s="261">
        <v>5</v>
      </c>
      <c r="K151" s="247">
        <v>42.2</v>
      </c>
      <c r="L151" s="247">
        <v>40</v>
      </c>
      <c r="M151" s="250"/>
      <c r="N151" s="250"/>
      <c r="O151" s="250"/>
      <c r="P151" s="250"/>
      <c r="Q151" s="250"/>
      <c r="R151" s="250"/>
      <c r="S151" s="250"/>
      <c r="T151" s="250"/>
      <c r="U151" s="250"/>
      <c r="V151" s="250"/>
      <c r="W151" s="250"/>
      <c r="X151" s="250"/>
      <c r="Y151" s="250"/>
      <c r="Z151" s="247">
        <v>42.1</v>
      </c>
      <c r="AA151" s="251">
        <f t="shared" si="12"/>
        <v>0.236966824644553</v>
      </c>
      <c r="AB151" s="252">
        <v>82.2</v>
      </c>
      <c r="AC151" s="253">
        <f>(AB151-Z151)*VLOOKUP(AE151,公斤水的体积!A:B,2,)</f>
        <v>40.14812</v>
      </c>
      <c r="AD151" s="254">
        <f t="shared" si="13"/>
        <v>0.370300000000015</v>
      </c>
      <c r="AE151" s="255">
        <v>17</v>
      </c>
      <c r="AF151" s="140"/>
      <c r="AG151" s="256"/>
      <c r="AH151" s="257">
        <v>2</v>
      </c>
      <c r="AI151" s="258">
        <v>162.6</v>
      </c>
      <c r="AJ151" s="259">
        <f t="shared" si="14"/>
        <v>1.230012300123</v>
      </c>
      <c r="AK151" s="260" t="s">
        <v>63</v>
      </c>
      <c r="AL151" s="260" t="s">
        <v>63</v>
      </c>
      <c r="AM151" s="260" t="s">
        <v>63</v>
      </c>
      <c r="AN151" s="260" t="s">
        <v>63</v>
      </c>
      <c r="AO151" s="260" t="s">
        <v>63</v>
      </c>
      <c r="AP151" s="260" t="s">
        <v>63</v>
      </c>
      <c r="AQ151" s="260" t="s">
        <v>63</v>
      </c>
      <c r="AR151" s="259" t="str">
        <f t="shared" si="15"/>
        <v>合格</v>
      </c>
      <c r="AS151" s="139" t="s">
        <v>64</v>
      </c>
      <c r="AT151" s="44">
        <v>20251215</v>
      </c>
      <c r="AU151" s="41">
        <v>15</v>
      </c>
    </row>
    <row r="152" ht="15" spans="1:47">
      <c r="A152" s="245">
        <v>145</v>
      </c>
      <c r="B152" s="246" t="s">
        <v>56</v>
      </c>
      <c r="C152" s="44">
        <v>20251215</v>
      </c>
      <c r="D152" s="247" t="s">
        <v>1575</v>
      </c>
      <c r="E152" s="239" t="s">
        <v>1866</v>
      </c>
      <c r="F152" s="239" t="s">
        <v>1867</v>
      </c>
      <c r="G152" s="44" t="s">
        <v>236</v>
      </c>
      <c r="H152" s="248" t="s">
        <v>62</v>
      </c>
      <c r="I152" s="248"/>
      <c r="J152" s="249">
        <v>5.7</v>
      </c>
      <c r="K152" s="247">
        <v>46.6</v>
      </c>
      <c r="L152" s="247">
        <v>40</v>
      </c>
      <c r="M152" s="250"/>
      <c r="N152" s="250"/>
      <c r="O152" s="250"/>
      <c r="P152" s="250"/>
      <c r="Q152" s="250"/>
      <c r="R152" s="250"/>
      <c r="S152" s="250"/>
      <c r="T152" s="250"/>
      <c r="U152" s="250"/>
      <c r="V152" s="250"/>
      <c r="W152" s="250"/>
      <c r="X152" s="250"/>
      <c r="Y152" s="250"/>
      <c r="Z152" s="247">
        <v>46.5</v>
      </c>
      <c r="AA152" s="251">
        <f t="shared" si="12"/>
        <v>0.214592274678115</v>
      </c>
      <c r="AB152" s="252">
        <v>86.6</v>
      </c>
      <c r="AC152" s="253">
        <f>(AB152-Z152)*VLOOKUP(AE152,公斤水的体积!A:B,2,)</f>
        <v>40.14812</v>
      </c>
      <c r="AD152" s="254">
        <f t="shared" si="13"/>
        <v>0.370299999999997</v>
      </c>
      <c r="AE152" s="255">
        <v>17</v>
      </c>
      <c r="AF152" s="140"/>
      <c r="AG152" s="256"/>
      <c r="AH152" s="257">
        <v>2.8</v>
      </c>
      <c r="AI152" s="258">
        <v>146.7</v>
      </c>
      <c r="AJ152" s="259">
        <f t="shared" si="14"/>
        <v>1.90865712338105</v>
      </c>
      <c r="AK152" s="260" t="s">
        <v>63</v>
      </c>
      <c r="AL152" s="260" t="s">
        <v>63</v>
      </c>
      <c r="AM152" s="260" t="s">
        <v>63</v>
      </c>
      <c r="AN152" s="260" t="s">
        <v>63</v>
      </c>
      <c r="AO152" s="260" t="s">
        <v>63</v>
      </c>
      <c r="AP152" s="260" t="s">
        <v>63</v>
      </c>
      <c r="AQ152" s="260" t="s">
        <v>63</v>
      </c>
      <c r="AR152" s="259" t="str">
        <f t="shared" si="15"/>
        <v>合格</v>
      </c>
      <c r="AS152" s="139" t="s">
        <v>64</v>
      </c>
      <c r="AT152" s="44">
        <v>20251215</v>
      </c>
      <c r="AU152" s="41">
        <v>15</v>
      </c>
    </row>
    <row r="153" ht="15" spans="1:47">
      <c r="A153" s="245">
        <v>146</v>
      </c>
      <c r="B153" s="246" t="s">
        <v>56</v>
      </c>
      <c r="C153" s="44">
        <v>20251215</v>
      </c>
      <c r="D153" s="247" t="s">
        <v>1575</v>
      </c>
      <c r="E153" s="239" t="s">
        <v>1868</v>
      </c>
      <c r="F153" s="239" t="s">
        <v>1869</v>
      </c>
      <c r="G153" s="44" t="s">
        <v>236</v>
      </c>
      <c r="H153" s="248" t="s">
        <v>453</v>
      </c>
      <c r="I153" s="248"/>
      <c r="J153" s="261">
        <v>5</v>
      </c>
      <c r="K153" s="247">
        <v>45</v>
      </c>
      <c r="L153" s="247">
        <v>40</v>
      </c>
      <c r="M153" s="250"/>
      <c r="N153" s="250"/>
      <c r="O153" s="250"/>
      <c r="P153" s="250"/>
      <c r="Q153" s="250"/>
      <c r="R153" s="250"/>
      <c r="S153" s="250"/>
      <c r="T153" s="250"/>
      <c r="U153" s="250"/>
      <c r="V153" s="250"/>
      <c r="W153" s="250"/>
      <c r="X153" s="250"/>
      <c r="Y153" s="250"/>
      <c r="Z153" s="247">
        <v>44.9</v>
      </c>
      <c r="AA153" s="251">
        <f t="shared" si="12"/>
        <v>0.222222222222225</v>
      </c>
      <c r="AB153" s="252">
        <v>85</v>
      </c>
      <c r="AC153" s="253">
        <f>(AB153-Z153)*VLOOKUP(AE153,公斤水的体积!A:B,2,)</f>
        <v>40.14812</v>
      </c>
      <c r="AD153" s="254">
        <f t="shared" si="13"/>
        <v>0.370300000000015</v>
      </c>
      <c r="AE153" s="255">
        <v>17</v>
      </c>
      <c r="AF153" s="140"/>
      <c r="AG153" s="256"/>
      <c r="AH153" s="257">
        <v>2.8</v>
      </c>
      <c r="AI153" s="258">
        <v>152.8</v>
      </c>
      <c r="AJ153" s="259">
        <f t="shared" si="14"/>
        <v>1.83246073298429</v>
      </c>
      <c r="AK153" s="260" t="s">
        <v>63</v>
      </c>
      <c r="AL153" s="260" t="s">
        <v>63</v>
      </c>
      <c r="AM153" s="260" t="s">
        <v>63</v>
      </c>
      <c r="AN153" s="260" t="s">
        <v>63</v>
      </c>
      <c r="AO153" s="260" t="s">
        <v>63</v>
      </c>
      <c r="AP153" s="260" t="s">
        <v>63</v>
      </c>
      <c r="AQ153" s="260" t="s">
        <v>63</v>
      </c>
      <c r="AR153" s="259" t="str">
        <f t="shared" si="15"/>
        <v>合格</v>
      </c>
      <c r="AS153" s="139" t="s">
        <v>64</v>
      </c>
      <c r="AT153" s="44">
        <v>20251215</v>
      </c>
      <c r="AU153" s="41">
        <v>15</v>
      </c>
    </row>
    <row r="154" ht="15" spans="1:47">
      <c r="A154" s="245">
        <v>147</v>
      </c>
      <c r="B154" s="246" t="s">
        <v>56</v>
      </c>
      <c r="C154" s="44">
        <v>20251215</v>
      </c>
      <c r="D154" s="247" t="s">
        <v>1575</v>
      </c>
      <c r="E154" s="239" t="s">
        <v>1870</v>
      </c>
      <c r="F154" s="239" t="s">
        <v>1871</v>
      </c>
      <c r="G154" s="44" t="s">
        <v>908</v>
      </c>
      <c r="H154" s="248" t="s">
        <v>277</v>
      </c>
      <c r="I154" s="248"/>
      <c r="J154" s="261">
        <v>5</v>
      </c>
      <c r="K154" s="247">
        <v>42.7</v>
      </c>
      <c r="L154" s="247">
        <v>40</v>
      </c>
      <c r="M154" s="250"/>
      <c r="N154" s="250"/>
      <c r="O154" s="250"/>
      <c r="P154" s="250"/>
      <c r="Q154" s="250"/>
      <c r="R154" s="250"/>
      <c r="S154" s="250"/>
      <c r="T154" s="250"/>
      <c r="U154" s="250"/>
      <c r="V154" s="250"/>
      <c r="W154" s="250"/>
      <c r="X154" s="250"/>
      <c r="Y154" s="250"/>
      <c r="Z154" s="247">
        <v>42.6</v>
      </c>
      <c r="AA154" s="251">
        <f t="shared" si="12"/>
        <v>0.234192037470729</v>
      </c>
      <c r="AB154" s="252">
        <v>82.7</v>
      </c>
      <c r="AC154" s="253">
        <f>(AB154-Z154)*VLOOKUP(AE154,公斤水的体积!A:B,2,)</f>
        <v>40.14812</v>
      </c>
      <c r="AD154" s="254">
        <f t="shared" si="13"/>
        <v>0.370300000000015</v>
      </c>
      <c r="AE154" s="255">
        <v>17</v>
      </c>
      <c r="AF154" s="140"/>
      <c r="AG154" s="256"/>
      <c r="AH154" s="257">
        <v>3.1</v>
      </c>
      <c r="AI154" s="258">
        <v>165.3</v>
      </c>
      <c r="AJ154" s="259">
        <f t="shared" si="14"/>
        <v>1.87537810042347</v>
      </c>
      <c r="AK154" s="260" t="s">
        <v>63</v>
      </c>
      <c r="AL154" s="260" t="s">
        <v>63</v>
      </c>
      <c r="AM154" s="260" t="s">
        <v>63</v>
      </c>
      <c r="AN154" s="260" t="s">
        <v>63</v>
      </c>
      <c r="AO154" s="260" t="s">
        <v>63</v>
      </c>
      <c r="AP154" s="260" t="s">
        <v>63</v>
      </c>
      <c r="AQ154" s="260" t="s">
        <v>63</v>
      </c>
      <c r="AR154" s="259" t="str">
        <f t="shared" si="15"/>
        <v>合格</v>
      </c>
      <c r="AS154" s="139" t="s">
        <v>64</v>
      </c>
      <c r="AT154" s="44">
        <v>20251215</v>
      </c>
      <c r="AU154" s="41">
        <v>15</v>
      </c>
    </row>
    <row r="155" ht="15" spans="1:47">
      <c r="A155" s="245">
        <v>148</v>
      </c>
      <c r="B155" s="246" t="s">
        <v>56</v>
      </c>
      <c r="C155" s="44">
        <v>20251215</v>
      </c>
      <c r="D155" s="247" t="s">
        <v>1575</v>
      </c>
      <c r="E155" s="239" t="s">
        <v>1872</v>
      </c>
      <c r="F155" s="239" t="s">
        <v>1873</v>
      </c>
      <c r="G155" s="44" t="s">
        <v>60</v>
      </c>
      <c r="H155" s="248" t="s">
        <v>74</v>
      </c>
      <c r="I155" s="248"/>
      <c r="J155" s="261">
        <v>5</v>
      </c>
      <c r="K155" s="247">
        <v>41.8</v>
      </c>
      <c r="L155" s="247">
        <v>40</v>
      </c>
      <c r="M155" s="250"/>
      <c r="N155" s="250"/>
      <c r="O155" s="250"/>
      <c r="P155" s="250"/>
      <c r="Q155" s="250"/>
      <c r="R155" s="250"/>
      <c r="S155" s="250"/>
      <c r="T155" s="250"/>
      <c r="U155" s="250"/>
      <c r="V155" s="250"/>
      <c r="W155" s="250"/>
      <c r="X155" s="250"/>
      <c r="Y155" s="250"/>
      <c r="Z155" s="247">
        <v>41.7</v>
      </c>
      <c r="AA155" s="251">
        <f t="shared" si="12"/>
        <v>0.239234449760752</v>
      </c>
      <c r="AB155" s="252">
        <v>81.8</v>
      </c>
      <c r="AC155" s="253">
        <f>(AB155-Z155)*VLOOKUP(AE155,公斤水的体积!A:B,2,)</f>
        <v>40.14812</v>
      </c>
      <c r="AD155" s="254">
        <f t="shared" si="13"/>
        <v>0.370299999999997</v>
      </c>
      <c r="AE155" s="255">
        <v>17</v>
      </c>
      <c r="AF155" s="140"/>
      <c r="AG155" s="256"/>
      <c r="AH155" s="257">
        <v>2.2</v>
      </c>
      <c r="AI155" s="258">
        <v>164</v>
      </c>
      <c r="AJ155" s="259">
        <f t="shared" si="14"/>
        <v>1.34146341463415</v>
      </c>
      <c r="AK155" s="260" t="s">
        <v>63</v>
      </c>
      <c r="AL155" s="260" t="s">
        <v>63</v>
      </c>
      <c r="AM155" s="260" t="s">
        <v>63</v>
      </c>
      <c r="AN155" s="260" t="s">
        <v>63</v>
      </c>
      <c r="AO155" s="260" t="s">
        <v>63</v>
      </c>
      <c r="AP155" s="260" t="s">
        <v>63</v>
      </c>
      <c r="AQ155" s="260" t="s">
        <v>63</v>
      </c>
      <c r="AR155" s="259" t="str">
        <f t="shared" si="15"/>
        <v>合格</v>
      </c>
      <c r="AS155" s="139" t="s">
        <v>64</v>
      </c>
      <c r="AT155" s="44">
        <v>20251215</v>
      </c>
      <c r="AU155" s="41">
        <v>15</v>
      </c>
    </row>
    <row r="156" ht="15" spans="1:47">
      <c r="A156" s="245">
        <v>149</v>
      </c>
      <c r="B156" s="246" t="s">
        <v>56</v>
      </c>
      <c r="C156" s="44">
        <v>20251215</v>
      </c>
      <c r="D156" s="247" t="s">
        <v>1575</v>
      </c>
      <c r="E156" s="239" t="s">
        <v>1874</v>
      </c>
      <c r="F156" s="239" t="s">
        <v>1875</v>
      </c>
      <c r="G156" s="44" t="s">
        <v>236</v>
      </c>
      <c r="H156" s="248" t="s">
        <v>290</v>
      </c>
      <c r="I156" s="248"/>
      <c r="J156" s="261">
        <v>5</v>
      </c>
      <c r="K156" s="247">
        <v>45.6</v>
      </c>
      <c r="L156" s="247">
        <v>40</v>
      </c>
      <c r="M156" s="250"/>
      <c r="N156" s="250"/>
      <c r="O156" s="250"/>
      <c r="P156" s="250"/>
      <c r="Q156" s="250"/>
      <c r="R156" s="250"/>
      <c r="S156" s="250"/>
      <c r="T156" s="250"/>
      <c r="U156" s="250"/>
      <c r="V156" s="250"/>
      <c r="W156" s="250"/>
      <c r="X156" s="250"/>
      <c r="Y156" s="250"/>
      <c r="Z156" s="247">
        <v>45.5</v>
      </c>
      <c r="AA156" s="251">
        <f t="shared" si="12"/>
        <v>0.219298245614038</v>
      </c>
      <c r="AB156" s="252">
        <v>85.6</v>
      </c>
      <c r="AC156" s="253">
        <f>(AB156-Z156)*VLOOKUP(AE156,公斤水的体积!A:B,2,)</f>
        <v>40.14812</v>
      </c>
      <c r="AD156" s="254">
        <f t="shared" si="13"/>
        <v>0.370299999999997</v>
      </c>
      <c r="AE156" s="255">
        <v>17</v>
      </c>
      <c r="AF156" s="140"/>
      <c r="AG156" s="256"/>
      <c r="AH156" s="257">
        <v>2.3</v>
      </c>
      <c r="AI156" s="258">
        <v>149.4</v>
      </c>
      <c r="AJ156" s="259">
        <f t="shared" si="14"/>
        <v>1.53949129852744</v>
      </c>
      <c r="AK156" s="260" t="s">
        <v>63</v>
      </c>
      <c r="AL156" s="260" t="s">
        <v>63</v>
      </c>
      <c r="AM156" s="260" t="s">
        <v>63</v>
      </c>
      <c r="AN156" s="260" t="s">
        <v>63</v>
      </c>
      <c r="AO156" s="260" t="s">
        <v>63</v>
      </c>
      <c r="AP156" s="260" t="s">
        <v>63</v>
      </c>
      <c r="AQ156" s="260" t="s">
        <v>63</v>
      </c>
      <c r="AR156" s="259" t="str">
        <f t="shared" si="15"/>
        <v>合格</v>
      </c>
      <c r="AS156" s="139" t="s">
        <v>64</v>
      </c>
      <c r="AT156" s="44">
        <v>20251215</v>
      </c>
      <c r="AU156" s="41">
        <v>15</v>
      </c>
    </row>
    <row r="157" ht="15" spans="1:47">
      <c r="A157" s="245">
        <v>150</v>
      </c>
      <c r="B157" s="246" t="s">
        <v>56</v>
      </c>
      <c r="C157" s="44">
        <v>20251215</v>
      </c>
      <c r="D157" s="247" t="s">
        <v>1575</v>
      </c>
      <c r="E157" s="239" t="s">
        <v>1876</v>
      </c>
      <c r="F157" s="239" t="s">
        <v>1877</v>
      </c>
      <c r="G157" s="44" t="s">
        <v>133</v>
      </c>
      <c r="H157" s="248" t="s">
        <v>340</v>
      </c>
      <c r="I157" s="248" t="s">
        <v>149</v>
      </c>
      <c r="J157" s="249">
        <v>5.7</v>
      </c>
      <c r="K157" s="247">
        <v>49.5</v>
      </c>
      <c r="L157" s="247">
        <v>40</v>
      </c>
      <c r="M157" s="250"/>
      <c r="N157" s="250"/>
      <c r="O157" s="250"/>
      <c r="P157" s="250"/>
      <c r="Q157" s="250"/>
      <c r="R157" s="250"/>
      <c r="S157" s="250"/>
      <c r="T157" s="250"/>
      <c r="U157" s="250"/>
      <c r="V157" s="250"/>
      <c r="W157" s="250"/>
      <c r="X157" s="250"/>
      <c r="Y157" s="250"/>
      <c r="Z157" s="247">
        <v>49.4</v>
      </c>
      <c r="AA157" s="251">
        <f t="shared" si="12"/>
        <v>0.202020202020205</v>
      </c>
      <c r="AB157" s="252">
        <v>89.5</v>
      </c>
      <c r="AC157" s="253">
        <f>(AB157-Z157)*VLOOKUP(AE157,公斤水的体积!A:B,2,)</f>
        <v>40.14812</v>
      </c>
      <c r="AD157" s="254">
        <f t="shared" si="13"/>
        <v>0.370300000000015</v>
      </c>
      <c r="AE157" s="255">
        <v>17</v>
      </c>
      <c r="AF157" s="140"/>
      <c r="AG157" s="256"/>
      <c r="AH157" s="257">
        <v>1.6</v>
      </c>
      <c r="AI157" s="258">
        <v>136.1</v>
      </c>
      <c r="AJ157" s="259">
        <f t="shared" si="14"/>
        <v>1.1756061719324</v>
      </c>
      <c r="AK157" s="260" t="s">
        <v>63</v>
      </c>
      <c r="AL157" s="260" t="s">
        <v>63</v>
      </c>
      <c r="AM157" s="260" t="s">
        <v>63</v>
      </c>
      <c r="AN157" s="260" t="s">
        <v>63</v>
      </c>
      <c r="AO157" s="260" t="s">
        <v>63</v>
      </c>
      <c r="AP157" s="260" t="s">
        <v>63</v>
      </c>
      <c r="AQ157" s="260" t="s">
        <v>63</v>
      </c>
      <c r="AR157" s="259" t="str">
        <f t="shared" si="15"/>
        <v>合格</v>
      </c>
      <c r="AS157" s="139" t="s">
        <v>64</v>
      </c>
      <c r="AT157" s="44">
        <v>20251215</v>
      </c>
      <c r="AU157" s="41">
        <v>15</v>
      </c>
    </row>
    <row r="158" ht="15" spans="1:47">
      <c r="A158" s="245">
        <v>151</v>
      </c>
      <c r="B158" s="246" t="s">
        <v>56</v>
      </c>
      <c r="C158" s="44">
        <v>20251216</v>
      </c>
      <c r="D158" s="247" t="s">
        <v>1575</v>
      </c>
      <c r="E158" s="239" t="s">
        <v>1878</v>
      </c>
      <c r="F158" s="239" t="s">
        <v>1879</v>
      </c>
      <c r="G158" s="44" t="s">
        <v>133</v>
      </c>
      <c r="H158" s="248" t="s">
        <v>70</v>
      </c>
      <c r="I158" s="248"/>
      <c r="J158" s="261">
        <v>5</v>
      </c>
      <c r="K158" s="247">
        <v>43</v>
      </c>
      <c r="L158" s="247">
        <v>40</v>
      </c>
      <c r="M158" s="250"/>
      <c r="N158" s="250"/>
      <c r="O158" s="250"/>
      <c r="P158" s="250"/>
      <c r="Q158" s="250"/>
      <c r="R158" s="250"/>
      <c r="S158" s="250"/>
      <c r="T158" s="250"/>
      <c r="U158" s="250"/>
      <c r="V158" s="250"/>
      <c r="W158" s="250"/>
      <c r="X158" s="250"/>
      <c r="Y158" s="250"/>
      <c r="Z158" s="247">
        <v>42.9</v>
      </c>
      <c r="AA158" s="251">
        <f t="shared" si="12"/>
        <v>0.232558139534887</v>
      </c>
      <c r="AB158" s="252">
        <v>83</v>
      </c>
      <c r="AC158" s="253">
        <f>(AB158-Z158)*VLOOKUP(AE158,公斤水的体积!A:B,2,)</f>
        <v>40.134887</v>
      </c>
      <c r="AD158" s="254">
        <f t="shared" si="13"/>
        <v>0.337217499999998</v>
      </c>
      <c r="AE158" s="255">
        <v>15</v>
      </c>
      <c r="AF158" s="140"/>
      <c r="AG158" s="256"/>
      <c r="AH158" s="257">
        <v>4</v>
      </c>
      <c r="AI158" s="258">
        <v>165.1</v>
      </c>
      <c r="AJ158" s="259">
        <f t="shared" si="14"/>
        <v>2.42277407631738</v>
      </c>
      <c r="AK158" s="260" t="s">
        <v>63</v>
      </c>
      <c r="AL158" s="260" t="s">
        <v>63</v>
      </c>
      <c r="AM158" s="260" t="s">
        <v>63</v>
      </c>
      <c r="AN158" s="260" t="s">
        <v>63</v>
      </c>
      <c r="AO158" s="260" t="s">
        <v>63</v>
      </c>
      <c r="AP158" s="260" t="s">
        <v>63</v>
      </c>
      <c r="AQ158" s="260" t="s">
        <v>63</v>
      </c>
      <c r="AR158" s="259" t="str">
        <f t="shared" si="15"/>
        <v>合格</v>
      </c>
      <c r="AS158" s="139" t="s">
        <v>64</v>
      </c>
      <c r="AT158" s="44">
        <v>20251216</v>
      </c>
      <c r="AU158" s="41">
        <v>15</v>
      </c>
    </row>
    <row r="159" ht="15" spans="1:47">
      <c r="A159" s="245">
        <v>152</v>
      </c>
      <c r="B159" s="246" t="s">
        <v>56</v>
      </c>
      <c r="C159" s="44">
        <v>20251216</v>
      </c>
      <c r="D159" s="247" t="s">
        <v>1575</v>
      </c>
      <c r="E159" s="239" t="s">
        <v>1880</v>
      </c>
      <c r="F159" s="239" t="s">
        <v>1881</v>
      </c>
      <c r="G159" s="44" t="s">
        <v>133</v>
      </c>
      <c r="H159" s="248" t="s">
        <v>1066</v>
      </c>
      <c r="I159" s="248"/>
      <c r="J159" s="261">
        <v>5</v>
      </c>
      <c r="K159" s="247">
        <v>45.9</v>
      </c>
      <c r="L159" s="247">
        <v>40</v>
      </c>
      <c r="M159" s="250"/>
      <c r="N159" s="250"/>
      <c r="O159" s="250"/>
      <c r="P159" s="250"/>
      <c r="Q159" s="250"/>
      <c r="R159" s="250"/>
      <c r="S159" s="250"/>
      <c r="T159" s="250"/>
      <c r="U159" s="250"/>
      <c r="V159" s="250"/>
      <c r="W159" s="250"/>
      <c r="X159" s="250"/>
      <c r="Y159" s="250"/>
      <c r="Z159" s="247">
        <v>45.8</v>
      </c>
      <c r="AA159" s="251">
        <f t="shared" si="12"/>
        <v>0.21786492374728</v>
      </c>
      <c r="AB159" s="252">
        <v>85.9</v>
      </c>
      <c r="AC159" s="253">
        <f>(AB159-Z159)*VLOOKUP(AE159,公斤水的体积!A:B,2,)</f>
        <v>40.134887</v>
      </c>
      <c r="AD159" s="254">
        <f t="shared" si="13"/>
        <v>0.337217500000015</v>
      </c>
      <c r="AE159" s="255">
        <v>15</v>
      </c>
      <c r="AF159" s="140"/>
      <c r="AG159" s="256"/>
      <c r="AH159" s="257">
        <v>0.3</v>
      </c>
      <c r="AI159" s="258">
        <v>153</v>
      </c>
      <c r="AJ159" s="259">
        <f t="shared" si="14"/>
        <v>0.196078431372549</v>
      </c>
      <c r="AK159" s="260" t="s">
        <v>63</v>
      </c>
      <c r="AL159" s="260" t="s">
        <v>63</v>
      </c>
      <c r="AM159" s="260" t="s">
        <v>63</v>
      </c>
      <c r="AN159" s="260" t="s">
        <v>63</v>
      </c>
      <c r="AO159" s="260" t="s">
        <v>63</v>
      </c>
      <c r="AP159" s="260" t="s">
        <v>63</v>
      </c>
      <c r="AQ159" s="260" t="s">
        <v>63</v>
      </c>
      <c r="AR159" s="259" t="str">
        <f t="shared" si="15"/>
        <v>合格</v>
      </c>
      <c r="AS159" s="139" t="s">
        <v>64</v>
      </c>
      <c r="AT159" s="44">
        <v>20251216</v>
      </c>
      <c r="AU159" s="41">
        <v>15</v>
      </c>
    </row>
    <row r="160" ht="15" spans="1:47">
      <c r="A160" s="245">
        <v>153</v>
      </c>
      <c r="B160" s="246" t="s">
        <v>56</v>
      </c>
      <c r="C160" s="44">
        <v>20251216</v>
      </c>
      <c r="D160" s="247" t="s">
        <v>1575</v>
      </c>
      <c r="E160" s="239" t="s">
        <v>1882</v>
      </c>
      <c r="F160" s="239" t="s">
        <v>1883</v>
      </c>
      <c r="G160" s="44" t="s">
        <v>133</v>
      </c>
      <c r="H160" s="248" t="s">
        <v>558</v>
      </c>
      <c r="I160" s="248" t="s">
        <v>529</v>
      </c>
      <c r="J160" s="249">
        <v>5.7</v>
      </c>
      <c r="K160" s="247">
        <v>47.2</v>
      </c>
      <c r="L160" s="247">
        <v>40</v>
      </c>
      <c r="M160" s="250"/>
      <c r="N160" s="250"/>
      <c r="O160" s="250"/>
      <c r="P160" s="250"/>
      <c r="Q160" s="250"/>
      <c r="R160" s="250"/>
      <c r="S160" s="250"/>
      <c r="T160" s="250"/>
      <c r="U160" s="250"/>
      <c r="V160" s="250"/>
      <c r="W160" s="250"/>
      <c r="X160" s="250"/>
      <c r="Y160" s="250"/>
      <c r="Z160" s="247">
        <v>47.1</v>
      </c>
      <c r="AA160" s="251">
        <f t="shared" si="12"/>
        <v>0.211864406779664</v>
      </c>
      <c r="AB160" s="252">
        <v>87.2</v>
      </c>
      <c r="AC160" s="253">
        <f>(AB160-Z160)*VLOOKUP(AE160,公斤水的体积!A:B,2,)</f>
        <v>40.134887</v>
      </c>
      <c r="AD160" s="254">
        <f t="shared" si="13"/>
        <v>0.337217499999998</v>
      </c>
      <c r="AE160" s="255">
        <v>15</v>
      </c>
      <c r="AF160" s="140"/>
      <c r="AG160" s="256"/>
      <c r="AH160" s="257">
        <v>2.4</v>
      </c>
      <c r="AI160" s="258">
        <v>147.1</v>
      </c>
      <c r="AJ160" s="259">
        <f t="shared" si="14"/>
        <v>1.63154316791298</v>
      </c>
      <c r="AK160" s="260" t="s">
        <v>63</v>
      </c>
      <c r="AL160" s="260" t="s">
        <v>63</v>
      </c>
      <c r="AM160" s="260" t="s">
        <v>63</v>
      </c>
      <c r="AN160" s="260" t="s">
        <v>63</v>
      </c>
      <c r="AO160" s="260" t="s">
        <v>63</v>
      </c>
      <c r="AP160" s="260" t="s">
        <v>63</v>
      </c>
      <c r="AQ160" s="260" t="s">
        <v>63</v>
      </c>
      <c r="AR160" s="259" t="str">
        <f t="shared" si="15"/>
        <v>合格</v>
      </c>
      <c r="AS160" s="139" t="s">
        <v>64</v>
      </c>
      <c r="AT160" s="44">
        <v>20251216</v>
      </c>
      <c r="AU160" s="41">
        <v>15</v>
      </c>
    </row>
    <row r="161" ht="15" spans="1:47">
      <c r="A161" s="245">
        <v>154</v>
      </c>
      <c r="B161" s="246" t="s">
        <v>56</v>
      </c>
      <c r="C161" s="44">
        <v>20251216</v>
      </c>
      <c r="D161" s="247" t="s">
        <v>1575</v>
      </c>
      <c r="E161" s="239" t="s">
        <v>1884</v>
      </c>
      <c r="F161" s="239" t="s">
        <v>1885</v>
      </c>
      <c r="G161" s="44" t="s">
        <v>133</v>
      </c>
      <c r="H161" s="248" t="s">
        <v>867</v>
      </c>
      <c r="I161" s="248" t="s">
        <v>595</v>
      </c>
      <c r="J161" s="249">
        <v>5.7</v>
      </c>
      <c r="K161" s="247">
        <v>47.5</v>
      </c>
      <c r="L161" s="247">
        <v>40.3</v>
      </c>
      <c r="M161" s="250"/>
      <c r="N161" s="250"/>
      <c r="O161" s="250"/>
      <c r="P161" s="250"/>
      <c r="Q161" s="250"/>
      <c r="R161" s="250"/>
      <c r="S161" s="250"/>
      <c r="T161" s="250"/>
      <c r="U161" s="250"/>
      <c r="V161" s="250"/>
      <c r="W161" s="250"/>
      <c r="X161" s="250"/>
      <c r="Y161" s="250"/>
      <c r="Z161" s="247">
        <v>47.4</v>
      </c>
      <c r="AA161" s="251">
        <f t="shared" si="12"/>
        <v>0.210526315789477</v>
      </c>
      <c r="AB161" s="252">
        <v>87.8</v>
      </c>
      <c r="AC161" s="253">
        <f>(AB161-Z161)*VLOOKUP(AE161,公斤水的体积!A:B,2,)</f>
        <v>40.435148</v>
      </c>
      <c r="AD161" s="254">
        <f t="shared" si="13"/>
        <v>0.33535483870968</v>
      </c>
      <c r="AE161" s="255">
        <v>15</v>
      </c>
      <c r="AF161" s="140"/>
      <c r="AG161" s="256"/>
      <c r="AH161" s="257">
        <v>2.3</v>
      </c>
      <c r="AI161" s="258">
        <v>146.5</v>
      </c>
      <c r="AJ161" s="259">
        <f t="shared" si="14"/>
        <v>1.56996587030717</v>
      </c>
      <c r="AK161" s="260" t="s">
        <v>63</v>
      </c>
      <c r="AL161" s="260" t="s">
        <v>63</v>
      </c>
      <c r="AM161" s="260" t="s">
        <v>63</v>
      </c>
      <c r="AN161" s="260" t="s">
        <v>63</v>
      </c>
      <c r="AO161" s="260" t="s">
        <v>63</v>
      </c>
      <c r="AP161" s="260" t="s">
        <v>63</v>
      </c>
      <c r="AQ161" s="260" t="s">
        <v>63</v>
      </c>
      <c r="AR161" s="259" t="str">
        <f t="shared" si="15"/>
        <v>合格</v>
      </c>
      <c r="AS161" s="139" t="s">
        <v>64</v>
      </c>
      <c r="AT161" s="44">
        <v>20251216</v>
      </c>
      <c r="AU161" s="41">
        <v>15</v>
      </c>
    </row>
    <row r="162" ht="15" spans="1:47">
      <c r="A162" s="245">
        <v>155</v>
      </c>
      <c r="B162" s="246" t="s">
        <v>56</v>
      </c>
      <c r="C162" s="44">
        <v>20251216</v>
      </c>
      <c r="D162" s="247" t="s">
        <v>1575</v>
      </c>
      <c r="E162" s="239" t="s">
        <v>1886</v>
      </c>
      <c r="F162" s="239" t="s">
        <v>1887</v>
      </c>
      <c r="G162" s="44" t="s">
        <v>133</v>
      </c>
      <c r="H162" s="248" t="s">
        <v>867</v>
      </c>
      <c r="I162" s="248" t="s">
        <v>595</v>
      </c>
      <c r="J162" s="249">
        <v>5.7</v>
      </c>
      <c r="K162" s="247">
        <v>47.7</v>
      </c>
      <c r="L162" s="247">
        <v>40.3</v>
      </c>
      <c r="M162" s="250"/>
      <c r="N162" s="250"/>
      <c r="O162" s="250"/>
      <c r="P162" s="250"/>
      <c r="Q162" s="250"/>
      <c r="R162" s="250"/>
      <c r="S162" s="250"/>
      <c r="T162" s="250"/>
      <c r="U162" s="250"/>
      <c r="V162" s="250"/>
      <c r="W162" s="250"/>
      <c r="X162" s="250"/>
      <c r="Y162" s="250"/>
      <c r="Z162" s="247">
        <v>47.6</v>
      </c>
      <c r="AA162" s="251">
        <f t="shared" si="12"/>
        <v>0.209643605870024</v>
      </c>
      <c r="AB162" s="252">
        <v>88</v>
      </c>
      <c r="AC162" s="253">
        <f>(AB162-Z162)*VLOOKUP(AE162,公斤水的体积!A:B,2,)</f>
        <v>40.435148</v>
      </c>
      <c r="AD162" s="254">
        <f t="shared" si="13"/>
        <v>0.33535483870968</v>
      </c>
      <c r="AE162" s="255">
        <v>15</v>
      </c>
      <c r="AF162" s="140"/>
      <c r="AG162" s="256"/>
      <c r="AH162" s="257">
        <v>1.4</v>
      </c>
      <c r="AI162" s="258">
        <v>145.3</v>
      </c>
      <c r="AJ162" s="259">
        <f t="shared" si="14"/>
        <v>0.963523743977976</v>
      </c>
      <c r="AK162" s="260" t="s">
        <v>63</v>
      </c>
      <c r="AL162" s="260" t="s">
        <v>63</v>
      </c>
      <c r="AM162" s="260" t="s">
        <v>63</v>
      </c>
      <c r="AN162" s="260" t="s">
        <v>63</v>
      </c>
      <c r="AO162" s="260" t="s">
        <v>63</v>
      </c>
      <c r="AP162" s="260" t="s">
        <v>63</v>
      </c>
      <c r="AQ162" s="260" t="s">
        <v>63</v>
      </c>
      <c r="AR162" s="259" t="str">
        <f t="shared" si="15"/>
        <v>合格</v>
      </c>
      <c r="AS162" s="139" t="s">
        <v>64</v>
      </c>
      <c r="AT162" s="44">
        <v>20251216</v>
      </c>
      <c r="AU162" s="41">
        <v>15</v>
      </c>
    </row>
    <row r="163" ht="15" spans="1:47">
      <c r="A163" s="245">
        <v>156</v>
      </c>
      <c r="B163" s="246" t="s">
        <v>56</v>
      </c>
      <c r="C163" s="44">
        <v>20251216</v>
      </c>
      <c r="D163" s="247" t="s">
        <v>1575</v>
      </c>
      <c r="E163" s="239" t="s">
        <v>1888</v>
      </c>
      <c r="F163" s="239" t="s">
        <v>1889</v>
      </c>
      <c r="G163" s="44" t="s">
        <v>133</v>
      </c>
      <c r="H163" s="248" t="s">
        <v>290</v>
      </c>
      <c r="I163" s="248"/>
      <c r="J163" s="249">
        <v>5.7</v>
      </c>
      <c r="K163" s="247">
        <v>48.9</v>
      </c>
      <c r="L163" s="247">
        <v>40</v>
      </c>
      <c r="M163" s="250"/>
      <c r="N163" s="250"/>
      <c r="O163" s="250"/>
      <c r="P163" s="250"/>
      <c r="Q163" s="250"/>
      <c r="R163" s="250"/>
      <c r="S163" s="250"/>
      <c r="T163" s="250"/>
      <c r="U163" s="250"/>
      <c r="V163" s="250"/>
      <c r="W163" s="250"/>
      <c r="X163" s="250"/>
      <c r="Y163" s="250"/>
      <c r="Z163" s="247">
        <v>48.8</v>
      </c>
      <c r="AA163" s="251">
        <f t="shared" si="12"/>
        <v>0.204498977505115</v>
      </c>
      <c r="AB163" s="252">
        <v>88.9</v>
      </c>
      <c r="AC163" s="253">
        <f>(AB163-Z163)*VLOOKUP(AE163,公斤水的体积!A:B,2,)</f>
        <v>40.134887</v>
      </c>
      <c r="AD163" s="254">
        <f t="shared" si="13"/>
        <v>0.337217500000015</v>
      </c>
      <c r="AE163" s="255">
        <v>15</v>
      </c>
      <c r="AF163" s="140"/>
      <c r="AG163" s="256"/>
      <c r="AH163" s="257">
        <v>2.5</v>
      </c>
      <c r="AI163" s="258">
        <v>138.5</v>
      </c>
      <c r="AJ163" s="259">
        <f t="shared" si="14"/>
        <v>1.80505415162455</v>
      </c>
      <c r="AK163" s="260" t="s">
        <v>63</v>
      </c>
      <c r="AL163" s="260" t="s">
        <v>63</v>
      </c>
      <c r="AM163" s="260" t="s">
        <v>63</v>
      </c>
      <c r="AN163" s="260" t="s">
        <v>63</v>
      </c>
      <c r="AO163" s="260" t="s">
        <v>63</v>
      </c>
      <c r="AP163" s="260" t="s">
        <v>63</v>
      </c>
      <c r="AQ163" s="260" t="s">
        <v>63</v>
      </c>
      <c r="AR163" s="259" t="str">
        <f t="shared" si="15"/>
        <v>合格</v>
      </c>
      <c r="AS163" s="139" t="s">
        <v>64</v>
      </c>
      <c r="AT163" s="44">
        <v>20251216</v>
      </c>
      <c r="AU163" s="41">
        <v>15</v>
      </c>
    </row>
    <row r="164" ht="15" spans="1:47">
      <c r="A164" s="245">
        <v>157</v>
      </c>
      <c r="B164" s="246" t="s">
        <v>56</v>
      </c>
      <c r="C164" s="44">
        <v>20251216</v>
      </c>
      <c r="D164" s="247" t="s">
        <v>1575</v>
      </c>
      <c r="E164" s="239" t="s">
        <v>1890</v>
      </c>
      <c r="F164" s="239" t="s">
        <v>1875</v>
      </c>
      <c r="G164" s="44" t="s">
        <v>133</v>
      </c>
      <c r="H164" s="248" t="s">
        <v>611</v>
      </c>
      <c r="I164" s="248" t="s">
        <v>595</v>
      </c>
      <c r="J164" s="249">
        <v>5.7</v>
      </c>
      <c r="K164" s="247">
        <v>48.8</v>
      </c>
      <c r="L164" s="247">
        <v>40</v>
      </c>
      <c r="M164" s="250"/>
      <c r="N164" s="250"/>
      <c r="O164" s="250"/>
      <c r="P164" s="250"/>
      <c r="Q164" s="250"/>
      <c r="R164" s="250"/>
      <c r="S164" s="250"/>
      <c r="T164" s="250"/>
      <c r="U164" s="250"/>
      <c r="V164" s="250"/>
      <c r="W164" s="250"/>
      <c r="X164" s="250"/>
      <c r="Y164" s="250"/>
      <c r="Z164" s="247">
        <v>48.7</v>
      </c>
      <c r="AA164" s="251">
        <f t="shared" si="12"/>
        <v>0.204918032786874</v>
      </c>
      <c r="AB164" s="252">
        <v>88.8</v>
      </c>
      <c r="AC164" s="253">
        <f>(AB164-Z164)*VLOOKUP(AE164,公斤水的体积!A:B,2,)</f>
        <v>40.134887</v>
      </c>
      <c r="AD164" s="254">
        <f t="shared" si="13"/>
        <v>0.33721749999998</v>
      </c>
      <c r="AE164" s="255">
        <v>15</v>
      </c>
      <c r="AF164" s="140"/>
      <c r="AG164" s="256"/>
      <c r="AH164" s="257">
        <v>2.1</v>
      </c>
      <c r="AI164" s="258">
        <v>139.1</v>
      </c>
      <c r="AJ164" s="259">
        <f t="shared" si="14"/>
        <v>1.50970524802301</v>
      </c>
      <c r="AK164" s="260" t="s">
        <v>63</v>
      </c>
      <c r="AL164" s="260" t="s">
        <v>63</v>
      </c>
      <c r="AM164" s="260" t="s">
        <v>63</v>
      </c>
      <c r="AN164" s="260" t="s">
        <v>63</v>
      </c>
      <c r="AO164" s="260" t="s">
        <v>63</v>
      </c>
      <c r="AP164" s="260" t="s">
        <v>63</v>
      </c>
      <c r="AQ164" s="260" t="s">
        <v>63</v>
      </c>
      <c r="AR164" s="259" t="str">
        <f t="shared" si="15"/>
        <v>合格</v>
      </c>
      <c r="AS164" s="139" t="s">
        <v>64</v>
      </c>
      <c r="AT164" s="44">
        <v>20251216</v>
      </c>
      <c r="AU164" s="41">
        <v>15</v>
      </c>
    </row>
    <row r="165" ht="15" spans="1:47">
      <c r="A165" s="245">
        <v>158</v>
      </c>
      <c r="B165" s="246" t="s">
        <v>56</v>
      </c>
      <c r="C165" s="44">
        <v>20251216</v>
      </c>
      <c r="D165" s="247" t="s">
        <v>1575</v>
      </c>
      <c r="E165" s="239" t="s">
        <v>1891</v>
      </c>
      <c r="F165" s="239" t="s">
        <v>1892</v>
      </c>
      <c r="G165" s="44" t="s">
        <v>68</v>
      </c>
      <c r="H165" s="248" t="s">
        <v>1893</v>
      </c>
      <c r="I165" s="248"/>
      <c r="J165" s="249">
        <v>5.7</v>
      </c>
      <c r="K165" s="247">
        <v>55.6</v>
      </c>
      <c r="L165" s="247">
        <v>40</v>
      </c>
      <c r="M165" s="250"/>
      <c r="N165" s="250"/>
      <c r="O165" s="250"/>
      <c r="P165" s="250"/>
      <c r="Q165" s="250"/>
      <c r="R165" s="250"/>
      <c r="S165" s="250"/>
      <c r="T165" s="250"/>
      <c r="U165" s="250"/>
      <c r="V165" s="250"/>
      <c r="W165" s="250"/>
      <c r="X165" s="250"/>
      <c r="Y165" s="250"/>
      <c r="Z165" s="247">
        <v>55.5</v>
      </c>
      <c r="AA165" s="251">
        <f t="shared" si="12"/>
        <v>0.179856115107916</v>
      </c>
      <c r="AB165" s="252">
        <v>95.6</v>
      </c>
      <c r="AC165" s="253">
        <f>(AB165-Z165)*VLOOKUP(AE165,公斤水的体积!A:B,2,)</f>
        <v>40.134887</v>
      </c>
      <c r="AD165" s="254">
        <f t="shared" si="13"/>
        <v>0.33721749999998</v>
      </c>
      <c r="AE165" s="255">
        <v>15</v>
      </c>
      <c r="AF165" s="140"/>
      <c r="AG165" s="256"/>
      <c r="AH165" s="257">
        <v>0.3</v>
      </c>
      <c r="AI165" s="258">
        <v>128.9</v>
      </c>
      <c r="AJ165" s="259">
        <f t="shared" si="14"/>
        <v>0.232738557020946</v>
      </c>
      <c r="AK165" s="260" t="s">
        <v>63</v>
      </c>
      <c r="AL165" s="260" t="s">
        <v>63</v>
      </c>
      <c r="AM165" s="260" t="s">
        <v>63</v>
      </c>
      <c r="AN165" s="260" t="s">
        <v>63</v>
      </c>
      <c r="AO165" s="260" t="s">
        <v>63</v>
      </c>
      <c r="AP165" s="260" t="s">
        <v>63</v>
      </c>
      <c r="AQ165" s="260" t="s">
        <v>63</v>
      </c>
      <c r="AR165" s="259" t="str">
        <f t="shared" si="15"/>
        <v>合格</v>
      </c>
      <c r="AS165" s="139" t="s">
        <v>64</v>
      </c>
      <c r="AT165" s="44">
        <v>20251216</v>
      </c>
      <c r="AU165" s="41">
        <v>15</v>
      </c>
    </row>
    <row r="166" ht="15" spans="1:47">
      <c r="A166" s="245">
        <v>159</v>
      </c>
      <c r="B166" s="246" t="s">
        <v>56</v>
      </c>
      <c r="C166" s="44">
        <v>20251216</v>
      </c>
      <c r="D166" s="247" t="s">
        <v>1575</v>
      </c>
      <c r="E166" s="239" t="s">
        <v>1894</v>
      </c>
      <c r="F166" s="239" t="s">
        <v>1895</v>
      </c>
      <c r="G166" s="44" t="s">
        <v>133</v>
      </c>
      <c r="H166" s="248" t="s">
        <v>446</v>
      </c>
      <c r="I166" s="248"/>
      <c r="J166" s="261">
        <v>5</v>
      </c>
      <c r="K166" s="247">
        <v>43.9</v>
      </c>
      <c r="L166" s="247">
        <v>40</v>
      </c>
      <c r="M166" s="250"/>
      <c r="N166" s="250"/>
      <c r="O166" s="250"/>
      <c r="P166" s="250"/>
      <c r="Q166" s="250"/>
      <c r="R166" s="250"/>
      <c r="S166" s="250"/>
      <c r="T166" s="250"/>
      <c r="U166" s="250"/>
      <c r="V166" s="250"/>
      <c r="W166" s="250"/>
      <c r="X166" s="250"/>
      <c r="Y166" s="250"/>
      <c r="Z166" s="247">
        <v>43.8</v>
      </c>
      <c r="AA166" s="251">
        <f t="shared" ref="AA166:AA229" si="16">(K166-Z166)/K166*100</f>
        <v>0.227790432801826</v>
      </c>
      <c r="AB166" s="252">
        <v>83.9</v>
      </c>
      <c r="AC166" s="253">
        <f>(AB166-Z166)*VLOOKUP(AE166,公斤水的体积!A:B,2,)</f>
        <v>40.134887</v>
      </c>
      <c r="AD166" s="254">
        <f t="shared" ref="AD166:AD229" si="17">(AC166-L166)/L166*100</f>
        <v>0.337217499999998</v>
      </c>
      <c r="AE166" s="255">
        <v>15</v>
      </c>
      <c r="AF166" s="140"/>
      <c r="AG166" s="256"/>
      <c r="AH166" s="257">
        <v>2.2</v>
      </c>
      <c r="AI166" s="258">
        <v>155.7</v>
      </c>
      <c r="AJ166" s="259">
        <f t="shared" ref="AJ166:AJ229" si="18">AH166/AI166*100</f>
        <v>1.41297366730893</v>
      </c>
      <c r="AK166" s="260" t="s">
        <v>63</v>
      </c>
      <c r="AL166" s="260" t="s">
        <v>63</v>
      </c>
      <c r="AM166" s="260" t="s">
        <v>63</v>
      </c>
      <c r="AN166" s="260" t="s">
        <v>63</v>
      </c>
      <c r="AO166" s="260" t="s">
        <v>63</v>
      </c>
      <c r="AP166" s="260" t="s">
        <v>63</v>
      </c>
      <c r="AQ166" s="260" t="s">
        <v>63</v>
      </c>
      <c r="AR166" s="259" t="str">
        <f t="shared" ref="AR166:AR229" si="19">IF(AND(AD166&lt;10,AD166&gt;=-1.5,AA166&lt;5,AA166&gt;-1,AJ166&lt;6,AJ166&gt;=0),"合格","不合格")</f>
        <v>合格</v>
      </c>
      <c r="AS166" s="139" t="s">
        <v>64</v>
      </c>
      <c r="AT166" s="44">
        <v>20251216</v>
      </c>
      <c r="AU166" s="41">
        <v>15</v>
      </c>
    </row>
    <row r="167" ht="15" spans="1:47">
      <c r="A167" s="245">
        <v>160</v>
      </c>
      <c r="B167" s="246" t="s">
        <v>56</v>
      </c>
      <c r="C167" s="44">
        <v>20251216</v>
      </c>
      <c r="D167" s="247" t="s">
        <v>1575</v>
      </c>
      <c r="E167" s="239" t="s">
        <v>1896</v>
      </c>
      <c r="F167" s="239" t="s">
        <v>1897</v>
      </c>
      <c r="G167" s="44" t="s">
        <v>133</v>
      </c>
      <c r="H167" s="248" t="s">
        <v>1088</v>
      </c>
      <c r="I167" s="248"/>
      <c r="J167" s="249">
        <v>5.7</v>
      </c>
      <c r="K167" s="247">
        <v>47.8</v>
      </c>
      <c r="L167" s="247">
        <v>40</v>
      </c>
      <c r="M167" s="250"/>
      <c r="N167" s="250"/>
      <c r="O167" s="250"/>
      <c r="P167" s="250"/>
      <c r="Q167" s="250"/>
      <c r="R167" s="250"/>
      <c r="S167" s="250"/>
      <c r="T167" s="250"/>
      <c r="U167" s="250"/>
      <c r="V167" s="250"/>
      <c r="W167" s="250"/>
      <c r="X167" s="250"/>
      <c r="Y167" s="250"/>
      <c r="Z167" s="247">
        <v>47.7</v>
      </c>
      <c r="AA167" s="251">
        <f t="shared" si="16"/>
        <v>0.20920502092049</v>
      </c>
      <c r="AB167" s="252">
        <v>87.8</v>
      </c>
      <c r="AC167" s="253">
        <f>(AB167-Z167)*VLOOKUP(AE167,公斤水的体积!A:B,2,)</f>
        <v>40.134887</v>
      </c>
      <c r="AD167" s="254">
        <f t="shared" si="17"/>
        <v>0.337217499999998</v>
      </c>
      <c r="AE167" s="255">
        <v>15</v>
      </c>
      <c r="AF167" s="140"/>
      <c r="AG167" s="256"/>
      <c r="AH167" s="257">
        <v>2</v>
      </c>
      <c r="AI167" s="258">
        <v>143.4</v>
      </c>
      <c r="AJ167" s="259">
        <f t="shared" si="18"/>
        <v>1.39470013947001</v>
      </c>
      <c r="AK167" s="260" t="s">
        <v>63</v>
      </c>
      <c r="AL167" s="260" t="s">
        <v>63</v>
      </c>
      <c r="AM167" s="260" t="s">
        <v>63</v>
      </c>
      <c r="AN167" s="260" t="s">
        <v>63</v>
      </c>
      <c r="AO167" s="260" t="s">
        <v>63</v>
      </c>
      <c r="AP167" s="260" t="s">
        <v>63</v>
      </c>
      <c r="AQ167" s="260" t="s">
        <v>63</v>
      </c>
      <c r="AR167" s="259" t="str">
        <f t="shared" si="19"/>
        <v>合格</v>
      </c>
      <c r="AS167" s="139" t="s">
        <v>64</v>
      </c>
      <c r="AT167" s="44">
        <v>20251216</v>
      </c>
      <c r="AU167" s="41">
        <v>15</v>
      </c>
    </row>
    <row r="168" ht="15" spans="1:47">
      <c r="A168" s="245">
        <v>161</v>
      </c>
      <c r="B168" s="246" t="s">
        <v>56</v>
      </c>
      <c r="C168" s="44">
        <v>20251216</v>
      </c>
      <c r="D168" s="247" t="s">
        <v>1575</v>
      </c>
      <c r="E168" s="239" t="s">
        <v>1898</v>
      </c>
      <c r="F168" s="239" t="s">
        <v>1899</v>
      </c>
      <c r="G168" s="44" t="s">
        <v>133</v>
      </c>
      <c r="H168" s="248" t="s">
        <v>867</v>
      </c>
      <c r="I168" s="248" t="s">
        <v>540</v>
      </c>
      <c r="J168" s="249">
        <v>5.7</v>
      </c>
      <c r="K168" s="247">
        <v>47.5</v>
      </c>
      <c r="L168" s="247">
        <v>40.3</v>
      </c>
      <c r="M168" s="250"/>
      <c r="N168" s="250"/>
      <c r="O168" s="250"/>
      <c r="P168" s="250"/>
      <c r="Q168" s="250"/>
      <c r="R168" s="250"/>
      <c r="S168" s="250"/>
      <c r="T168" s="250"/>
      <c r="U168" s="250"/>
      <c r="V168" s="250"/>
      <c r="W168" s="250"/>
      <c r="X168" s="250"/>
      <c r="Y168" s="250"/>
      <c r="Z168" s="247">
        <v>47.4</v>
      </c>
      <c r="AA168" s="251">
        <f t="shared" si="16"/>
        <v>0.210526315789477</v>
      </c>
      <c r="AB168" s="252">
        <v>87.8</v>
      </c>
      <c r="AC168" s="253">
        <f>(AB168-Z168)*VLOOKUP(AE168,公斤水的体积!A:B,2,)</f>
        <v>40.435148</v>
      </c>
      <c r="AD168" s="254">
        <f t="shared" si="17"/>
        <v>0.33535483870968</v>
      </c>
      <c r="AE168" s="255">
        <v>15</v>
      </c>
      <c r="AF168" s="140"/>
      <c r="AG168" s="256"/>
      <c r="AH168" s="257">
        <v>1.7</v>
      </c>
      <c r="AI168" s="258">
        <v>148.4</v>
      </c>
      <c r="AJ168" s="259">
        <f t="shared" si="18"/>
        <v>1.1455525606469</v>
      </c>
      <c r="AK168" s="260" t="s">
        <v>63</v>
      </c>
      <c r="AL168" s="260" t="s">
        <v>63</v>
      </c>
      <c r="AM168" s="260" t="s">
        <v>63</v>
      </c>
      <c r="AN168" s="260" t="s">
        <v>63</v>
      </c>
      <c r="AO168" s="260" t="s">
        <v>63</v>
      </c>
      <c r="AP168" s="260" t="s">
        <v>63</v>
      </c>
      <c r="AQ168" s="260" t="s">
        <v>63</v>
      </c>
      <c r="AR168" s="259" t="str">
        <f t="shared" si="19"/>
        <v>合格</v>
      </c>
      <c r="AS168" s="139" t="s">
        <v>64</v>
      </c>
      <c r="AT168" s="44">
        <v>20251216</v>
      </c>
      <c r="AU168" s="41">
        <v>15</v>
      </c>
    </row>
    <row r="169" ht="15" spans="1:47">
      <c r="A169" s="245">
        <v>162</v>
      </c>
      <c r="B169" s="246" t="s">
        <v>56</v>
      </c>
      <c r="C169" s="44">
        <v>20251216</v>
      </c>
      <c r="D169" s="247" t="s">
        <v>1575</v>
      </c>
      <c r="E169" s="239" t="s">
        <v>1900</v>
      </c>
      <c r="F169" s="239" t="s">
        <v>1901</v>
      </c>
      <c r="G169" s="44" t="s">
        <v>133</v>
      </c>
      <c r="H169" s="248" t="s">
        <v>529</v>
      </c>
      <c r="I169" s="248"/>
      <c r="J169" s="261">
        <v>5</v>
      </c>
      <c r="K169" s="247">
        <v>43.2</v>
      </c>
      <c r="L169" s="247">
        <v>40</v>
      </c>
      <c r="M169" s="250"/>
      <c r="N169" s="250"/>
      <c r="O169" s="250"/>
      <c r="P169" s="250"/>
      <c r="Q169" s="250"/>
      <c r="R169" s="250"/>
      <c r="S169" s="250"/>
      <c r="T169" s="250"/>
      <c r="U169" s="250"/>
      <c r="V169" s="250"/>
      <c r="W169" s="250"/>
      <c r="X169" s="250"/>
      <c r="Y169" s="250"/>
      <c r="Z169" s="247">
        <v>43.1</v>
      </c>
      <c r="AA169" s="251">
        <f t="shared" si="16"/>
        <v>0.231481481481485</v>
      </c>
      <c r="AB169" s="252">
        <v>83.2</v>
      </c>
      <c r="AC169" s="253">
        <f>(AB169-Z169)*VLOOKUP(AE169,公斤水的体积!A:B,2,)</f>
        <v>40.134887</v>
      </c>
      <c r="AD169" s="254">
        <f t="shared" si="17"/>
        <v>0.337217499999998</v>
      </c>
      <c r="AE169" s="255">
        <v>15</v>
      </c>
      <c r="AF169" s="140"/>
      <c r="AG169" s="256"/>
      <c r="AH169" s="257">
        <v>4.9</v>
      </c>
      <c r="AI169" s="258">
        <v>163.1</v>
      </c>
      <c r="AJ169" s="259">
        <f t="shared" si="18"/>
        <v>3.00429184549356</v>
      </c>
      <c r="AK169" s="260" t="s">
        <v>63</v>
      </c>
      <c r="AL169" s="260" t="s">
        <v>63</v>
      </c>
      <c r="AM169" s="260" t="s">
        <v>63</v>
      </c>
      <c r="AN169" s="260" t="s">
        <v>63</v>
      </c>
      <c r="AO169" s="260" t="s">
        <v>63</v>
      </c>
      <c r="AP169" s="260" t="s">
        <v>63</v>
      </c>
      <c r="AQ169" s="260" t="s">
        <v>63</v>
      </c>
      <c r="AR169" s="259" t="str">
        <f t="shared" si="19"/>
        <v>合格</v>
      </c>
      <c r="AS169" s="139" t="s">
        <v>64</v>
      </c>
      <c r="AT169" s="44">
        <v>20251216</v>
      </c>
      <c r="AU169" s="41">
        <v>15</v>
      </c>
    </row>
    <row r="170" ht="15" spans="1:47">
      <c r="A170" s="245">
        <v>163</v>
      </c>
      <c r="B170" s="246" t="s">
        <v>56</v>
      </c>
      <c r="C170" s="44">
        <v>20251216</v>
      </c>
      <c r="D170" s="247" t="s">
        <v>1575</v>
      </c>
      <c r="E170" s="239" t="s">
        <v>1902</v>
      </c>
      <c r="F170" s="239" t="s">
        <v>1903</v>
      </c>
      <c r="G170" s="44" t="s">
        <v>133</v>
      </c>
      <c r="H170" s="248" t="s">
        <v>529</v>
      </c>
      <c r="I170" s="248"/>
      <c r="J170" s="261">
        <v>5</v>
      </c>
      <c r="K170" s="247">
        <v>43</v>
      </c>
      <c r="L170" s="247">
        <v>40</v>
      </c>
      <c r="M170" s="250"/>
      <c r="N170" s="250"/>
      <c r="O170" s="250"/>
      <c r="P170" s="250"/>
      <c r="Q170" s="250"/>
      <c r="R170" s="250"/>
      <c r="S170" s="250"/>
      <c r="T170" s="250"/>
      <c r="U170" s="250"/>
      <c r="V170" s="250"/>
      <c r="W170" s="250"/>
      <c r="X170" s="250"/>
      <c r="Y170" s="250"/>
      <c r="Z170" s="247">
        <v>42.9</v>
      </c>
      <c r="AA170" s="251">
        <f t="shared" si="16"/>
        <v>0.232558139534887</v>
      </c>
      <c r="AB170" s="252">
        <v>83</v>
      </c>
      <c r="AC170" s="253">
        <f>(AB170-Z170)*VLOOKUP(AE170,公斤水的体积!A:B,2,)</f>
        <v>40.134887</v>
      </c>
      <c r="AD170" s="254">
        <f t="shared" si="17"/>
        <v>0.337217499999998</v>
      </c>
      <c r="AE170" s="255">
        <v>15</v>
      </c>
      <c r="AF170" s="140"/>
      <c r="AG170" s="256"/>
      <c r="AH170" s="257">
        <v>2.4</v>
      </c>
      <c r="AI170" s="258">
        <v>160.7</v>
      </c>
      <c r="AJ170" s="259">
        <f t="shared" si="18"/>
        <v>1.4934660858743</v>
      </c>
      <c r="AK170" s="260" t="s">
        <v>63</v>
      </c>
      <c r="AL170" s="260" t="s">
        <v>63</v>
      </c>
      <c r="AM170" s="260" t="s">
        <v>63</v>
      </c>
      <c r="AN170" s="260" t="s">
        <v>63</v>
      </c>
      <c r="AO170" s="260" t="s">
        <v>63</v>
      </c>
      <c r="AP170" s="260" t="s">
        <v>63</v>
      </c>
      <c r="AQ170" s="260" t="s">
        <v>63</v>
      </c>
      <c r="AR170" s="259" t="str">
        <f t="shared" si="19"/>
        <v>合格</v>
      </c>
      <c r="AS170" s="139" t="s">
        <v>64</v>
      </c>
      <c r="AT170" s="44">
        <v>20251216</v>
      </c>
      <c r="AU170" s="41">
        <v>15</v>
      </c>
    </row>
    <row r="171" ht="15" spans="1:47">
      <c r="A171" s="245">
        <v>164</v>
      </c>
      <c r="B171" s="246" t="s">
        <v>56</v>
      </c>
      <c r="C171" s="44">
        <v>20251216</v>
      </c>
      <c r="D171" s="247" t="s">
        <v>1575</v>
      </c>
      <c r="E171" s="239" t="s">
        <v>1904</v>
      </c>
      <c r="F171" s="239" t="s">
        <v>1905</v>
      </c>
      <c r="G171" s="44" t="s">
        <v>133</v>
      </c>
      <c r="H171" s="248" t="s">
        <v>867</v>
      </c>
      <c r="I171" s="248" t="s">
        <v>290</v>
      </c>
      <c r="J171" s="249">
        <v>5.7</v>
      </c>
      <c r="K171" s="247">
        <v>47.6</v>
      </c>
      <c r="L171" s="247">
        <v>40.5</v>
      </c>
      <c r="M171" s="250"/>
      <c r="N171" s="250"/>
      <c r="O171" s="250"/>
      <c r="P171" s="250"/>
      <c r="Q171" s="250"/>
      <c r="R171" s="250"/>
      <c r="S171" s="250"/>
      <c r="T171" s="250"/>
      <c r="U171" s="250"/>
      <c r="V171" s="250"/>
      <c r="W171" s="250"/>
      <c r="X171" s="250"/>
      <c r="Y171" s="250"/>
      <c r="Z171" s="247">
        <v>47.5</v>
      </c>
      <c r="AA171" s="251">
        <f t="shared" si="16"/>
        <v>0.210084033613448</v>
      </c>
      <c r="AB171" s="252">
        <v>88.1</v>
      </c>
      <c r="AC171" s="253">
        <f>(AB171-Z171)*VLOOKUP(AE171,公斤水的体积!A:B,2,)</f>
        <v>40.635322</v>
      </c>
      <c r="AD171" s="254">
        <f t="shared" si="17"/>
        <v>0.334128395061734</v>
      </c>
      <c r="AE171" s="255">
        <v>15</v>
      </c>
      <c r="AF171" s="140"/>
      <c r="AG171" s="256"/>
      <c r="AH171" s="257">
        <v>2.7</v>
      </c>
      <c r="AI171" s="258">
        <v>147.5</v>
      </c>
      <c r="AJ171" s="259">
        <f t="shared" si="18"/>
        <v>1.83050847457627</v>
      </c>
      <c r="AK171" s="260" t="s">
        <v>63</v>
      </c>
      <c r="AL171" s="260" t="s">
        <v>63</v>
      </c>
      <c r="AM171" s="260" t="s">
        <v>63</v>
      </c>
      <c r="AN171" s="260" t="s">
        <v>63</v>
      </c>
      <c r="AO171" s="260" t="s">
        <v>63</v>
      </c>
      <c r="AP171" s="260" t="s">
        <v>63</v>
      </c>
      <c r="AQ171" s="260" t="s">
        <v>63</v>
      </c>
      <c r="AR171" s="259" t="str">
        <f t="shared" si="19"/>
        <v>合格</v>
      </c>
      <c r="AS171" s="139" t="s">
        <v>64</v>
      </c>
      <c r="AT171" s="44">
        <v>20251216</v>
      </c>
      <c r="AU171" s="41">
        <v>15</v>
      </c>
    </row>
    <row r="172" ht="15" spans="1:47">
      <c r="A172" s="245">
        <v>165</v>
      </c>
      <c r="B172" s="246" t="s">
        <v>56</v>
      </c>
      <c r="C172" s="44">
        <v>20251216</v>
      </c>
      <c r="D172" s="247" t="s">
        <v>1575</v>
      </c>
      <c r="E172" s="239" t="s">
        <v>1906</v>
      </c>
      <c r="F172" s="239" t="s">
        <v>1907</v>
      </c>
      <c r="G172" s="44" t="s">
        <v>133</v>
      </c>
      <c r="H172" s="248" t="s">
        <v>867</v>
      </c>
      <c r="I172" s="248" t="s">
        <v>540</v>
      </c>
      <c r="J172" s="249">
        <v>5.7</v>
      </c>
      <c r="K172" s="247">
        <v>47.7</v>
      </c>
      <c r="L172" s="247">
        <v>40.3</v>
      </c>
      <c r="M172" s="250"/>
      <c r="N172" s="250"/>
      <c r="O172" s="250"/>
      <c r="P172" s="250"/>
      <c r="Q172" s="250"/>
      <c r="R172" s="250"/>
      <c r="S172" s="250"/>
      <c r="T172" s="250"/>
      <c r="U172" s="250"/>
      <c r="V172" s="250"/>
      <c r="W172" s="250"/>
      <c r="X172" s="250"/>
      <c r="Y172" s="250"/>
      <c r="Z172" s="247">
        <v>47.6</v>
      </c>
      <c r="AA172" s="251">
        <f t="shared" si="16"/>
        <v>0.209643605870024</v>
      </c>
      <c r="AB172" s="252">
        <v>88</v>
      </c>
      <c r="AC172" s="253">
        <f>(AB172-Z172)*VLOOKUP(AE172,公斤水的体积!A:B,2,)</f>
        <v>40.435148</v>
      </c>
      <c r="AD172" s="254">
        <f t="shared" si="17"/>
        <v>0.33535483870968</v>
      </c>
      <c r="AE172" s="255">
        <v>15</v>
      </c>
      <c r="AF172" s="140"/>
      <c r="AG172" s="256"/>
      <c r="AH172" s="257">
        <v>4</v>
      </c>
      <c r="AI172" s="258">
        <v>148.4</v>
      </c>
      <c r="AJ172" s="259">
        <f t="shared" si="18"/>
        <v>2.69541778975741</v>
      </c>
      <c r="AK172" s="260" t="s">
        <v>63</v>
      </c>
      <c r="AL172" s="260" t="s">
        <v>63</v>
      </c>
      <c r="AM172" s="260" t="s">
        <v>63</v>
      </c>
      <c r="AN172" s="260" t="s">
        <v>63</v>
      </c>
      <c r="AO172" s="260" t="s">
        <v>63</v>
      </c>
      <c r="AP172" s="260" t="s">
        <v>63</v>
      </c>
      <c r="AQ172" s="260" t="s">
        <v>63</v>
      </c>
      <c r="AR172" s="259" t="str">
        <f t="shared" si="19"/>
        <v>合格</v>
      </c>
      <c r="AS172" s="139" t="s">
        <v>64</v>
      </c>
      <c r="AT172" s="44">
        <v>20251216</v>
      </c>
      <c r="AU172" s="41">
        <v>15</v>
      </c>
    </row>
    <row r="173" ht="15" spans="1:47">
      <c r="A173" s="245">
        <v>166</v>
      </c>
      <c r="B173" s="246" t="s">
        <v>56</v>
      </c>
      <c r="C173" s="44">
        <v>20251216</v>
      </c>
      <c r="D173" s="247" t="s">
        <v>1575</v>
      </c>
      <c r="E173" s="239" t="s">
        <v>1908</v>
      </c>
      <c r="F173" s="239" t="s">
        <v>1909</v>
      </c>
      <c r="G173" s="44" t="s">
        <v>236</v>
      </c>
      <c r="H173" s="248" t="s">
        <v>529</v>
      </c>
      <c r="I173" s="248"/>
      <c r="J173" s="249">
        <v>5.7</v>
      </c>
      <c r="K173" s="247">
        <v>46.8</v>
      </c>
      <c r="L173" s="247">
        <v>40</v>
      </c>
      <c r="M173" s="250"/>
      <c r="N173" s="250"/>
      <c r="O173" s="250"/>
      <c r="P173" s="250"/>
      <c r="Q173" s="250"/>
      <c r="R173" s="250"/>
      <c r="S173" s="250"/>
      <c r="T173" s="250"/>
      <c r="U173" s="250"/>
      <c r="V173" s="250"/>
      <c r="W173" s="250"/>
      <c r="X173" s="250"/>
      <c r="Y173" s="250"/>
      <c r="Z173" s="247">
        <v>46.7</v>
      </c>
      <c r="AA173" s="251">
        <f t="shared" si="16"/>
        <v>0.213675213675202</v>
      </c>
      <c r="AB173" s="252">
        <v>86.8</v>
      </c>
      <c r="AC173" s="253">
        <f>(AB173-Z173)*VLOOKUP(AE173,公斤水的体积!A:B,2,)</f>
        <v>40.134887</v>
      </c>
      <c r="AD173" s="254">
        <f t="shared" si="17"/>
        <v>0.337217499999998</v>
      </c>
      <c r="AE173" s="255">
        <v>15</v>
      </c>
      <c r="AF173" s="140"/>
      <c r="AG173" s="256"/>
      <c r="AH173" s="257">
        <v>5.2</v>
      </c>
      <c r="AI173" s="258">
        <v>155.9</v>
      </c>
      <c r="AJ173" s="259">
        <f t="shared" si="18"/>
        <v>3.33547145606158</v>
      </c>
      <c r="AK173" s="260" t="s">
        <v>63</v>
      </c>
      <c r="AL173" s="260" t="s">
        <v>63</v>
      </c>
      <c r="AM173" s="260" t="s">
        <v>63</v>
      </c>
      <c r="AN173" s="260" t="s">
        <v>63</v>
      </c>
      <c r="AO173" s="260" t="s">
        <v>63</v>
      </c>
      <c r="AP173" s="260" t="s">
        <v>63</v>
      </c>
      <c r="AQ173" s="260" t="s">
        <v>63</v>
      </c>
      <c r="AR173" s="259" t="str">
        <f t="shared" si="19"/>
        <v>合格</v>
      </c>
      <c r="AS173" s="139" t="s">
        <v>64</v>
      </c>
      <c r="AT173" s="44">
        <v>20251216</v>
      </c>
      <c r="AU173" s="41">
        <v>15</v>
      </c>
    </row>
    <row r="174" ht="15" spans="1:47">
      <c r="A174" s="245">
        <v>167</v>
      </c>
      <c r="B174" s="246" t="s">
        <v>56</v>
      </c>
      <c r="C174" s="44">
        <v>20251216</v>
      </c>
      <c r="D174" s="247" t="s">
        <v>1575</v>
      </c>
      <c r="E174" s="239" t="s">
        <v>1910</v>
      </c>
      <c r="F174" s="239" t="s">
        <v>1911</v>
      </c>
      <c r="G174" s="44" t="s">
        <v>133</v>
      </c>
      <c r="H174" s="248" t="s">
        <v>185</v>
      </c>
      <c r="I174" s="248"/>
      <c r="J174" s="261">
        <v>5</v>
      </c>
      <c r="K174" s="247">
        <v>45.1</v>
      </c>
      <c r="L174" s="247">
        <v>40</v>
      </c>
      <c r="M174" s="250"/>
      <c r="N174" s="250"/>
      <c r="O174" s="250"/>
      <c r="P174" s="250"/>
      <c r="Q174" s="250"/>
      <c r="R174" s="250"/>
      <c r="S174" s="250"/>
      <c r="T174" s="250"/>
      <c r="U174" s="250"/>
      <c r="V174" s="250"/>
      <c r="W174" s="250"/>
      <c r="X174" s="250"/>
      <c r="Y174" s="250"/>
      <c r="Z174" s="247">
        <v>45</v>
      </c>
      <c r="AA174" s="251">
        <f t="shared" si="16"/>
        <v>0.221729490022176</v>
      </c>
      <c r="AB174" s="252">
        <v>85.1</v>
      </c>
      <c r="AC174" s="253">
        <f>(AB174-Z174)*VLOOKUP(AE174,公斤水的体积!A:B,2,)</f>
        <v>40.134887</v>
      </c>
      <c r="AD174" s="254">
        <f t="shared" si="17"/>
        <v>0.337217499999998</v>
      </c>
      <c r="AE174" s="255">
        <v>15</v>
      </c>
      <c r="AF174" s="140"/>
      <c r="AG174" s="256"/>
      <c r="AH174" s="257">
        <v>1.2</v>
      </c>
      <c r="AI174" s="258">
        <v>149.6</v>
      </c>
      <c r="AJ174" s="259">
        <f t="shared" si="18"/>
        <v>0.802139037433155</v>
      </c>
      <c r="AK174" s="260" t="s">
        <v>63</v>
      </c>
      <c r="AL174" s="260" t="s">
        <v>63</v>
      </c>
      <c r="AM174" s="260" t="s">
        <v>63</v>
      </c>
      <c r="AN174" s="260" t="s">
        <v>63</v>
      </c>
      <c r="AO174" s="260" t="s">
        <v>63</v>
      </c>
      <c r="AP174" s="260" t="s">
        <v>63</v>
      </c>
      <c r="AQ174" s="260" t="s">
        <v>63</v>
      </c>
      <c r="AR174" s="259" t="str">
        <f t="shared" si="19"/>
        <v>合格</v>
      </c>
      <c r="AS174" s="139" t="s">
        <v>64</v>
      </c>
      <c r="AT174" s="44">
        <v>20251216</v>
      </c>
      <c r="AU174" s="41">
        <v>15</v>
      </c>
    </row>
    <row r="175" ht="15" spans="1:47">
      <c r="A175" s="245">
        <v>168</v>
      </c>
      <c r="B175" s="246" t="s">
        <v>56</v>
      </c>
      <c r="C175" s="44">
        <v>20251216</v>
      </c>
      <c r="D175" s="247" t="s">
        <v>1575</v>
      </c>
      <c r="E175" s="239" t="s">
        <v>1912</v>
      </c>
      <c r="F175" s="239" t="s">
        <v>1913</v>
      </c>
      <c r="G175" s="44" t="s">
        <v>133</v>
      </c>
      <c r="H175" s="248" t="s">
        <v>1088</v>
      </c>
      <c r="I175" s="248"/>
      <c r="J175" s="249">
        <v>5.7</v>
      </c>
      <c r="K175" s="247">
        <v>47.7</v>
      </c>
      <c r="L175" s="247">
        <v>40</v>
      </c>
      <c r="M175" s="250"/>
      <c r="N175" s="250"/>
      <c r="O175" s="250"/>
      <c r="P175" s="250"/>
      <c r="Q175" s="250"/>
      <c r="R175" s="250"/>
      <c r="S175" s="250"/>
      <c r="T175" s="250"/>
      <c r="U175" s="250"/>
      <c r="V175" s="250"/>
      <c r="W175" s="250"/>
      <c r="X175" s="250"/>
      <c r="Y175" s="250"/>
      <c r="Z175" s="247">
        <v>47.6</v>
      </c>
      <c r="AA175" s="251">
        <f t="shared" si="16"/>
        <v>0.209643605870024</v>
      </c>
      <c r="AB175" s="252">
        <v>87.7</v>
      </c>
      <c r="AC175" s="253">
        <f>(AB175-Z175)*VLOOKUP(AE175,公斤水的体积!A:B,2,)</f>
        <v>40.134887</v>
      </c>
      <c r="AD175" s="254">
        <f t="shared" si="17"/>
        <v>0.337217499999998</v>
      </c>
      <c r="AE175" s="255">
        <v>15</v>
      </c>
      <c r="AF175" s="140"/>
      <c r="AG175" s="256"/>
      <c r="AH175" s="257">
        <v>1.1</v>
      </c>
      <c r="AI175" s="258">
        <v>140.4</v>
      </c>
      <c r="AJ175" s="259">
        <f t="shared" si="18"/>
        <v>0.783475783475784</v>
      </c>
      <c r="AK175" s="260" t="s">
        <v>63</v>
      </c>
      <c r="AL175" s="260" t="s">
        <v>63</v>
      </c>
      <c r="AM175" s="260" t="s">
        <v>63</v>
      </c>
      <c r="AN175" s="260" t="s">
        <v>63</v>
      </c>
      <c r="AO175" s="260" t="s">
        <v>63</v>
      </c>
      <c r="AP175" s="260" t="s">
        <v>63</v>
      </c>
      <c r="AQ175" s="260" t="s">
        <v>63</v>
      </c>
      <c r="AR175" s="259" t="str">
        <f t="shared" si="19"/>
        <v>合格</v>
      </c>
      <c r="AS175" s="139" t="s">
        <v>64</v>
      </c>
      <c r="AT175" s="44">
        <v>20251216</v>
      </c>
      <c r="AU175" s="41">
        <v>15</v>
      </c>
    </row>
    <row r="176" ht="15" spans="1:47">
      <c r="A176" s="245">
        <v>169</v>
      </c>
      <c r="B176" s="246" t="s">
        <v>56</v>
      </c>
      <c r="C176" s="44">
        <v>20251216</v>
      </c>
      <c r="D176" s="247" t="s">
        <v>1575</v>
      </c>
      <c r="E176" s="239" t="s">
        <v>1914</v>
      </c>
      <c r="F176" s="239" t="s">
        <v>1915</v>
      </c>
      <c r="G176" s="44" t="s">
        <v>133</v>
      </c>
      <c r="H176" s="248" t="s">
        <v>497</v>
      </c>
      <c r="I176" s="248" t="s">
        <v>185</v>
      </c>
      <c r="J176" s="249">
        <v>5.7</v>
      </c>
      <c r="K176" s="247">
        <v>48</v>
      </c>
      <c r="L176" s="247">
        <v>40.4</v>
      </c>
      <c r="M176" s="250"/>
      <c r="N176" s="250"/>
      <c r="O176" s="250"/>
      <c r="P176" s="250"/>
      <c r="Q176" s="250"/>
      <c r="R176" s="250"/>
      <c r="S176" s="250"/>
      <c r="T176" s="250"/>
      <c r="U176" s="250"/>
      <c r="V176" s="250"/>
      <c r="W176" s="250"/>
      <c r="X176" s="250"/>
      <c r="Y176" s="250"/>
      <c r="Z176" s="247">
        <v>47.9</v>
      </c>
      <c r="AA176" s="251">
        <f t="shared" si="16"/>
        <v>0.208333333333336</v>
      </c>
      <c r="AB176" s="252">
        <v>88.4</v>
      </c>
      <c r="AC176" s="253">
        <f>(AB176-Z176)*VLOOKUP(AE176,公斤水的体积!A:B,2,)</f>
        <v>40.535235</v>
      </c>
      <c r="AD176" s="254">
        <f t="shared" si="17"/>
        <v>0.334740099009905</v>
      </c>
      <c r="AE176" s="255">
        <v>15</v>
      </c>
      <c r="AF176" s="140"/>
      <c r="AG176" s="256"/>
      <c r="AH176" s="257">
        <v>1</v>
      </c>
      <c r="AI176" s="258">
        <v>147.3</v>
      </c>
      <c r="AJ176" s="259">
        <f t="shared" si="18"/>
        <v>0.678886625933469</v>
      </c>
      <c r="AK176" s="260" t="s">
        <v>63</v>
      </c>
      <c r="AL176" s="260" t="s">
        <v>63</v>
      </c>
      <c r="AM176" s="260" t="s">
        <v>63</v>
      </c>
      <c r="AN176" s="260" t="s">
        <v>63</v>
      </c>
      <c r="AO176" s="260" t="s">
        <v>63</v>
      </c>
      <c r="AP176" s="260" t="s">
        <v>63</v>
      </c>
      <c r="AQ176" s="260" t="s">
        <v>63</v>
      </c>
      <c r="AR176" s="259" t="str">
        <f t="shared" si="19"/>
        <v>合格</v>
      </c>
      <c r="AS176" s="139" t="s">
        <v>64</v>
      </c>
      <c r="AT176" s="44">
        <v>20251216</v>
      </c>
      <c r="AU176" s="41">
        <v>15</v>
      </c>
    </row>
    <row r="177" ht="15" spans="1:47">
      <c r="A177" s="245">
        <v>170</v>
      </c>
      <c r="B177" s="246" t="s">
        <v>56</v>
      </c>
      <c r="C177" s="44">
        <v>20251216</v>
      </c>
      <c r="D177" s="247" t="s">
        <v>1575</v>
      </c>
      <c r="E177" s="239" t="s">
        <v>1916</v>
      </c>
      <c r="F177" s="239" t="s">
        <v>1917</v>
      </c>
      <c r="G177" s="44" t="s">
        <v>60</v>
      </c>
      <c r="H177" s="248" t="s">
        <v>1356</v>
      </c>
      <c r="I177" s="248" t="s">
        <v>595</v>
      </c>
      <c r="J177" s="249">
        <v>5.7</v>
      </c>
      <c r="K177" s="247">
        <v>48</v>
      </c>
      <c r="L177" s="247">
        <v>40</v>
      </c>
      <c r="M177" s="250"/>
      <c r="N177" s="250"/>
      <c r="O177" s="250"/>
      <c r="P177" s="250"/>
      <c r="Q177" s="250"/>
      <c r="R177" s="250"/>
      <c r="S177" s="250"/>
      <c r="T177" s="250"/>
      <c r="U177" s="250"/>
      <c r="V177" s="250"/>
      <c r="W177" s="250"/>
      <c r="X177" s="250"/>
      <c r="Y177" s="250"/>
      <c r="Z177" s="247">
        <v>47.9</v>
      </c>
      <c r="AA177" s="251">
        <f t="shared" si="16"/>
        <v>0.208333333333336</v>
      </c>
      <c r="AB177" s="252">
        <v>88</v>
      </c>
      <c r="AC177" s="253">
        <f>(AB177-Z177)*VLOOKUP(AE177,公斤水的体积!A:B,2,)</f>
        <v>40.134887</v>
      </c>
      <c r="AD177" s="254">
        <f t="shared" si="17"/>
        <v>0.337217499999998</v>
      </c>
      <c r="AE177" s="255">
        <v>15</v>
      </c>
      <c r="AF177" s="140"/>
      <c r="AG177" s="256"/>
      <c r="AH177" s="257">
        <v>2.9</v>
      </c>
      <c r="AI177" s="258">
        <v>142.2</v>
      </c>
      <c r="AJ177" s="259">
        <f t="shared" si="18"/>
        <v>2.0393811533052</v>
      </c>
      <c r="AK177" s="260" t="s">
        <v>63</v>
      </c>
      <c r="AL177" s="260" t="s">
        <v>63</v>
      </c>
      <c r="AM177" s="260" t="s">
        <v>63</v>
      </c>
      <c r="AN177" s="260" t="s">
        <v>63</v>
      </c>
      <c r="AO177" s="260" t="s">
        <v>63</v>
      </c>
      <c r="AP177" s="260" t="s">
        <v>63</v>
      </c>
      <c r="AQ177" s="260" t="s">
        <v>63</v>
      </c>
      <c r="AR177" s="259" t="str">
        <f t="shared" si="19"/>
        <v>合格</v>
      </c>
      <c r="AS177" s="139" t="s">
        <v>64</v>
      </c>
      <c r="AT177" s="44">
        <v>20251216</v>
      </c>
      <c r="AU177" s="41">
        <v>15</v>
      </c>
    </row>
    <row r="178" ht="15" spans="1:47">
      <c r="A178" s="245">
        <v>171</v>
      </c>
      <c r="B178" s="246" t="s">
        <v>56</v>
      </c>
      <c r="C178" s="44">
        <v>20251216</v>
      </c>
      <c r="D178" s="247" t="s">
        <v>1575</v>
      </c>
      <c r="E178" s="239" t="s">
        <v>1918</v>
      </c>
      <c r="F178" s="239" t="s">
        <v>1919</v>
      </c>
      <c r="G178" s="44" t="s">
        <v>133</v>
      </c>
      <c r="H178" s="248" t="s">
        <v>867</v>
      </c>
      <c r="I178" s="248" t="s">
        <v>290</v>
      </c>
      <c r="J178" s="249">
        <v>5.7</v>
      </c>
      <c r="K178" s="247">
        <v>47.5</v>
      </c>
      <c r="L178" s="247">
        <v>40.4</v>
      </c>
      <c r="M178" s="250"/>
      <c r="N178" s="250"/>
      <c r="O178" s="250"/>
      <c r="P178" s="250"/>
      <c r="Q178" s="250"/>
      <c r="R178" s="250"/>
      <c r="S178" s="250"/>
      <c r="T178" s="250"/>
      <c r="U178" s="250"/>
      <c r="V178" s="250"/>
      <c r="W178" s="250"/>
      <c r="X178" s="250"/>
      <c r="Y178" s="250"/>
      <c r="Z178" s="247">
        <v>47.4</v>
      </c>
      <c r="AA178" s="251">
        <f t="shared" si="16"/>
        <v>0.210526315789477</v>
      </c>
      <c r="AB178" s="252">
        <v>87.9</v>
      </c>
      <c r="AC178" s="253">
        <f>(AB178-Z178)*VLOOKUP(AE178,公斤水的体积!A:B,2,)</f>
        <v>40.535235</v>
      </c>
      <c r="AD178" s="254">
        <f t="shared" si="17"/>
        <v>0.334740099009905</v>
      </c>
      <c r="AE178" s="255">
        <v>15</v>
      </c>
      <c r="AF178" s="140"/>
      <c r="AG178" s="256"/>
      <c r="AH178" s="257">
        <v>0.9</v>
      </c>
      <c r="AI178" s="258">
        <v>144.8</v>
      </c>
      <c r="AJ178" s="259">
        <f t="shared" si="18"/>
        <v>0.621546961325967</v>
      </c>
      <c r="AK178" s="260" t="s">
        <v>63</v>
      </c>
      <c r="AL178" s="260" t="s">
        <v>63</v>
      </c>
      <c r="AM178" s="260" t="s">
        <v>63</v>
      </c>
      <c r="AN178" s="260" t="s">
        <v>63</v>
      </c>
      <c r="AO178" s="260" t="s">
        <v>63</v>
      </c>
      <c r="AP178" s="260" t="s">
        <v>63</v>
      </c>
      <c r="AQ178" s="260" t="s">
        <v>63</v>
      </c>
      <c r="AR178" s="259" t="str">
        <f t="shared" si="19"/>
        <v>合格</v>
      </c>
      <c r="AS178" s="139" t="s">
        <v>64</v>
      </c>
      <c r="AT178" s="44">
        <v>20251216</v>
      </c>
      <c r="AU178" s="41">
        <v>15</v>
      </c>
    </row>
    <row r="179" ht="15" spans="1:47">
      <c r="A179" s="245">
        <v>172</v>
      </c>
      <c r="B179" s="246" t="s">
        <v>56</v>
      </c>
      <c r="C179" s="44">
        <v>20251216</v>
      </c>
      <c r="D179" s="247" t="s">
        <v>1575</v>
      </c>
      <c r="E179" s="239" t="s">
        <v>1920</v>
      </c>
      <c r="F179" s="239" t="s">
        <v>1921</v>
      </c>
      <c r="G179" s="44" t="s">
        <v>106</v>
      </c>
      <c r="H179" s="248" t="s">
        <v>1195</v>
      </c>
      <c r="I179" s="248" t="s">
        <v>126</v>
      </c>
      <c r="J179" s="249">
        <v>5.7</v>
      </c>
      <c r="K179" s="247">
        <v>47.6</v>
      </c>
      <c r="L179" s="247">
        <v>40.6</v>
      </c>
      <c r="M179" s="250"/>
      <c r="N179" s="250"/>
      <c r="O179" s="250"/>
      <c r="P179" s="250"/>
      <c r="Q179" s="250"/>
      <c r="R179" s="250"/>
      <c r="S179" s="250"/>
      <c r="T179" s="250"/>
      <c r="U179" s="250"/>
      <c r="V179" s="250"/>
      <c r="W179" s="250"/>
      <c r="X179" s="250"/>
      <c r="Y179" s="250"/>
      <c r="Z179" s="247">
        <v>47.5</v>
      </c>
      <c r="AA179" s="251">
        <f t="shared" si="16"/>
        <v>0.210084033613448</v>
      </c>
      <c r="AB179" s="252">
        <v>88.2</v>
      </c>
      <c r="AC179" s="253">
        <f>(AB179-Z179)*VLOOKUP(AE179,公斤水的体积!A:B,2,)</f>
        <v>40.735409</v>
      </c>
      <c r="AD179" s="254">
        <f t="shared" si="17"/>
        <v>0.333519704433487</v>
      </c>
      <c r="AE179" s="255">
        <v>15</v>
      </c>
      <c r="AF179" s="140"/>
      <c r="AG179" s="256"/>
      <c r="AH179" s="257">
        <v>2.2</v>
      </c>
      <c r="AI179" s="258">
        <v>162.5</v>
      </c>
      <c r="AJ179" s="259">
        <f t="shared" si="18"/>
        <v>1.35384615384615</v>
      </c>
      <c r="AK179" s="260" t="s">
        <v>63</v>
      </c>
      <c r="AL179" s="260" t="s">
        <v>63</v>
      </c>
      <c r="AM179" s="260" t="s">
        <v>63</v>
      </c>
      <c r="AN179" s="260" t="s">
        <v>63</v>
      </c>
      <c r="AO179" s="260" t="s">
        <v>63</v>
      </c>
      <c r="AP179" s="260" t="s">
        <v>63</v>
      </c>
      <c r="AQ179" s="260" t="s">
        <v>63</v>
      </c>
      <c r="AR179" s="259" t="str">
        <f t="shared" si="19"/>
        <v>合格</v>
      </c>
      <c r="AS179" s="139" t="s">
        <v>64</v>
      </c>
      <c r="AT179" s="44">
        <v>20251216</v>
      </c>
      <c r="AU179" s="41">
        <v>15</v>
      </c>
    </row>
    <row r="180" ht="15" spans="1:47">
      <c r="A180" s="245">
        <v>173</v>
      </c>
      <c r="B180" s="246" t="s">
        <v>56</v>
      </c>
      <c r="C180" s="44">
        <v>20251216</v>
      </c>
      <c r="D180" s="247" t="s">
        <v>1575</v>
      </c>
      <c r="E180" s="239" t="s">
        <v>1922</v>
      </c>
      <c r="F180" s="239" t="s">
        <v>1923</v>
      </c>
      <c r="G180" s="44" t="s">
        <v>133</v>
      </c>
      <c r="H180" s="248" t="s">
        <v>1066</v>
      </c>
      <c r="I180" s="248"/>
      <c r="J180" s="261">
        <v>5</v>
      </c>
      <c r="K180" s="247">
        <v>46.1</v>
      </c>
      <c r="L180" s="247">
        <v>40</v>
      </c>
      <c r="M180" s="250"/>
      <c r="N180" s="250"/>
      <c r="O180" s="250"/>
      <c r="P180" s="250"/>
      <c r="Q180" s="250"/>
      <c r="R180" s="250"/>
      <c r="S180" s="250"/>
      <c r="T180" s="250"/>
      <c r="U180" s="250"/>
      <c r="V180" s="250"/>
      <c r="W180" s="250"/>
      <c r="X180" s="250"/>
      <c r="Y180" s="250"/>
      <c r="Z180" s="247">
        <v>46</v>
      </c>
      <c r="AA180" s="251">
        <f t="shared" si="16"/>
        <v>0.216919739696315</v>
      </c>
      <c r="AB180" s="252">
        <v>86.1</v>
      </c>
      <c r="AC180" s="253">
        <f>(AB180-Z180)*VLOOKUP(AE180,公斤水的体积!A:B,2,)</f>
        <v>40.134887</v>
      </c>
      <c r="AD180" s="254">
        <f t="shared" si="17"/>
        <v>0.337217499999998</v>
      </c>
      <c r="AE180" s="255">
        <v>15</v>
      </c>
      <c r="AF180" s="140"/>
      <c r="AG180" s="256"/>
      <c r="AH180" s="257">
        <v>1.6</v>
      </c>
      <c r="AI180" s="258">
        <v>152</v>
      </c>
      <c r="AJ180" s="259">
        <f t="shared" si="18"/>
        <v>1.05263157894737</v>
      </c>
      <c r="AK180" s="260" t="s">
        <v>63</v>
      </c>
      <c r="AL180" s="260" t="s">
        <v>63</v>
      </c>
      <c r="AM180" s="260" t="s">
        <v>63</v>
      </c>
      <c r="AN180" s="260" t="s">
        <v>63</v>
      </c>
      <c r="AO180" s="260" t="s">
        <v>63</v>
      </c>
      <c r="AP180" s="260" t="s">
        <v>63</v>
      </c>
      <c r="AQ180" s="260" t="s">
        <v>63</v>
      </c>
      <c r="AR180" s="259" t="str">
        <f t="shared" si="19"/>
        <v>合格</v>
      </c>
      <c r="AS180" s="139" t="s">
        <v>64</v>
      </c>
      <c r="AT180" s="44">
        <v>20251216</v>
      </c>
      <c r="AU180" s="41">
        <v>15</v>
      </c>
    </row>
    <row r="181" ht="15" spans="1:47">
      <c r="A181" s="245">
        <v>174</v>
      </c>
      <c r="B181" s="246" t="s">
        <v>56</v>
      </c>
      <c r="C181" s="44">
        <v>20251216</v>
      </c>
      <c r="D181" s="247" t="s">
        <v>1575</v>
      </c>
      <c r="E181" s="239" t="s">
        <v>1924</v>
      </c>
      <c r="F181" s="239" t="s">
        <v>1925</v>
      </c>
      <c r="G181" s="44" t="s">
        <v>133</v>
      </c>
      <c r="H181" s="248" t="s">
        <v>867</v>
      </c>
      <c r="I181" s="248" t="s">
        <v>126</v>
      </c>
      <c r="J181" s="249">
        <v>5.7</v>
      </c>
      <c r="K181" s="247">
        <v>47.5</v>
      </c>
      <c r="L181" s="247">
        <v>40.3</v>
      </c>
      <c r="M181" s="250"/>
      <c r="N181" s="250"/>
      <c r="O181" s="250"/>
      <c r="P181" s="250"/>
      <c r="Q181" s="250"/>
      <c r="R181" s="250"/>
      <c r="S181" s="250"/>
      <c r="T181" s="250"/>
      <c r="U181" s="250"/>
      <c r="V181" s="250"/>
      <c r="W181" s="250"/>
      <c r="X181" s="250"/>
      <c r="Y181" s="250"/>
      <c r="Z181" s="247">
        <v>47.4</v>
      </c>
      <c r="AA181" s="251">
        <f t="shared" si="16"/>
        <v>0.210526315789477</v>
      </c>
      <c r="AB181" s="252">
        <v>87.8</v>
      </c>
      <c r="AC181" s="253">
        <f>(AB181-Z181)*VLOOKUP(AE181,公斤水的体积!A:B,2,)</f>
        <v>40.435148</v>
      </c>
      <c r="AD181" s="254">
        <f t="shared" si="17"/>
        <v>0.33535483870968</v>
      </c>
      <c r="AE181" s="255">
        <v>15</v>
      </c>
      <c r="AF181" s="140"/>
      <c r="AG181" s="256"/>
      <c r="AH181" s="257">
        <v>1.5</v>
      </c>
      <c r="AI181" s="258">
        <v>145.8</v>
      </c>
      <c r="AJ181" s="259">
        <f t="shared" si="18"/>
        <v>1.02880658436214</v>
      </c>
      <c r="AK181" s="260" t="s">
        <v>63</v>
      </c>
      <c r="AL181" s="260" t="s">
        <v>63</v>
      </c>
      <c r="AM181" s="260" t="s">
        <v>63</v>
      </c>
      <c r="AN181" s="260" t="s">
        <v>63</v>
      </c>
      <c r="AO181" s="260" t="s">
        <v>63</v>
      </c>
      <c r="AP181" s="260" t="s">
        <v>63</v>
      </c>
      <c r="AQ181" s="260" t="s">
        <v>63</v>
      </c>
      <c r="AR181" s="259" t="str">
        <f t="shared" si="19"/>
        <v>合格</v>
      </c>
      <c r="AS181" s="139" t="s">
        <v>64</v>
      </c>
      <c r="AT181" s="44">
        <v>20251216</v>
      </c>
      <c r="AU181" s="41">
        <v>15</v>
      </c>
    </row>
    <row r="182" ht="15" spans="1:47">
      <c r="A182" s="245">
        <v>175</v>
      </c>
      <c r="B182" s="246" t="s">
        <v>56</v>
      </c>
      <c r="C182" s="44">
        <v>20251216</v>
      </c>
      <c r="D182" s="247" t="s">
        <v>1575</v>
      </c>
      <c r="E182" s="239" t="s">
        <v>1926</v>
      </c>
      <c r="F182" s="239" t="s">
        <v>1927</v>
      </c>
      <c r="G182" s="44" t="s">
        <v>133</v>
      </c>
      <c r="H182" s="248" t="s">
        <v>894</v>
      </c>
      <c r="I182" s="248"/>
      <c r="J182" s="261">
        <v>5</v>
      </c>
      <c r="K182" s="247">
        <v>44</v>
      </c>
      <c r="L182" s="247">
        <v>40</v>
      </c>
      <c r="M182" s="250"/>
      <c r="N182" s="250"/>
      <c r="O182" s="250"/>
      <c r="P182" s="250"/>
      <c r="Q182" s="250"/>
      <c r="R182" s="250"/>
      <c r="S182" s="250"/>
      <c r="T182" s="250"/>
      <c r="U182" s="250"/>
      <c r="V182" s="250"/>
      <c r="W182" s="250"/>
      <c r="X182" s="250"/>
      <c r="Y182" s="250"/>
      <c r="Z182" s="247">
        <v>43.9</v>
      </c>
      <c r="AA182" s="251">
        <f t="shared" si="16"/>
        <v>0.227272727272731</v>
      </c>
      <c r="AB182" s="252">
        <v>84</v>
      </c>
      <c r="AC182" s="253">
        <f>(AB182-Z182)*VLOOKUP(AE182,公斤水的体积!A:B,2,)</f>
        <v>40.134887</v>
      </c>
      <c r="AD182" s="254">
        <f t="shared" si="17"/>
        <v>0.337217499999998</v>
      </c>
      <c r="AE182" s="255">
        <v>15</v>
      </c>
      <c r="AF182" s="140"/>
      <c r="AG182" s="256"/>
      <c r="AH182" s="257">
        <v>5.8</v>
      </c>
      <c r="AI182" s="258">
        <v>163</v>
      </c>
      <c r="AJ182" s="259">
        <f t="shared" si="18"/>
        <v>3.55828220858896</v>
      </c>
      <c r="AK182" s="260" t="s">
        <v>63</v>
      </c>
      <c r="AL182" s="260" t="s">
        <v>63</v>
      </c>
      <c r="AM182" s="260" t="s">
        <v>63</v>
      </c>
      <c r="AN182" s="260" t="s">
        <v>63</v>
      </c>
      <c r="AO182" s="260" t="s">
        <v>63</v>
      </c>
      <c r="AP182" s="260" t="s">
        <v>63</v>
      </c>
      <c r="AQ182" s="260" t="s">
        <v>63</v>
      </c>
      <c r="AR182" s="259" t="str">
        <f t="shared" si="19"/>
        <v>合格</v>
      </c>
      <c r="AS182" s="139" t="s">
        <v>64</v>
      </c>
      <c r="AT182" s="44">
        <v>20251216</v>
      </c>
      <c r="AU182" s="41">
        <v>15</v>
      </c>
    </row>
    <row r="183" ht="15" spans="1:47">
      <c r="A183" s="245">
        <v>176</v>
      </c>
      <c r="B183" s="246" t="s">
        <v>56</v>
      </c>
      <c r="C183" s="44">
        <v>20251217</v>
      </c>
      <c r="D183" s="247" t="s">
        <v>1575</v>
      </c>
      <c r="E183" s="239" t="s">
        <v>1928</v>
      </c>
      <c r="F183" s="239" t="s">
        <v>1929</v>
      </c>
      <c r="G183" s="44" t="s">
        <v>133</v>
      </c>
      <c r="H183" s="248" t="s">
        <v>98</v>
      </c>
      <c r="I183" s="248"/>
      <c r="J183" s="261">
        <v>5</v>
      </c>
      <c r="K183" s="247">
        <v>42.6</v>
      </c>
      <c r="L183" s="247">
        <v>40</v>
      </c>
      <c r="M183" s="250"/>
      <c r="N183" s="250"/>
      <c r="O183" s="250"/>
      <c r="P183" s="250"/>
      <c r="Q183" s="250"/>
      <c r="R183" s="250"/>
      <c r="S183" s="250"/>
      <c r="T183" s="250"/>
      <c r="U183" s="250"/>
      <c r="V183" s="250"/>
      <c r="W183" s="250"/>
      <c r="X183" s="250"/>
      <c r="Y183" s="250"/>
      <c r="Z183" s="247">
        <v>42.5</v>
      </c>
      <c r="AA183" s="251">
        <f t="shared" si="16"/>
        <v>0.234741784037562</v>
      </c>
      <c r="AB183" s="252">
        <v>82.6</v>
      </c>
      <c r="AC183" s="253">
        <f>(AB183-Z183)*VLOOKUP(AE183,公斤水的体积!A:B,2,)</f>
        <v>40.14812</v>
      </c>
      <c r="AD183" s="254">
        <f t="shared" si="17"/>
        <v>0.370299999999997</v>
      </c>
      <c r="AE183" s="255">
        <v>17</v>
      </c>
      <c r="AF183" s="140"/>
      <c r="AG183" s="256"/>
      <c r="AH183" s="257">
        <v>1.6</v>
      </c>
      <c r="AI183" s="258">
        <v>159.6</v>
      </c>
      <c r="AJ183" s="259">
        <f t="shared" si="18"/>
        <v>1.00250626566416</v>
      </c>
      <c r="AK183" s="260" t="s">
        <v>63</v>
      </c>
      <c r="AL183" s="260" t="s">
        <v>63</v>
      </c>
      <c r="AM183" s="260" t="s">
        <v>63</v>
      </c>
      <c r="AN183" s="260" t="s">
        <v>63</v>
      </c>
      <c r="AO183" s="260" t="s">
        <v>63</v>
      </c>
      <c r="AP183" s="260" t="s">
        <v>63</v>
      </c>
      <c r="AQ183" s="260" t="s">
        <v>63</v>
      </c>
      <c r="AR183" s="259" t="str">
        <f t="shared" si="19"/>
        <v>合格</v>
      </c>
      <c r="AS183" s="139" t="s">
        <v>64</v>
      </c>
      <c r="AT183" s="44">
        <v>20251217</v>
      </c>
      <c r="AU183" s="41">
        <v>15</v>
      </c>
    </row>
    <row r="184" ht="15" spans="1:47">
      <c r="A184" s="245">
        <v>177</v>
      </c>
      <c r="B184" s="246" t="s">
        <v>56</v>
      </c>
      <c r="C184" s="44">
        <v>20251217</v>
      </c>
      <c r="D184" s="247" t="s">
        <v>1575</v>
      </c>
      <c r="E184" s="239" t="s">
        <v>1930</v>
      </c>
      <c r="F184" s="239" t="s">
        <v>1931</v>
      </c>
      <c r="G184" s="44" t="s">
        <v>133</v>
      </c>
      <c r="H184" s="248" t="s">
        <v>98</v>
      </c>
      <c r="I184" s="248"/>
      <c r="J184" s="261">
        <v>5</v>
      </c>
      <c r="K184" s="247">
        <v>42.8</v>
      </c>
      <c r="L184" s="247">
        <v>40</v>
      </c>
      <c r="M184" s="250"/>
      <c r="N184" s="250"/>
      <c r="O184" s="250"/>
      <c r="P184" s="250"/>
      <c r="Q184" s="250"/>
      <c r="R184" s="250"/>
      <c r="S184" s="250"/>
      <c r="T184" s="250"/>
      <c r="U184" s="250"/>
      <c r="V184" s="250"/>
      <c r="W184" s="250"/>
      <c r="X184" s="250"/>
      <c r="Y184" s="250"/>
      <c r="Z184" s="247">
        <v>42.7</v>
      </c>
      <c r="AA184" s="251">
        <f t="shared" si="16"/>
        <v>0.233644859813071</v>
      </c>
      <c r="AB184" s="252">
        <v>82.8</v>
      </c>
      <c r="AC184" s="253">
        <f>(AB184-Z184)*VLOOKUP(AE184,公斤水的体积!A:B,2,)</f>
        <v>40.14812</v>
      </c>
      <c r="AD184" s="254">
        <f t="shared" si="17"/>
        <v>0.370299999999997</v>
      </c>
      <c r="AE184" s="255">
        <v>17</v>
      </c>
      <c r="AF184" s="140"/>
      <c r="AG184" s="256"/>
      <c r="AH184" s="257">
        <v>3.2</v>
      </c>
      <c r="AI184" s="258">
        <v>163.8</v>
      </c>
      <c r="AJ184" s="259">
        <f t="shared" si="18"/>
        <v>1.95360195360195</v>
      </c>
      <c r="AK184" s="260" t="s">
        <v>63</v>
      </c>
      <c r="AL184" s="260" t="s">
        <v>63</v>
      </c>
      <c r="AM184" s="260" t="s">
        <v>63</v>
      </c>
      <c r="AN184" s="260" t="s">
        <v>63</v>
      </c>
      <c r="AO184" s="260" t="s">
        <v>63</v>
      </c>
      <c r="AP184" s="260" t="s">
        <v>63</v>
      </c>
      <c r="AQ184" s="260" t="s">
        <v>63</v>
      </c>
      <c r="AR184" s="259" t="str">
        <f t="shared" si="19"/>
        <v>合格</v>
      </c>
      <c r="AS184" s="139" t="s">
        <v>64</v>
      </c>
      <c r="AT184" s="44">
        <v>20251217</v>
      </c>
      <c r="AU184" s="41">
        <v>15</v>
      </c>
    </row>
    <row r="185" ht="15" spans="1:47">
      <c r="A185" s="245">
        <v>178</v>
      </c>
      <c r="B185" s="246" t="s">
        <v>56</v>
      </c>
      <c r="C185" s="44">
        <v>20251217</v>
      </c>
      <c r="D185" s="247" t="s">
        <v>1575</v>
      </c>
      <c r="E185" s="239" t="s">
        <v>1932</v>
      </c>
      <c r="F185" s="239" t="s">
        <v>1933</v>
      </c>
      <c r="G185" s="44" t="s">
        <v>133</v>
      </c>
      <c r="H185" s="248" t="s">
        <v>98</v>
      </c>
      <c r="I185" s="248"/>
      <c r="J185" s="261">
        <v>5</v>
      </c>
      <c r="K185" s="247">
        <v>42.6</v>
      </c>
      <c r="L185" s="247">
        <v>40</v>
      </c>
      <c r="M185" s="250"/>
      <c r="N185" s="250"/>
      <c r="O185" s="250"/>
      <c r="P185" s="250"/>
      <c r="Q185" s="250"/>
      <c r="R185" s="250"/>
      <c r="S185" s="250"/>
      <c r="T185" s="250"/>
      <c r="U185" s="250"/>
      <c r="V185" s="250"/>
      <c r="W185" s="250"/>
      <c r="X185" s="250"/>
      <c r="Y185" s="250"/>
      <c r="Z185" s="247">
        <v>42.5</v>
      </c>
      <c r="AA185" s="251">
        <f t="shared" si="16"/>
        <v>0.234741784037562</v>
      </c>
      <c r="AB185" s="252">
        <v>82.6</v>
      </c>
      <c r="AC185" s="253">
        <f>(AB185-Z185)*VLOOKUP(AE185,公斤水的体积!A:B,2,)</f>
        <v>40.14812</v>
      </c>
      <c r="AD185" s="254">
        <f t="shared" si="17"/>
        <v>0.370299999999997</v>
      </c>
      <c r="AE185" s="255">
        <v>17</v>
      </c>
      <c r="AF185" s="140"/>
      <c r="AG185" s="256"/>
      <c r="AH185" s="257">
        <v>3.2</v>
      </c>
      <c r="AI185" s="258">
        <v>164.5</v>
      </c>
      <c r="AJ185" s="259">
        <f t="shared" si="18"/>
        <v>1.94528875379939</v>
      </c>
      <c r="AK185" s="260" t="s">
        <v>63</v>
      </c>
      <c r="AL185" s="260" t="s">
        <v>63</v>
      </c>
      <c r="AM185" s="260" t="s">
        <v>63</v>
      </c>
      <c r="AN185" s="260" t="s">
        <v>63</v>
      </c>
      <c r="AO185" s="260" t="s">
        <v>63</v>
      </c>
      <c r="AP185" s="260" t="s">
        <v>63</v>
      </c>
      <c r="AQ185" s="260" t="s">
        <v>63</v>
      </c>
      <c r="AR185" s="259" t="str">
        <f t="shared" si="19"/>
        <v>合格</v>
      </c>
      <c r="AS185" s="139" t="s">
        <v>64</v>
      </c>
      <c r="AT185" s="44">
        <v>20251217</v>
      </c>
      <c r="AU185" s="41">
        <v>15</v>
      </c>
    </row>
    <row r="186" ht="15" spans="1:47">
      <c r="A186" s="245">
        <v>179</v>
      </c>
      <c r="B186" s="246" t="s">
        <v>56</v>
      </c>
      <c r="C186" s="44">
        <v>20251217</v>
      </c>
      <c r="D186" s="247" t="s">
        <v>1575</v>
      </c>
      <c r="E186" s="239" t="s">
        <v>1934</v>
      </c>
      <c r="F186" s="239" t="s">
        <v>1935</v>
      </c>
      <c r="G186" s="44" t="s">
        <v>133</v>
      </c>
      <c r="H186" s="248" t="s">
        <v>334</v>
      </c>
      <c r="I186" s="248"/>
      <c r="J186" s="261">
        <v>5</v>
      </c>
      <c r="K186" s="247">
        <v>43</v>
      </c>
      <c r="L186" s="247">
        <v>40</v>
      </c>
      <c r="M186" s="250"/>
      <c r="N186" s="250"/>
      <c r="O186" s="250"/>
      <c r="P186" s="250"/>
      <c r="Q186" s="250"/>
      <c r="R186" s="250"/>
      <c r="S186" s="250"/>
      <c r="T186" s="250"/>
      <c r="U186" s="250"/>
      <c r="V186" s="250"/>
      <c r="W186" s="250"/>
      <c r="X186" s="250"/>
      <c r="Y186" s="250"/>
      <c r="Z186" s="247">
        <v>42.9</v>
      </c>
      <c r="AA186" s="251">
        <f t="shared" si="16"/>
        <v>0.232558139534887</v>
      </c>
      <c r="AB186" s="252">
        <v>83</v>
      </c>
      <c r="AC186" s="253">
        <f>(AB186-Z186)*VLOOKUP(AE186,公斤水的体积!A:B,2,)</f>
        <v>40.14812</v>
      </c>
      <c r="AD186" s="254">
        <f t="shared" si="17"/>
        <v>0.370299999999997</v>
      </c>
      <c r="AE186" s="255">
        <v>17</v>
      </c>
      <c r="AF186" s="140"/>
      <c r="AG186" s="256"/>
      <c r="AH186" s="257">
        <v>3.3</v>
      </c>
      <c r="AI186" s="258">
        <v>164.5</v>
      </c>
      <c r="AJ186" s="259">
        <f t="shared" si="18"/>
        <v>2.00607902735562</v>
      </c>
      <c r="AK186" s="260" t="s">
        <v>63</v>
      </c>
      <c r="AL186" s="260" t="s">
        <v>63</v>
      </c>
      <c r="AM186" s="260" t="s">
        <v>63</v>
      </c>
      <c r="AN186" s="260" t="s">
        <v>63</v>
      </c>
      <c r="AO186" s="260" t="s">
        <v>63</v>
      </c>
      <c r="AP186" s="260" t="s">
        <v>63</v>
      </c>
      <c r="AQ186" s="260" t="s">
        <v>63</v>
      </c>
      <c r="AR186" s="259" t="str">
        <f t="shared" si="19"/>
        <v>合格</v>
      </c>
      <c r="AS186" s="139" t="s">
        <v>64</v>
      </c>
      <c r="AT186" s="44">
        <v>20251217</v>
      </c>
      <c r="AU186" s="41">
        <v>15</v>
      </c>
    </row>
    <row r="187" ht="15" spans="1:47">
      <c r="A187" s="245">
        <v>180</v>
      </c>
      <c r="B187" s="246" t="s">
        <v>56</v>
      </c>
      <c r="C187" s="44">
        <v>20251217</v>
      </c>
      <c r="D187" s="247" t="s">
        <v>1575</v>
      </c>
      <c r="E187" s="239" t="s">
        <v>1936</v>
      </c>
      <c r="F187" s="239" t="s">
        <v>1937</v>
      </c>
      <c r="G187" s="44" t="s">
        <v>133</v>
      </c>
      <c r="H187" s="248" t="s">
        <v>836</v>
      </c>
      <c r="I187" s="248" t="s">
        <v>98</v>
      </c>
      <c r="J187" s="261">
        <v>5</v>
      </c>
      <c r="K187" s="247">
        <v>44.4</v>
      </c>
      <c r="L187" s="247">
        <v>40</v>
      </c>
      <c r="M187" s="250"/>
      <c r="N187" s="250"/>
      <c r="O187" s="250"/>
      <c r="P187" s="250"/>
      <c r="Q187" s="250"/>
      <c r="R187" s="250"/>
      <c r="S187" s="250"/>
      <c r="T187" s="250"/>
      <c r="U187" s="250"/>
      <c r="V187" s="250"/>
      <c r="W187" s="250"/>
      <c r="X187" s="250"/>
      <c r="Y187" s="250"/>
      <c r="Z187" s="247">
        <v>44.3</v>
      </c>
      <c r="AA187" s="251">
        <f t="shared" si="16"/>
        <v>0.225225225225228</v>
      </c>
      <c r="AB187" s="252">
        <v>84.4</v>
      </c>
      <c r="AC187" s="253">
        <f>(AB187-Z187)*VLOOKUP(AE187,公斤水的体积!A:B,2,)</f>
        <v>40.14812</v>
      </c>
      <c r="AD187" s="254">
        <f t="shared" si="17"/>
        <v>0.370299999999997</v>
      </c>
      <c r="AE187" s="255">
        <v>17</v>
      </c>
      <c r="AF187" s="140"/>
      <c r="AG187" s="256"/>
      <c r="AH187" s="257">
        <v>1.8</v>
      </c>
      <c r="AI187" s="258">
        <v>160</v>
      </c>
      <c r="AJ187" s="259">
        <f t="shared" si="18"/>
        <v>1.125</v>
      </c>
      <c r="AK187" s="260" t="s">
        <v>63</v>
      </c>
      <c r="AL187" s="260" t="s">
        <v>63</v>
      </c>
      <c r="AM187" s="260" t="s">
        <v>63</v>
      </c>
      <c r="AN187" s="260" t="s">
        <v>63</v>
      </c>
      <c r="AO187" s="260" t="s">
        <v>63</v>
      </c>
      <c r="AP187" s="260" t="s">
        <v>63</v>
      </c>
      <c r="AQ187" s="260" t="s">
        <v>63</v>
      </c>
      <c r="AR187" s="259" t="str">
        <f t="shared" si="19"/>
        <v>合格</v>
      </c>
      <c r="AS187" s="139" t="s">
        <v>64</v>
      </c>
      <c r="AT187" s="44">
        <v>20251217</v>
      </c>
      <c r="AU187" s="41">
        <v>15</v>
      </c>
    </row>
    <row r="188" ht="15" spans="1:47">
      <c r="A188" s="245">
        <v>181</v>
      </c>
      <c r="B188" s="246" t="s">
        <v>56</v>
      </c>
      <c r="C188" s="44">
        <v>20251217</v>
      </c>
      <c r="D188" s="247" t="s">
        <v>1575</v>
      </c>
      <c r="E188" s="239" t="s">
        <v>1938</v>
      </c>
      <c r="F188" s="239" t="s">
        <v>1939</v>
      </c>
      <c r="G188" s="44" t="s">
        <v>133</v>
      </c>
      <c r="H188" s="248" t="s">
        <v>1066</v>
      </c>
      <c r="I188" s="248" t="s">
        <v>126</v>
      </c>
      <c r="J188" s="261">
        <v>5</v>
      </c>
      <c r="K188" s="247">
        <v>45</v>
      </c>
      <c r="L188" s="247">
        <v>40</v>
      </c>
      <c r="M188" s="250"/>
      <c r="N188" s="250"/>
      <c r="O188" s="250"/>
      <c r="P188" s="250"/>
      <c r="Q188" s="250"/>
      <c r="R188" s="250"/>
      <c r="S188" s="250"/>
      <c r="T188" s="250"/>
      <c r="U188" s="250"/>
      <c r="V188" s="250"/>
      <c r="W188" s="250"/>
      <c r="X188" s="250"/>
      <c r="Y188" s="250"/>
      <c r="Z188" s="247">
        <v>44.9</v>
      </c>
      <c r="AA188" s="251">
        <f t="shared" si="16"/>
        <v>0.222222222222225</v>
      </c>
      <c r="AB188" s="252">
        <v>85</v>
      </c>
      <c r="AC188" s="253">
        <f>(AB188-Z188)*VLOOKUP(AE188,公斤水的体积!A:B,2,)</f>
        <v>40.14812</v>
      </c>
      <c r="AD188" s="254">
        <f t="shared" si="17"/>
        <v>0.370299999999997</v>
      </c>
      <c r="AE188" s="255">
        <v>17</v>
      </c>
      <c r="AF188" s="140"/>
      <c r="AG188" s="256"/>
      <c r="AH188" s="257">
        <v>2.5</v>
      </c>
      <c r="AI188" s="258">
        <v>155.1</v>
      </c>
      <c r="AJ188" s="259">
        <f t="shared" si="18"/>
        <v>1.61186331399097</v>
      </c>
      <c r="AK188" s="260" t="s">
        <v>63</v>
      </c>
      <c r="AL188" s="260" t="s">
        <v>63</v>
      </c>
      <c r="AM188" s="260" t="s">
        <v>63</v>
      </c>
      <c r="AN188" s="260" t="s">
        <v>63</v>
      </c>
      <c r="AO188" s="260" t="s">
        <v>63</v>
      </c>
      <c r="AP188" s="260" t="s">
        <v>63</v>
      </c>
      <c r="AQ188" s="260" t="s">
        <v>63</v>
      </c>
      <c r="AR188" s="259" t="str">
        <f t="shared" si="19"/>
        <v>合格</v>
      </c>
      <c r="AS188" s="139" t="s">
        <v>64</v>
      </c>
      <c r="AT188" s="44">
        <v>20251217</v>
      </c>
      <c r="AU188" s="41">
        <v>15</v>
      </c>
    </row>
    <row r="189" ht="15" spans="1:47">
      <c r="A189" s="245">
        <v>182</v>
      </c>
      <c r="B189" s="246" t="s">
        <v>56</v>
      </c>
      <c r="C189" s="44">
        <v>20251217</v>
      </c>
      <c r="D189" s="247" t="s">
        <v>1575</v>
      </c>
      <c r="E189" s="239" t="s">
        <v>1940</v>
      </c>
      <c r="F189" s="239" t="s">
        <v>1941</v>
      </c>
      <c r="G189" s="44" t="s">
        <v>133</v>
      </c>
      <c r="H189" s="248" t="s">
        <v>98</v>
      </c>
      <c r="I189" s="248"/>
      <c r="J189" s="261">
        <v>5</v>
      </c>
      <c r="K189" s="247">
        <v>42.7</v>
      </c>
      <c r="L189" s="247">
        <v>40</v>
      </c>
      <c r="M189" s="250"/>
      <c r="N189" s="250"/>
      <c r="O189" s="250"/>
      <c r="P189" s="250"/>
      <c r="Q189" s="250"/>
      <c r="R189" s="250"/>
      <c r="S189" s="250"/>
      <c r="T189" s="250"/>
      <c r="U189" s="250"/>
      <c r="V189" s="250"/>
      <c r="W189" s="250"/>
      <c r="X189" s="250"/>
      <c r="Y189" s="250"/>
      <c r="Z189" s="247">
        <v>42.6</v>
      </c>
      <c r="AA189" s="251">
        <f t="shared" si="16"/>
        <v>0.234192037470729</v>
      </c>
      <c r="AB189" s="252">
        <v>82.7</v>
      </c>
      <c r="AC189" s="253">
        <f>(AB189-Z189)*VLOOKUP(AE189,公斤水的体积!A:B,2,)</f>
        <v>40.14812</v>
      </c>
      <c r="AD189" s="254">
        <f t="shared" si="17"/>
        <v>0.370300000000015</v>
      </c>
      <c r="AE189" s="255">
        <v>17</v>
      </c>
      <c r="AF189" s="140"/>
      <c r="AG189" s="256"/>
      <c r="AH189" s="257">
        <v>5.9</v>
      </c>
      <c r="AI189" s="258">
        <v>166.4</v>
      </c>
      <c r="AJ189" s="259">
        <f t="shared" si="18"/>
        <v>3.54567307692308</v>
      </c>
      <c r="AK189" s="260" t="s">
        <v>63</v>
      </c>
      <c r="AL189" s="260" t="s">
        <v>63</v>
      </c>
      <c r="AM189" s="260" t="s">
        <v>63</v>
      </c>
      <c r="AN189" s="260" t="s">
        <v>63</v>
      </c>
      <c r="AO189" s="260" t="s">
        <v>63</v>
      </c>
      <c r="AP189" s="260" t="s">
        <v>63</v>
      </c>
      <c r="AQ189" s="260" t="s">
        <v>63</v>
      </c>
      <c r="AR189" s="259" t="str">
        <f t="shared" si="19"/>
        <v>合格</v>
      </c>
      <c r="AS189" s="139" t="s">
        <v>64</v>
      </c>
      <c r="AT189" s="44">
        <v>20251217</v>
      </c>
      <c r="AU189" s="41">
        <v>15</v>
      </c>
    </row>
    <row r="190" ht="15" spans="1:47">
      <c r="A190" s="245">
        <v>183</v>
      </c>
      <c r="B190" s="246" t="s">
        <v>56</v>
      </c>
      <c r="C190" s="44">
        <v>20251217</v>
      </c>
      <c r="D190" s="247" t="s">
        <v>1575</v>
      </c>
      <c r="E190" s="239" t="s">
        <v>1942</v>
      </c>
      <c r="F190" s="239" t="s">
        <v>1943</v>
      </c>
      <c r="G190" s="44" t="s">
        <v>96</v>
      </c>
      <c r="H190" s="248" t="s">
        <v>1063</v>
      </c>
      <c r="I190" s="248" t="s">
        <v>98</v>
      </c>
      <c r="J190" s="249">
        <v>5.7</v>
      </c>
      <c r="K190" s="247">
        <v>48.3</v>
      </c>
      <c r="L190" s="247">
        <v>40.5</v>
      </c>
      <c r="M190" s="250"/>
      <c r="N190" s="250"/>
      <c r="O190" s="250"/>
      <c r="P190" s="250"/>
      <c r="Q190" s="250"/>
      <c r="R190" s="250"/>
      <c r="S190" s="250"/>
      <c r="T190" s="250"/>
      <c r="U190" s="250"/>
      <c r="V190" s="250"/>
      <c r="W190" s="250"/>
      <c r="X190" s="250"/>
      <c r="Y190" s="250"/>
      <c r="Z190" s="247">
        <v>48.2</v>
      </c>
      <c r="AA190" s="251">
        <f t="shared" si="16"/>
        <v>0.207039337474108</v>
      </c>
      <c r="AB190" s="252">
        <v>88.8</v>
      </c>
      <c r="AC190" s="253">
        <f>(AB190-Z190)*VLOOKUP(AE190,公斤水的体积!A:B,2,)</f>
        <v>40.64872</v>
      </c>
      <c r="AD190" s="254">
        <f t="shared" si="17"/>
        <v>0.367209876543203</v>
      </c>
      <c r="AE190" s="255">
        <v>17</v>
      </c>
      <c r="AF190" s="140"/>
      <c r="AG190" s="256"/>
      <c r="AH190" s="257">
        <v>1.6</v>
      </c>
      <c r="AI190" s="258">
        <v>142.8</v>
      </c>
      <c r="AJ190" s="259">
        <f t="shared" si="18"/>
        <v>1.12044817927171</v>
      </c>
      <c r="AK190" s="260" t="s">
        <v>63</v>
      </c>
      <c r="AL190" s="260" t="s">
        <v>63</v>
      </c>
      <c r="AM190" s="260" t="s">
        <v>63</v>
      </c>
      <c r="AN190" s="260" t="s">
        <v>63</v>
      </c>
      <c r="AO190" s="260" t="s">
        <v>63</v>
      </c>
      <c r="AP190" s="260" t="s">
        <v>63</v>
      </c>
      <c r="AQ190" s="260" t="s">
        <v>63</v>
      </c>
      <c r="AR190" s="259" t="str">
        <f t="shared" si="19"/>
        <v>合格</v>
      </c>
      <c r="AS190" s="139" t="s">
        <v>64</v>
      </c>
      <c r="AT190" s="44">
        <v>20251217</v>
      </c>
      <c r="AU190" s="41">
        <v>15</v>
      </c>
    </row>
    <row r="191" ht="15" spans="1:47">
      <c r="A191" s="245">
        <v>184</v>
      </c>
      <c r="B191" s="246" t="s">
        <v>56</v>
      </c>
      <c r="C191" s="44">
        <v>20251217</v>
      </c>
      <c r="D191" s="247" t="s">
        <v>1575</v>
      </c>
      <c r="E191" s="239" t="s">
        <v>1944</v>
      </c>
      <c r="F191" s="239" t="s">
        <v>1945</v>
      </c>
      <c r="G191" s="44" t="s">
        <v>133</v>
      </c>
      <c r="H191" s="248" t="s">
        <v>98</v>
      </c>
      <c r="I191" s="248"/>
      <c r="J191" s="261">
        <v>5</v>
      </c>
      <c r="K191" s="247">
        <v>42.8</v>
      </c>
      <c r="L191" s="247">
        <v>40</v>
      </c>
      <c r="M191" s="250"/>
      <c r="N191" s="250"/>
      <c r="O191" s="250"/>
      <c r="P191" s="250"/>
      <c r="Q191" s="250"/>
      <c r="R191" s="250"/>
      <c r="S191" s="250"/>
      <c r="T191" s="250"/>
      <c r="U191" s="250"/>
      <c r="V191" s="250"/>
      <c r="W191" s="250"/>
      <c r="X191" s="250"/>
      <c r="Y191" s="250"/>
      <c r="Z191" s="247">
        <v>42.7</v>
      </c>
      <c r="AA191" s="251">
        <f t="shared" si="16"/>
        <v>0.233644859813071</v>
      </c>
      <c r="AB191" s="252">
        <v>82.8</v>
      </c>
      <c r="AC191" s="253">
        <f>(AB191-Z191)*VLOOKUP(AE191,公斤水的体积!A:B,2,)</f>
        <v>40.14812</v>
      </c>
      <c r="AD191" s="254">
        <f t="shared" si="17"/>
        <v>0.370299999999997</v>
      </c>
      <c r="AE191" s="255">
        <v>17</v>
      </c>
      <c r="AF191" s="140"/>
      <c r="AG191" s="256"/>
      <c r="AH191" s="257">
        <v>4</v>
      </c>
      <c r="AI191" s="258">
        <v>161.4</v>
      </c>
      <c r="AJ191" s="259">
        <f t="shared" si="18"/>
        <v>2.47831474597274</v>
      </c>
      <c r="AK191" s="260" t="s">
        <v>63</v>
      </c>
      <c r="AL191" s="260" t="s">
        <v>63</v>
      </c>
      <c r="AM191" s="260" t="s">
        <v>63</v>
      </c>
      <c r="AN191" s="260" t="s">
        <v>63</v>
      </c>
      <c r="AO191" s="260" t="s">
        <v>63</v>
      </c>
      <c r="AP191" s="260" t="s">
        <v>63</v>
      </c>
      <c r="AQ191" s="260" t="s">
        <v>63</v>
      </c>
      <c r="AR191" s="259" t="str">
        <f t="shared" si="19"/>
        <v>合格</v>
      </c>
      <c r="AS191" s="139" t="s">
        <v>64</v>
      </c>
      <c r="AT191" s="44">
        <v>20251217</v>
      </c>
      <c r="AU191" s="41">
        <v>15</v>
      </c>
    </row>
    <row r="192" ht="15" spans="1:47">
      <c r="A192" s="245">
        <v>185</v>
      </c>
      <c r="B192" s="246" t="s">
        <v>56</v>
      </c>
      <c r="C192" s="44">
        <v>20251217</v>
      </c>
      <c r="D192" s="247" t="s">
        <v>1575</v>
      </c>
      <c r="E192" s="239" t="s">
        <v>1946</v>
      </c>
      <c r="F192" s="239" t="s">
        <v>1947</v>
      </c>
      <c r="G192" s="44" t="s">
        <v>133</v>
      </c>
      <c r="H192" s="248" t="s">
        <v>98</v>
      </c>
      <c r="I192" s="248"/>
      <c r="J192" s="261">
        <v>5</v>
      </c>
      <c r="K192" s="247">
        <v>42.9</v>
      </c>
      <c r="L192" s="247">
        <v>40</v>
      </c>
      <c r="M192" s="250"/>
      <c r="N192" s="250"/>
      <c r="O192" s="250"/>
      <c r="P192" s="250"/>
      <c r="Q192" s="250"/>
      <c r="R192" s="250"/>
      <c r="S192" s="250"/>
      <c r="T192" s="250"/>
      <c r="U192" s="250"/>
      <c r="V192" s="250"/>
      <c r="W192" s="250"/>
      <c r="X192" s="250"/>
      <c r="Y192" s="250"/>
      <c r="Z192" s="247">
        <v>42.8</v>
      </c>
      <c r="AA192" s="251">
        <f t="shared" si="16"/>
        <v>0.233100233100236</v>
      </c>
      <c r="AB192" s="252">
        <v>82.9</v>
      </c>
      <c r="AC192" s="253">
        <f>(AB192-Z192)*VLOOKUP(AE192,公斤水的体积!A:B,2,)</f>
        <v>40.14812</v>
      </c>
      <c r="AD192" s="254">
        <f t="shared" si="17"/>
        <v>0.370300000000032</v>
      </c>
      <c r="AE192" s="255">
        <v>17</v>
      </c>
      <c r="AF192" s="140"/>
      <c r="AG192" s="256"/>
      <c r="AH192" s="257">
        <v>1.7</v>
      </c>
      <c r="AI192" s="258">
        <v>159.8</v>
      </c>
      <c r="AJ192" s="259">
        <f t="shared" si="18"/>
        <v>1.06382978723404</v>
      </c>
      <c r="AK192" s="260" t="s">
        <v>63</v>
      </c>
      <c r="AL192" s="260" t="s">
        <v>63</v>
      </c>
      <c r="AM192" s="260" t="s">
        <v>63</v>
      </c>
      <c r="AN192" s="260" t="s">
        <v>63</v>
      </c>
      <c r="AO192" s="260" t="s">
        <v>63</v>
      </c>
      <c r="AP192" s="260" t="s">
        <v>63</v>
      </c>
      <c r="AQ192" s="260" t="s">
        <v>63</v>
      </c>
      <c r="AR192" s="259" t="str">
        <f t="shared" si="19"/>
        <v>合格</v>
      </c>
      <c r="AS192" s="139" t="s">
        <v>64</v>
      </c>
      <c r="AT192" s="44">
        <v>20251217</v>
      </c>
      <c r="AU192" s="41">
        <v>15</v>
      </c>
    </row>
    <row r="193" ht="15" spans="1:47">
      <c r="A193" s="245">
        <v>186</v>
      </c>
      <c r="B193" s="246" t="s">
        <v>56</v>
      </c>
      <c r="C193" s="44">
        <v>20251217</v>
      </c>
      <c r="D193" s="247" t="s">
        <v>1575</v>
      </c>
      <c r="E193" s="239" t="s">
        <v>1948</v>
      </c>
      <c r="F193" s="239" t="s">
        <v>1949</v>
      </c>
      <c r="G193" s="44" t="s">
        <v>133</v>
      </c>
      <c r="H193" s="248" t="s">
        <v>98</v>
      </c>
      <c r="I193" s="248"/>
      <c r="J193" s="261">
        <v>5</v>
      </c>
      <c r="K193" s="247">
        <v>42.9</v>
      </c>
      <c r="L193" s="247">
        <v>40</v>
      </c>
      <c r="M193" s="250"/>
      <c r="N193" s="250"/>
      <c r="O193" s="250"/>
      <c r="P193" s="250"/>
      <c r="Q193" s="250"/>
      <c r="R193" s="250"/>
      <c r="S193" s="250"/>
      <c r="T193" s="250"/>
      <c r="U193" s="250"/>
      <c r="V193" s="250"/>
      <c r="W193" s="250"/>
      <c r="X193" s="250"/>
      <c r="Y193" s="250"/>
      <c r="Z193" s="247">
        <v>42.8</v>
      </c>
      <c r="AA193" s="251">
        <f t="shared" si="16"/>
        <v>0.233100233100236</v>
      </c>
      <c r="AB193" s="252">
        <v>82.9</v>
      </c>
      <c r="AC193" s="253">
        <f>(AB193-Z193)*VLOOKUP(AE193,公斤水的体积!A:B,2,)</f>
        <v>40.14812</v>
      </c>
      <c r="AD193" s="254">
        <f t="shared" si="17"/>
        <v>0.370300000000032</v>
      </c>
      <c r="AE193" s="255">
        <v>17</v>
      </c>
      <c r="AF193" s="140"/>
      <c r="AG193" s="256"/>
      <c r="AH193" s="257">
        <v>2.8</v>
      </c>
      <c r="AI193" s="258">
        <v>158</v>
      </c>
      <c r="AJ193" s="259">
        <f t="shared" si="18"/>
        <v>1.77215189873418</v>
      </c>
      <c r="AK193" s="260" t="s">
        <v>63</v>
      </c>
      <c r="AL193" s="260" t="s">
        <v>63</v>
      </c>
      <c r="AM193" s="260" t="s">
        <v>63</v>
      </c>
      <c r="AN193" s="260" t="s">
        <v>63</v>
      </c>
      <c r="AO193" s="260" t="s">
        <v>63</v>
      </c>
      <c r="AP193" s="260" t="s">
        <v>63</v>
      </c>
      <c r="AQ193" s="260" t="s">
        <v>63</v>
      </c>
      <c r="AR193" s="259" t="str">
        <f t="shared" si="19"/>
        <v>合格</v>
      </c>
      <c r="AS193" s="139" t="s">
        <v>64</v>
      </c>
      <c r="AT193" s="44">
        <v>20251217</v>
      </c>
      <c r="AU193" s="41">
        <v>15</v>
      </c>
    </row>
    <row r="194" ht="15" spans="1:47">
      <c r="A194" s="245">
        <v>187</v>
      </c>
      <c r="B194" s="246" t="s">
        <v>56</v>
      </c>
      <c r="C194" s="44">
        <v>20251217</v>
      </c>
      <c r="D194" s="247" t="s">
        <v>1575</v>
      </c>
      <c r="E194" s="239" t="s">
        <v>1950</v>
      </c>
      <c r="F194" s="239" t="s">
        <v>1951</v>
      </c>
      <c r="G194" s="44" t="s">
        <v>133</v>
      </c>
      <c r="H194" s="248" t="s">
        <v>98</v>
      </c>
      <c r="I194" s="248"/>
      <c r="J194" s="261">
        <v>5</v>
      </c>
      <c r="K194" s="247">
        <v>43</v>
      </c>
      <c r="L194" s="247">
        <v>40</v>
      </c>
      <c r="M194" s="250"/>
      <c r="N194" s="250"/>
      <c r="O194" s="250"/>
      <c r="P194" s="250"/>
      <c r="Q194" s="250"/>
      <c r="R194" s="250"/>
      <c r="S194" s="250"/>
      <c r="T194" s="250"/>
      <c r="U194" s="250"/>
      <c r="V194" s="250"/>
      <c r="W194" s="250"/>
      <c r="X194" s="250"/>
      <c r="Y194" s="250"/>
      <c r="Z194" s="247">
        <v>42.9</v>
      </c>
      <c r="AA194" s="251">
        <f t="shared" si="16"/>
        <v>0.232558139534887</v>
      </c>
      <c r="AB194" s="252">
        <v>83</v>
      </c>
      <c r="AC194" s="253">
        <f>(AB194-Z194)*VLOOKUP(AE194,公斤水的体积!A:B,2,)</f>
        <v>40.14812</v>
      </c>
      <c r="AD194" s="254">
        <f t="shared" si="17"/>
        <v>0.370300000000015</v>
      </c>
      <c r="AE194" s="255">
        <v>17</v>
      </c>
      <c r="AF194" s="140"/>
      <c r="AG194" s="256"/>
      <c r="AH194" s="257">
        <v>3.1</v>
      </c>
      <c r="AI194" s="258">
        <v>158.5</v>
      </c>
      <c r="AJ194" s="259">
        <f t="shared" si="18"/>
        <v>1.95583596214511</v>
      </c>
      <c r="AK194" s="260" t="s">
        <v>63</v>
      </c>
      <c r="AL194" s="260" t="s">
        <v>63</v>
      </c>
      <c r="AM194" s="260" t="s">
        <v>63</v>
      </c>
      <c r="AN194" s="260" t="s">
        <v>63</v>
      </c>
      <c r="AO194" s="260" t="s">
        <v>63</v>
      </c>
      <c r="AP194" s="260" t="s">
        <v>63</v>
      </c>
      <c r="AQ194" s="260" t="s">
        <v>63</v>
      </c>
      <c r="AR194" s="259" t="str">
        <f t="shared" si="19"/>
        <v>合格</v>
      </c>
      <c r="AS194" s="139" t="s">
        <v>64</v>
      </c>
      <c r="AT194" s="44">
        <v>20251217</v>
      </c>
      <c r="AU194" s="41">
        <v>15</v>
      </c>
    </row>
    <row r="195" ht="15" spans="1:47">
      <c r="A195" s="245">
        <v>188</v>
      </c>
      <c r="B195" s="246" t="s">
        <v>56</v>
      </c>
      <c r="C195" s="44">
        <v>20251217</v>
      </c>
      <c r="D195" s="247" t="s">
        <v>1575</v>
      </c>
      <c r="E195" s="239" t="s">
        <v>1952</v>
      </c>
      <c r="F195" s="239" t="s">
        <v>1953</v>
      </c>
      <c r="G195" s="44" t="s">
        <v>106</v>
      </c>
      <c r="H195" s="248" t="s">
        <v>141</v>
      </c>
      <c r="I195" s="248" t="s">
        <v>126</v>
      </c>
      <c r="J195" s="249">
        <v>5.7</v>
      </c>
      <c r="K195" s="247">
        <v>52.6</v>
      </c>
      <c r="L195" s="247">
        <v>38.4</v>
      </c>
      <c r="M195" s="250"/>
      <c r="N195" s="250"/>
      <c r="O195" s="250"/>
      <c r="P195" s="250"/>
      <c r="Q195" s="250"/>
      <c r="R195" s="250"/>
      <c r="S195" s="250"/>
      <c r="T195" s="250"/>
      <c r="U195" s="250"/>
      <c r="V195" s="250"/>
      <c r="W195" s="250"/>
      <c r="X195" s="250"/>
      <c r="Y195" s="250"/>
      <c r="Z195" s="247">
        <v>52.5</v>
      </c>
      <c r="AA195" s="251">
        <f t="shared" si="16"/>
        <v>0.190114068441067</v>
      </c>
      <c r="AB195" s="252">
        <v>91</v>
      </c>
      <c r="AC195" s="253">
        <f>(AB195-Z195)*VLOOKUP(AE195,公斤水的体积!A:B,2,)</f>
        <v>38.5462</v>
      </c>
      <c r="AD195" s="254">
        <f t="shared" si="17"/>
        <v>0.380729166666686</v>
      </c>
      <c r="AE195" s="255">
        <v>17</v>
      </c>
      <c r="AF195" s="140"/>
      <c r="AG195" s="256"/>
      <c r="AH195" s="257">
        <v>1.9</v>
      </c>
      <c r="AI195" s="258">
        <v>117.2</v>
      </c>
      <c r="AJ195" s="259">
        <f t="shared" si="18"/>
        <v>1.62116040955631</v>
      </c>
      <c r="AK195" s="260" t="s">
        <v>63</v>
      </c>
      <c r="AL195" s="260" t="s">
        <v>63</v>
      </c>
      <c r="AM195" s="260" t="s">
        <v>63</v>
      </c>
      <c r="AN195" s="260" t="s">
        <v>63</v>
      </c>
      <c r="AO195" s="260" t="s">
        <v>63</v>
      </c>
      <c r="AP195" s="260" t="s">
        <v>63</v>
      </c>
      <c r="AQ195" s="260" t="s">
        <v>63</v>
      </c>
      <c r="AR195" s="259" t="str">
        <f t="shared" si="19"/>
        <v>合格</v>
      </c>
      <c r="AS195" s="139" t="s">
        <v>64</v>
      </c>
      <c r="AT195" s="44">
        <v>20251217</v>
      </c>
      <c r="AU195" s="41">
        <v>15</v>
      </c>
    </row>
    <row r="196" ht="15" spans="1:47">
      <c r="A196" s="245">
        <v>189</v>
      </c>
      <c r="B196" s="246" t="s">
        <v>56</v>
      </c>
      <c r="C196" s="44">
        <v>20251217</v>
      </c>
      <c r="D196" s="247" t="s">
        <v>1575</v>
      </c>
      <c r="E196" s="239" t="s">
        <v>1954</v>
      </c>
      <c r="F196" s="239" t="s">
        <v>1955</v>
      </c>
      <c r="G196" s="44" t="s">
        <v>133</v>
      </c>
      <c r="H196" s="248" t="s">
        <v>98</v>
      </c>
      <c r="I196" s="248"/>
      <c r="J196" s="261">
        <v>5</v>
      </c>
      <c r="K196" s="247">
        <v>42.5</v>
      </c>
      <c r="L196" s="247">
        <v>40</v>
      </c>
      <c r="M196" s="250"/>
      <c r="N196" s="250"/>
      <c r="O196" s="250"/>
      <c r="P196" s="250"/>
      <c r="Q196" s="250"/>
      <c r="R196" s="250"/>
      <c r="S196" s="250"/>
      <c r="T196" s="250"/>
      <c r="U196" s="250"/>
      <c r="V196" s="250"/>
      <c r="W196" s="250"/>
      <c r="X196" s="250"/>
      <c r="Y196" s="250"/>
      <c r="Z196" s="247">
        <v>42.4</v>
      </c>
      <c r="AA196" s="251">
        <f t="shared" si="16"/>
        <v>0.235294117647062</v>
      </c>
      <c r="AB196" s="252">
        <v>82.5</v>
      </c>
      <c r="AC196" s="253">
        <f>(AB196-Z196)*VLOOKUP(AE196,公斤水的体积!A:B,2,)</f>
        <v>40.14812</v>
      </c>
      <c r="AD196" s="254">
        <f t="shared" si="17"/>
        <v>0.370300000000015</v>
      </c>
      <c r="AE196" s="255">
        <v>17</v>
      </c>
      <c r="AF196" s="140"/>
      <c r="AG196" s="256"/>
      <c r="AH196" s="257">
        <v>3.4</v>
      </c>
      <c r="AI196" s="258">
        <v>162.5</v>
      </c>
      <c r="AJ196" s="259">
        <f t="shared" si="18"/>
        <v>2.09230769230769</v>
      </c>
      <c r="AK196" s="260" t="s">
        <v>63</v>
      </c>
      <c r="AL196" s="260" t="s">
        <v>63</v>
      </c>
      <c r="AM196" s="260" t="s">
        <v>63</v>
      </c>
      <c r="AN196" s="260" t="s">
        <v>63</v>
      </c>
      <c r="AO196" s="260" t="s">
        <v>63</v>
      </c>
      <c r="AP196" s="260" t="s">
        <v>63</v>
      </c>
      <c r="AQ196" s="260" t="s">
        <v>63</v>
      </c>
      <c r="AR196" s="259" t="str">
        <f t="shared" si="19"/>
        <v>合格</v>
      </c>
      <c r="AS196" s="139" t="s">
        <v>64</v>
      </c>
      <c r="AT196" s="44">
        <v>20251217</v>
      </c>
      <c r="AU196" s="41">
        <v>15</v>
      </c>
    </row>
    <row r="197" ht="15" spans="1:47">
      <c r="A197" s="245">
        <v>190</v>
      </c>
      <c r="B197" s="246" t="s">
        <v>56</v>
      </c>
      <c r="C197" s="44">
        <v>20251217</v>
      </c>
      <c r="D197" s="247" t="s">
        <v>1575</v>
      </c>
      <c r="E197" s="239" t="s">
        <v>1956</v>
      </c>
      <c r="F197" s="239" t="s">
        <v>1957</v>
      </c>
      <c r="G197" s="44" t="s">
        <v>60</v>
      </c>
      <c r="H197" s="248" t="s">
        <v>801</v>
      </c>
      <c r="I197" s="248" t="s">
        <v>149</v>
      </c>
      <c r="J197" s="249">
        <v>5.7</v>
      </c>
      <c r="K197" s="247">
        <v>51</v>
      </c>
      <c r="L197" s="247">
        <v>40</v>
      </c>
      <c r="M197" s="250"/>
      <c r="N197" s="250"/>
      <c r="O197" s="250"/>
      <c r="P197" s="250"/>
      <c r="Q197" s="250"/>
      <c r="R197" s="250"/>
      <c r="S197" s="250"/>
      <c r="T197" s="250"/>
      <c r="U197" s="250"/>
      <c r="V197" s="250"/>
      <c r="W197" s="250"/>
      <c r="X197" s="250"/>
      <c r="Y197" s="250"/>
      <c r="Z197" s="247">
        <v>50.9</v>
      </c>
      <c r="AA197" s="251">
        <f t="shared" si="16"/>
        <v>0.196078431372552</v>
      </c>
      <c r="AB197" s="252">
        <v>91</v>
      </c>
      <c r="AC197" s="253">
        <f>(AB197-Z197)*VLOOKUP(AE197,公斤水的体积!A:B,2,)</f>
        <v>40.14812</v>
      </c>
      <c r="AD197" s="254">
        <f t="shared" si="17"/>
        <v>0.370300000000015</v>
      </c>
      <c r="AE197" s="255">
        <v>17</v>
      </c>
      <c r="AF197" s="140"/>
      <c r="AG197" s="256"/>
      <c r="AH197" s="257">
        <v>1.7</v>
      </c>
      <c r="AI197" s="258">
        <v>137.7</v>
      </c>
      <c r="AJ197" s="259">
        <f t="shared" si="18"/>
        <v>1.23456790123457</v>
      </c>
      <c r="AK197" s="260" t="s">
        <v>63</v>
      </c>
      <c r="AL197" s="260" t="s">
        <v>63</v>
      </c>
      <c r="AM197" s="260" t="s">
        <v>63</v>
      </c>
      <c r="AN197" s="260" t="s">
        <v>63</v>
      </c>
      <c r="AO197" s="260" t="s">
        <v>63</v>
      </c>
      <c r="AP197" s="260" t="s">
        <v>63</v>
      </c>
      <c r="AQ197" s="260" t="s">
        <v>63</v>
      </c>
      <c r="AR197" s="259" t="str">
        <f t="shared" si="19"/>
        <v>合格</v>
      </c>
      <c r="AS197" s="139" t="s">
        <v>64</v>
      </c>
      <c r="AT197" s="44">
        <v>20251217</v>
      </c>
      <c r="AU197" s="41">
        <v>15</v>
      </c>
    </row>
    <row r="198" ht="15" spans="1:47">
      <c r="A198" s="245">
        <v>191</v>
      </c>
      <c r="B198" s="246" t="s">
        <v>56</v>
      </c>
      <c r="C198" s="44">
        <v>20251217</v>
      </c>
      <c r="D198" s="247" t="s">
        <v>1575</v>
      </c>
      <c r="E198" s="239" t="s">
        <v>1958</v>
      </c>
      <c r="F198" s="239" t="s">
        <v>1959</v>
      </c>
      <c r="G198" s="44" t="s">
        <v>133</v>
      </c>
      <c r="H198" s="248" t="s">
        <v>185</v>
      </c>
      <c r="I198" s="248" t="s">
        <v>126</v>
      </c>
      <c r="J198" s="261">
        <v>5</v>
      </c>
      <c r="K198" s="247">
        <v>46</v>
      </c>
      <c r="L198" s="247">
        <v>40</v>
      </c>
      <c r="M198" s="250"/>
      <c r="N198" s="250"/>
      <c r="O198" s="250"/>
      <c r="P198" s="250"/>
      <c r="Q198" s="250"/>
      <c r="R198" s="250"/>
      <c r="S198" s="250"/>
      <c r="T198" s="250"/>
      <c r="U198" s="250"/>
      <c r="V198" s="250"/>
      <c r="W198" s="250"/>
      <c r="X198" s="250"/>
      <c r="Y198" s="250"/>
      <c r="Z198" s="247">
        <v>45.9</v>
      </c>
      <c r="AA198" s="251">
        <f t="shared" si="16"/>
        <v>0.217391304347829</v>
      </c>
      <c r="AB198" s="252">
        <v>86</v>
      </c>
      <c r="AC198" s="253">
        <f>(AB198-Z198)*VLOOKUP(AE198,公斤水的体积!A:B,2,)</f>
        <v>40.14812</v>
      </c>
      <c r="AD198" s="254">
        <f t="shared" si="17"/>
        <v>0.370300000000015</v>
      </c>
      <c r="AE198" s="255">
        <v>17</v>
      </c>
      <c r="AF198" s="140"/>
      <c r="AG198" s="256"/>
      <c r="AH198" s="257">
        <v>3.5</v>
      </c>
      <c r="AI198" s="258">
        <v>151.3</v>
      </c>
      <c r="AJ198" s="259">
        <f t="shared" si="18"/>
        <v>2.3132848645076</v>
      </c>
      <c r="AK198" s="260" t="s">
        <v>63</v>
      </c>
      <c r="AL198" s="260" t="s">
        <v>63</v>
      </c>
      <c r="AM198" s="260" t="s">
        <v>63</v>
      </c>
      <c r="AN198" s="260" t="s">
        <v>63</v>
      </c>
      <c r="AO198" s="260" t="s">
        <v>63</v>
      </c>
      <c r="AP198" s="260" t="s">
        <v>63</v>
      </c>
      <c r="AQ198" s="260" t="s">
        <v>63</v>
      </c>
      <c r="AR198" s="259" t="str">
        <f t="shared" si="19"/>
        <v>合格</v>
      </c>
      <c r="AS198" s="139" t="s">
        <v>64</v>
      </c>
      <c r="AT198" s="44">
        <v>20251217</v>
      </c>
      <c r="AU198" s="41">
        <v>15</v>
      </c>
    </row>
    <row r="199" ht="15" spans="1:47">
      <c r="A199" s="245">
        <v>192</v>
      </c>
      <c r="B199" s="246" t="s">
        <v>56</v>
      </c>
      <c r="C199" s="44">
        <v>20251217</v>
      </c>
      <c r="D199" s="247" t="s">
        <v>1575</v>
      </c>
      <c r="E199" s="239" t="s">
        <v>1430</v>
      </c>
      <c r="F199" s="239" t="s">
        <v>1960</v>
      </c>
      <c r="G199" s="44" t="s">
        <v>68</v>
      </c>
      <c r="H199" s="248" t="s">
        <v>225</v>
      </c>
      <c r="I199" s="248" t="s">
        <v>126</v>
      </c>
      <c r="J199" s="249">
        <v>5.7</v>
      </c>
      <c r="K199" s="247">
        <v>56.6</v>
      </c>
      <c r="L199" s="247">
        <v>40.9</v>
      </c>
      <c r="M199" s="250"/>
      <c r="N199" s="250"/>
      <c r="O199" s="250"/>
      <c r="P199" s="250"/>
      <c r="Q199" s="250"/>
      <c r="R199" s="250"/>
      <c r="S199" s="250"/>
      <c r="T199" s="250"/>
      <c r="U199" s="250"/>
      <c r="V199" s="250"/>
      <c r="W199" s="250"/>
      <c r="X199" s="250"/>
      <c r="Y199" s="250"/>
      <c r="Z199" s="247">
        <v>56.5</v>
      </c>
      <c r="AA199" s="251">
        <f t="shared" si="16"/>
        <v>0.176678445229684</v>
      </c>
      <c r="AB199" s="252">
        <v>97.5</v>
      </c>
      <c r="AC199" s="253">
        <f>(AB199-Z199)*VLOOKUP(AE199,公斤水的体积!A:B,2,)</f>
        <v>41.0492</v>
      </c>
      <c r="AD199" s="254">
        <f t="shared" si="17"/>
        <v>0.364792176039138</v>
      </c>
      <c r="AE199" s="255">
        <v>17</v>
      </c>
      <c r="AF199" s="140"/>
      <c r="AG199" s="256"/>
      <c r="AH199" s="257">
        <v>1</v>
      </c>
      <c r="AI199" s="258">
        <v>127.1</v>
      </c>
      <c r="AJ199" s="259">
        <f t="shared" si="18"/>
        <v>0.786782061369001</v>
      </c>
      <c r="AK199" s="260" t="s">
        <v>63</v>
      </c>
      <c r="AL199" s="260" t="s">
        <v>63</v>
      </c>
      <c r="AM199" s="260" t="s">
        <v>63</v>
      </c>
      <c r="AN199" s="260" t="s">
        <v>63</v>
      </c>
      <c r="AO199" s="260" t="s">
        <v>63</v>
      </c>
      <c r="AP199" s="260" t="s">
        <v>63</v>
      </c>
      <c r="AQ199" s="260" t="s">
        <v>63</v>
      </c>
      <c r="AR199" s="259" t="str">
        <f t="shared" si="19"/>
        <v>合格</v>
      </c>
      <c r="AS199" s="139" t="s">
        <v>64</v>
      </c>
      <c r="AT199" s="44">
        <v>20251217</v>
      </c>
      <c r="AU199" s="41">
        <v>15</v>
      </c>
    </row>
    <row r="200" ht="15" spans="1:47">
      <c r="A200" s="245">
        <v>193</v>
      </c>
      <c r="B200" s="246" t="s">
        <v>56</v>
      </c>
      <c r="C200" s="44">
        <v>20251217</v>
      </c>
      <c r="D200" s="247" t="s">
        <v>1575</v>
      </c>
      <c r="E200" s="239" t="s">
        <v>1961</v>
      </c>
      <c r="F200" s="239" t="s">
        <v>1962</v>
      </c>
      <c r="G200" s="44" t="s">
        <v>133</v>
      </c>
      <c r="H200" s="248" t="s">
        <v>243</v>
      </c>
      <c r="I200" s="248"/>
      <c r="J200" s="249">
        <v>5.7</v>
      </c>
      <c r="K200" s="247">
        <v>47.3</v>
      </c>
      <c r="L200" s="247">
        <v>40.4</v>
      </c>
      <c r="M200" s="250"/>
      <c r="N200" s="250"/>
      <c r="O200" s="250"/>
      <c r="P200" s="250"/>
      <c r="Q200" s="250"/>
      <c r="R200" s="250"/>
      <c r="S200" s="250"/>
      <c r="T200" s="250"/>
      <c r="U200" s="250"/>
      <c r="V200" s="250"/>
      <c r="W200" s="250"/>
      <c r="X200" s="250"/>
      <c r="Y200" s="250"/>
      <c r="Z200" s="247">
        <v>47.2</v>
      </c>
      <c r="AA200" s="251">
        <f t="shared" si="16"/>
        <v>0.211416490486246</v>
      </c>
      <c r="AB200" s="252">
        <v>87.7</v>
      </c>
      <c r="AC200" s="253">
        <f>(AB200-Z200)*VLOOKUP(AE200,公斤水的体积!A:B,2,)</f>
        <v>40.5486</v>
      </c>
      <c r="AD200" s="254">
        <f t="shared" si="17"/>
        <v>0.367821782178222</v>
      </c>
      <c r="AE200" s="255">
        <v>17</v>
      </c>
      <c r="AF200" s="140"/>
      <c r="AG200" s="256"/>
      <c r="AH200" s="257">
        <v>1.5</v>
      </c>
      <c r="AI200" s="258">
        <v>140.6</v>
      </c>
      <c r="AJ200" s="259">
        <f t="shared" si="18"/>
        <v>1.06685633001422</v>
      </c>
      <c r="AK200" s="260" t="s">
        <v>63</v>
      </c>
      <c r="AL200" s="260" t="s">
        <v>63</v>
      </c>
      <c r="AM200" s="260" t="s">
        <v>63</v>
      </c>
      <c r="AN200" s="260" t="s">
        <v>63</v>
      </c>
      <c r="AO200" s="260" t="s">
        <v>63</v>
      </c>
      <c r="AP200" s="260" t="s">
        <v>63</v>
      </c>
      <c r="AQ200" s="260" t="s">
        <v>63</v>
      </c>
      <c r="AR200" s="259" t="str">
        <f t="shared" si="19"/>
        <v>合格</v>
      </c>
      <c r="AS200" s="139" t="s">
        <v>64</v>
      </c>
      <c r="AT200" s="44">
        <v>20251217</v>
      </c>
      <c r="AU200" s="41">
        <v>15</v>
      </c>
    </row>
    <row r="201" ht="15" spans="1:47">
      <c r="A201" s="245">
        <v>194</v>
      </c>
      <c r="B201" s="246" t="s">
        <v>56</v>
      </c>
      <c r="C201" s="44">
        <v>20251217</v>
      </c>
      <c r="D201" s="247" t="s">
        <v>1575</v>
      </c>
      <c r="E201" s="239" t="s">
        <v>1963</v>
      </c>
      <c r="F201" s="239" t="s">
        <v>1964</v>
      </c>
      <c r="G201" s="44" t="s">
        <v>133</v>
      </c>
      <c r="H201" s="248" t="s">
        <v>836</v>
      </c>
      <c r="I201" s="248" t="s">
        <v>98</v>
      </c>
      <c r="J201" s="261">
        <v>5</v>
      </c>
      <c r="K201" s="247">
        <v>43.8</v>
      </c>
      <c r="L201" s="247">
        <v>40</v>
      </c>
      <c r="M201" s="250"/>
      <c r="N201" s="250"/>
      <c r="O201" s="250"/>
      <c r="P201" s="250"/>
      <c r="Q201" s="250"/>
      <c r="R201" s="250"/>
      <c r="S201" s="250"/>
      <c r="T201" s="250"/>
      <c r="U201" s="250"/>
      <c r="V201" s="250"/>
      <c r="W201" s="250"/>
      <c r="X201" s="250"/>
      <c r="Y201" s="250"/>
      <c r="Z201" s="247">
        <v>43.7</v>
      </c>
      <c r="AA201" s="251">
        <f t="shared" si="16"/>
        <v>0.228310502283092</v>
      </c>
      <c r="AB201" s="252">
        <v>83.8</v>
      </c>
      <c r="AC201" s="253">
        <f>(AB201-Z201)*VLOOKUP(AE201,公斤水的体积!A:B,2,)</f>
        <v>40.14812</v>
      </c>
      <c r="AD201" s="254">
        <f t="shared" si="17"/>
        <v>0.370299999999997</v>
      </c>
      <c r="AE201" s="255">
        <v>17</v>
      </c>
      <c r="AF201" s="140"/>
      <c r="AG201" s="256"/>
      <c r="AH201" s="257">
        <v>3.3</v>
      </c>
      <c r="AI201" s="258">
        <v>159.4</v>
      </c>
      <c r="AJ201" s="259">
        <f t="shared" si="18"/>
        <v>2.0702634880803</v>
      </c>
      <c r="AK201" s="260" t="s">
        <v>63</v>
      </c>
      <c r="AL201" s="260" t="s">
        <v>63</v>
      </c>
      <c r="AM201" s="260" t="s">
        <v>63</v>
      </c>
      <c r="AN201" s="260" t="s">
        <v>63</v>
      </c>
      <c r="AO201" s="260" t="s">
        <v>63</v>
      </c>
      <c r="AP201" s="260" t="s">
        <v>63</v>
      </c>
      <c r="AQ201" s="260" t="s">
        <v>63</v>
      </c>
      <c r="AR201" s="259" t="str">
        <f t="shared" si="19"/>
        <v>合格</v>
      </c>
      <c r="AS201" s="139" t="s">
        <v>64</v>
      </c>
      <c r="AT201" s="44">
        <v>20251217</v>
      </c>
      <c r="AU201" s="41">
        <v>15</v>
      </c>
    </row>
    <row r="202" ht="15" spans="1:47">
      <c r="A202" s="245">
        <v>195</v>
      </c>
      <c r="B202" s="246" t="s">
        <v>56</v>
      </c>
      <c r="C202" s="44">
        <v>20251217</v>
      </c>
      <c r="D202" s="247" t="s">
        <v>1575</v>
      </c>
      <c r="E202" s="239" t="s">
        <v>1965</v>
      </c>
      <c r="F202" s="239" t="s">
        <v>1966</v>
      </c>
      <c r="G202" s="44" t="s">
        <v>133</v>
      </c>
      <c r="H202" s="248" t="s">
        <v>632</v>
      </c>
      <c r="I202" s="248" t="s">
        <v>98</v>
      </c>
      <c r="J202" s="249">
        <v>5.7</v>
      </c>
      <c r="K202" s="247">
        <v>48.1</v>
      </c>
      <c r="L202" s="247">
        <v>40.3</v>
      </c>
      <c r="M202" s="250"/>
      <c r="N202" s="250"/>
      <c r="O202" s="250"/>
      <c r="P202" s="250"/>
      <c r="Q202" s="250"/>
      <c r="R202" s="250"/>
      <c r="S202" s="250"/>
      <c r="T202" s="250"/>
      <c r="U202" s="250"/>
      <c r="V202" s="250"/>
      <c r="W202" s="250"/>
      <c r="X202" s="250"/>
      <c r="Y202" s="250"/>
      <c r="Z202" s="247">
        <v>48</v>
      </c>
      <c r="AA202" s="251">
        <f t="shared" si="16"/>
        <v>0.207900207900211</v>
      </c>
      <c r="AB202" s="252">
        <v>88.4</v>
      </c>
      <c r="AC202" s="253">
        <f>(AB202-Z202)*VLOOKUP(AE202,公斤水的体积!A:B,2,)</f>
        <v>40.44848</v>
      </c>
      <c r="AD202" s="254">
        <f t="shared" si="17"/>
        <v>0.36843672456579</v>
      </c>
      <c r="AE202" s="255">
        <v>17</v>
      </c>
      <c r="AF202" s="140"/>
      <c r="AG202" s="256"/>
      <c r="AH202" s="257">
        <v>1.8</v>
      </c>
      <c r="AI202" s="258">
        <v>142.5</v>
      </c>
      <c r="AJ202" s="259">
        <f t="shared" si="18"/>
        <v>1.26315789473684</v>
      </c>
      <c r="AK202" s="260" t="s">
        <v>63</v>
      </c>
      <c r="AL202" s="260" t="s">
        <v>63</v>
      </c>
      <c r="AM202" s="260" t="s">
        <v>63</v>
      </c>
      <c r="AN202" s="260" t="s">
        <v>63</v>
      </c>
      <c r="AO202" s="260" t="s">
        <v>63</v>
      </c>
      <c r="AP202" s="260" t="s">
        <v>63</v>
      </c>
      <c r="AQ202" s="260" t="s">
        <v>63</v>
      </c>
      <c r="AR202" s="259" t="str">
        <f t="shared" si="19"/>
        <v>合格</v>
      </c>
      <c r="AS202" s="139" t="s">
        <v>64</v>
      </c>
      <c r="AT202" s="44">
        <v>20251217</v>
      </c>
      <c r="AU202" s="41">
        <v>15</v>
      </c>
    </row>
    <row r="203" ht="15" spans="1:47">
      <c r="A203" s="245">
        <v>196</v>
      </c>
      <c r="B203" s="246" t="s">
        <v>56</v>
      </c>
      <c r="C203" s="44">
        <v>20251217</v>
      </c>
      <c r="D203" s="247" t="s">
        <v>1575</v>
      </c>
      <c r="E203" s="239" t="s">
        <v>1967</v>
      </c>
      <c r="F203" s="239" t="s">
        <v>1968</v>
      </c>
      <c r="G203" s="44" t="s">
        <v>133</v>
      </c>
      <c r="H203" s="248" t="s">
        <v>632</v>
      </c>
      <c r="I203" s="248" t="s">
        <v>205</v>
      </c>
      <c r="J203" s="249">
        <v>5.7</v>
      </c>
      <c r="K203" s="247">
        <v>48.7</v>
      </c>
      <c r="L203" s="247">
        <v>40</v>
      </c>
      <c r="M203" s="250"/>
      <c r="N203" s="250"/>
      <c r="O203" s="250"/>
      <c r="P203" s="250"/>
      <c r="Q203" s="250"/>
      <c r="R203" s="250"/>
      <c r="S203" s="250"/>
      <c r="T203" s="250"/>
      <c r="U203" s="250"/>
      <c r="V203" s="250"/>
      <c r="W203" s="250"/>
      <c r="X203" s="250"/>
      <c r="Y203" s="250"/>
      <c r="Z203" s="247">
        <v>48.6</v>
      </c>
      <c r="AA203" s="251">
        <f t="shared" si="16"/>
        <v>0.205338809034911</v>
      </c>
      <c r="AB203" s="252">
        <v>88.7</v>
      </c>
      <c r="AC203" s="253">
        <f>(AB203-Z203)*VLOOKUP(AE203,公斤水的体积!A:B,2,)</f>
        <v>40.14812</v>
      </c>
      <c r="AD203" s="254">
        <f t="shared" si="17"/>
        <v>0.370300000000015</v>
      </c>
      <c r="AE203" s="255">
        <v>17</v>
      </c>
      <c r="AF203" s="140"/>
      <c r="AG203" s="256"/>
      <c r="AH203" s="257">
        <v>2.5</v>
      </c>
      <c r="AI203" s="258">
        <v>137.5</v>
      </c>
      <c r="AJ203" s="259">
        <f t="shared" si="18"/>
        <v>1.81818181818182</v>
      </c>
      <c r="AK203" s="260" t="s">
        <v>63</v>
      </c>
      <c r="AL203" s="260" t="s">
        <v>63</v>
      </c>
      <c r="AM203" s="260" t="s">
        <v>63</v>
      </c>
      <c r="AN203" s="260" t="s">
        <v>63</v>
      </c>
      <c r="AO203" s="260" t="s">
        <v>63</v>
      </c>
      <c r="AP203" s="260" t="s">
        <v>63</v>
      </c>
      <c r="AQ203" s="260" t="s">
        <v>63</v>
      </c>
      <c r="AR203" s="259" t="str">
        <f t="shared" si="19"/>
        <v>合格</v>
      </c>
      <c r="AS203" s="139" t="s">
        <v>64</v>
      </c>
      <c r="AT203" s="44">
        <v>20251217</v>
      </c>
      <c r="AU203" s="41">
        <v>15</v>
      </c>
    </row>
    <row r="204" ht="15" spans="1:47">
      <c r="A204" s="245">
        <v>197</v>
      </c>
      <c r="B204" s="246" t="s">
        <v>56</v>
      </c>
      <c r="C204" s="44">
        <v>20251217</v>
      </c>
      <c r="D204" s="247" t="s">
        <v>1575</v>
      </c>
      <c r="E204" s="239" t="s">
        <v>1969</v>
      </c>
      <c r="F204" s="239" t="s">
        <v>1970</v>
      </c>
      <c r="G204" s="44" t="s">
        <v>133</v>
      </c>
      <c r="H204" s="248" t="s">
        <v>684</v>
      </c>
      <c r="I204" s="248" t="s">
        <v>277</v>
      </c>
      <c r="J204" s="249">
        <v>5.7</v>
      </c>
      <c r="K204" s="247">
        <v>48.3</v>
      </c>
      <c r="L204" s="247">
        <v>40.4</v>
      </c>
      <c r="M204" s="250"/>
      <c r="N204" s="250"/>
      <c r="O204" s="250"/>
      <c r="P204" s="250"/>
      <c r="Q204" s="250"/>
      <c r="R204" s="250"/>
      <c r="S204" s="250"/>
      <c r="T204" s="250"/>
      <c r="U204" s="250"/>
      <c r="V204" s="250"/>
      <c r="W204" s="250"/>
      <c r="X204" s="250"/>
      <c r="Y204" s="250"/>
      <c r="Z204" s="247">
        <v>48.2</v>
      </c>
      <c r="AA204" s="251">
        <f t="shared" si="16"/>
        <v>0.207039337474108</v>
      </c>
      <c r="AB204" s="252">
        <v>88.7</v>
      </c>
      <c r="AC204" s="253">
        <f>(AB204-Z204)*VLOOKUP(AE204,公斤水的体积!A:B,2,)</f>
        <v>40.5486</v>
      </c>
      <c r="AD204" s="254">
        <f t="shared" si="17"/>
        <v>0.367821782178222</v>
      </c>
      <c r="AE204" s="255">
        <v>17</v>
      </c>
      <c r="AF204" s="140"/>
      <c r="AG204" s="256"/>
      <c r="AH204" s="257">
        <v>3.2</v>
      </c>
      <c r="AI204" s="258">
        <v>140.9</v>
      </c>
      <c r="AJ204" s="259">
        <f t="shared" si="18"/>
        <v>2.27111426543648</v>
      </c>
      <c r="AK204" s="260" t="s">
        <v>63</v>
      </c>
      <c r="AL204" s="260" t="s">
        <v>63</v>
      </c>
      <c r="AM204" s="260" t="s">
        <v>63</v>
      </c>
      <c r="AN204" s="260" t="s">
        <v>63</v>
      </c>
      <c r="AO204" s="260" t="s">
        <v>63</v>
      </c>
      <c r="AP204" s="260" t="s">
        <v>63</v>
      </c>
      <c r="AQ204" s="260" t="s">
        <v>63</v>
      </c>
      <c r="AR204" s="259" t="str">
        <f t="shared" si="19"/>
        <v>合格</v>
      </c>
      <c r="AS204" s="139" t="s">
        <v>64</v>
      </c>
      <c r="AT204" s="44">
        <v>20251217</v>
      </c>
      <c r="AU204" s="41">
        <v>15</v>
      </c>
    </row>
    <row r="205" ht="15" spans="1:47">
      <c r="A205" s="245">
        <v>198</v>
      </c>
      <c r="B205" s="246" t="s">
        <v>56</v>
      </c>
      <c r="C205" s="44">
        <v>20251217</v>
      </c>
      <c r="D205" s="247" t="s">
        <v>1575</v>
      </c>
      <c r="E205" s="239" t="s">
        <v>1971</v>
      </c>
      <c r="F205" s="239" t="s">
        <v>1972</v>
      </c>
      <c r="G205" s="44" t="s">
        <v>133</v>
      </c>
      <c r="H205" s="248" t="s">
        <v>632</v>
      </c>
      <c r="I205" s="248" t="s">
        <v>78</v>
      </c>
      <c r="J205" s="249">
        <v>5.7</v>
      </c>
      <c r="K205" s="247">
        <v>47.7</v>
      </c>
      <c r="L205" s="247">
        <v>40.1</v>
      </c>
      <c r="M205" s="250"/>
      <c r="N205" s="250"/>
      <c r="O205" s="250"/>
      <c r="P205" s="250"/>
      <c r="Q205" s="250"/>
      <c r="R205" s="250"/>
      <c r="S205" s="250"/>
      <c r="T205" s="250"/>
      <c r="U205" s="250"/>
      <c r="V205" s="250"/>
      <c r="W205" s="250"/>
      <c r="X205" s="250"/>
      <c r="Y205" s="250"/>
      <c r="Z205" s="247">
        <v>47.6</v>
      </c>
      <c r="AA205" s="251">
        <f t="shared" si="16"/>
        <v>0.209643605870024</v>
      </c>
      <c r="AB205" s="252">
        <v>87.8</v>
      </c>
      <c r="AC205" s="253">
        <f>(AB205-Z205)*VLOOKUP(AE205,公斤水的体积!A:B,2,)</f>
        <v>40.24824</v>
      </c>
      <c r="AD205" s="254">
        <f t="shared" si="17"/>
        <v>0.369675810473819</v>
      </c>
      <c r="AE205" s="255">
        <v>17</v>
      </c>
      <c r="AF205" s="140"/>
      <c r="AG205" s="256"/>
      <c r="AH205" s="257">
        <v>2.7</v>
      </c>
      <c r="AI205" s="258">
        <v>143.8</v>
      </c>
      <c r="AJ205" s="259">
        <f t="shared" si="18"/>
        <v>1.87760778859527</v>
      </c>
      <c r="AK205" s="260" t="s">
        <v>63</v>
      </c>
      <c r="AL205" s="260" t="s">
        <v>63</v>
      </c>
      <c r="AM205" s="260" t="s">
        <v>63</v>
      </c>
      <c r="AN205" s="260" t="s">
        <v>63</v>
      </c>
      <c r="AO205" s="260" t="s">
        <v>63</v>
      </c>
      <c r="AP205" s="260" t="s">
        <v>63</v>
      </c>
      <c r="AQ205" s="260" t="s">
        <v>63</v>
      </c>
      <c r="AR205" s="259" t="str">
        <f t="shared" si="19"/>
        <v>合格</v>
      </c>
      <c r="AS205" s="139" t="s">
        <v>64</v>
      </c>
      <c r="AT205" s="44">
        <v>20251217</v>
      </c>
      <c r="AU205" s="41">
        <v>15</v>
      </c>
    </row>
    <row r="206" ht="15" spans="1:47">
      <c r="A206" s="245">
        <v>199</v>
      </c>
      <c r="B206" s="246" t="s">
        <v>56</v>
      </c>
      <c r="C206" s="44">
        <v>20251217</v>
      </c>
      <c r="D206" s="247" t="s">
        <v>1575</v>
      </c>
      <c r="E206" s="239" t="s">
        <v>1973</v>
      </c>
      <c r="F206" s="239" t="s">
        <v>1974</v>
      </c>
      <c r="G206" s="44" t="s">
        <v>133</v>
      </c>
      <c r="H206" s="248" t="s">
        <v>1269</v>
      </c>
      <c r="I206" s="248" t="s">
        <v>205</v>
      </c>
      <c r="J206" s="249">
        <v>5.7</v>
      </c>
      <c r="K206" s="247">
        <v>47.7</v>
      </c>
      <c r="L206" s="247">
        <v>40</v>
      </c>
      <c r="M206" s="250"/>
      <c r="N206" s="250"/>
      <c r="O206" s="250"/>
      <c r="P206" s="250"/>
      <c r="Q206" s="250"/>
      <c r="R206" s="250"/>
      <c r="S206" s="250"/>
      <c r="T206" s="250"/>
      <c r="U206" s="250"/>
      <c r="V206" s="250"/>
      <c r="W206" s="250"/>
      <c r="X206" s="250"/>
      <c r="Y206" s="250"/>
      <c r="Z206" s="247">
        <v>47.6</v>
      </c>
      <c r="AA206" s="251">
        <f t="shared" si="16"/>
        <v>0.209643605870024</v>
      </c>
      <c r="AB206" s="252">
        <v>87.7</v>
      </c>
      <c r="AC206" s="253">
        <f>(AB206-Z206)*VLOOKUP(AE206,公斤水的体积!A:B,2,)</f>
        <v>40.14812</v>
      </c>
      <c r="AD206" s="254">
        <f t="shared" si="17"/>
        <v>0.370300000000015</v>
      </c>
      <c r="AE206" s="255">
        <v>17</v>
      </c>
      <c r="AF206" s="140"/>
      <c r="AG206" s="256"/>
      <c r="AH206" s="257">
        <v>2.2</v>
      </c>
      <c r="AI206" s="258">
        <v>145.7</v>
      </c>
      <c r="AJ206" s="259">
        <f t="shared" si="18"/>
        <v>1.50995195607413</v>
      </c>
      <c r="AK206" s="260" t="s">
        <v>63</v>
      </c>
      <c r="AL206" s="260" t="s">
        <v>63</v>
      </c>
      <c r="AM206" s="260" t="s">
        <v>63</v>
      </c>
      <c r="AN206" s="260" t="s">
        <v>63</v>
      </c>
      <c r="AO206" s="260" t="s">
        <v>63</v>
      </c>
      <c r="AP206" s="260" t="s">
        <v>63</v>
      </c>
      <c r="AQ206" s="260" t="s">
        <v>63</v>
      </c>
      <c r="AR206" s="259" t="str">
        <f t="shared" si="19"/>
        <v>合格</v>
      </c>
      <c r="AS206" s="139" t="s">
        <v>64</v>
      </c>
      <c r="AT206" s="44">
        <v>20251217</v>
      </c>
      <c r="AU206" s="41">
        <v>15</v>
      </c>
    </row>
    <row r="207" ht="15" spans="1:47">
      <c r="A207" s="245">
        <v>200</v>
      </c>
      <c r="B207" s="246" t="s">
        <v>56</v>
      </c>
      <c r="C207" s="44">
        <v>20251217</v>
      </c>
      <c r="D207" s="247" t="s">
        <v>1575</v>
      </c>
      <c r="E207" s="239" t="s">
        <v>1975</v>
      </c>
      <c r="F207" s="239" t="s">
        <v>1976</v>
      </c>
      <c r="G207" s="44" t="s">
        <v>133</v>
      </c>
      <c r="H207" s="248" t="s">
        <v>836</v>
      </c>
      <c r="I207" s="248" t="s">
        <v>98</v>
      </c>
      <c r="J207" s="261">
        <v>5</v>
      </c>
      <c r="K207" s="247">
        <v>44.3</v>
      </c>
      <c r="L207" s="247">
        <v>40</v>
      </c>
      <c r="M207" s="250"/>
      <c r="N207" s="250"/>
      <c r="O207" s="250"/>
      <c r="P207" s="250"/>
      <c r="Q207" s="250"/>
      <c r="R207" s="250"/>
      <c r="S207" s="250"/>
      <c r="T207" s="250"/>
      <c r="U207" s="250"/>
      <c r="V207" s="250"/>
      <c r="W207" s="250"/>
      <c r="X207" s="250"/>
      <c r="Y207" s="250"/>
      <c r="Z207" s="247">
        <v>44.2</v>
      </c>
      <c r="AA207" s="251">
        <f t="shared" si="16"/>
        <v>0.2257336343115</v>
      </c>
      <c r="AB207" s="252">
        <v>84.3</v>
      </c>
      <c r="AC207" s="253">
        <f>(AB207-Z207)*VLOOKUP(AE207,公斤水的体积!A:B,2,)</f>
        <v>40.14812</v>
      </c>
      <c r="AD207" s="254">
        <f t="shared" si="17"/>
        <v>0.370299999999997</v>
      </c>
      <c r="AE207" s="255">
        <v>17</v>
      </c>
      <c r="AF207" s="140"/>
      <c r="AG207" s="256"/>
      <c r="AH207" s="257">
        <v>2.2</v>
      </c>
      <c r="AI207" s="258">
        <v>160.7</v>
      </c>
      <c r="AJ207" s="259">
        <f t="shared" si="18"/>
        <v>1.36901057871811</v>
      </c>
      <c r="AK207" s="260" t="s">
        <v>63</v>
      </c>
      <c r="AL207" s="260" t="s">
        <v>63</v>
      </c>
      <c r="AM207" s="260" t="s">
        <v>63</v>
      </c>
      <c r="AN207" s="260" t="s">
        <v>63</v>
      </c>
      <c r="AO207" s="260" t="s">
        <v>63</v>
      </c>
      <c r="AP207" s="260" t="s">
        <v>63</v>
      </c>
      <c r="AQ207" s="260" t="s">
        <v>63</v>
      </c>
      <c r="AR207" s="259" t="str">
        <f t="shared" si="19"/>
        <v>合格</v>
      </c>
      <c r="AS207" s="139" t="s">
        <v>64</v>
      </c>
      <c r="AT207" s="44">
        <v>20251217</v>
      </c>
      <c r="AU207" s="41">
        <v>15</v>
      </c>
    </row>
    <row r="208" ht="15" spans="1:47">
      <c r="A208" s="245">
        <v>201</v>
      </c>
      <c r="B208" s="246" t="s">
        <v>56</v>
      </c>
      <c r="C208" s="44">
        <v>20251219</v>
      </c>
      <c r="D208" s="247" t="s">
        <v>1575</v>
      </c>
      <c r="E208" s="239" t="s">
        <v>1977</v>
      </c>
      <c r="F208" s="239" t="s">
        <v>1978</v>
      </c>
      <c r="G208" s="44" t="s">
        <v>133</v>
      </c>
      <c r="H208" s="248" t="s">
        <v>98</v>
      </c>
      <c r="I208" s="248"/>
      <c r="J208" s="261">
        <v>5</v>
      </c>
      <c r="K208" s="247">
        <v>43</v>
      </c>
      <c r="L208" s="247">
        <v>40</v>
      </c>
      <c r="M208" s="250"/>
      <c r="N208" s="250"/>
      <c r="O208" s="250"/>
      <c r="P208" s="250"/>
      <c r="Q208" s="250"/>
      <c r="R208" s="250"/>
      <c r="S208" s="250"/>
      <c r="T208" s="250"/>
      <c r="U208" s="250"/>
      <c r="V208" s="250"/>
      <c r="W208" s="250"/>
      <c r="X208" s="250"/>
      <c r="Y208" s="250"/>
      <c r="Z208" s="247">
        <v>42.9</v>
      </c>
      <c r="AA208" s="251">
        <f t="shared" si="16"/>
        <v>0.232558139534887</v>
      </c>
      <c r="AB208" s="252">
        <v>83</v>
      </c>
      <c r="AC208" s="253">
        <f>(AB208-Z208)*VLOOKUP(AE208,公斤水的体积!A:B,2,)</f>
        <v>40.155338</v>
      </c>
      <c r="AD208" s="254">
        <f t="shared" si="17"/>
        <v>0.388345000000001</v>
      </c>
      <c r="AE208" s="255">
        <v>18</v>
      </c>
      <c r="AF208" s="140"/>
      <c r="AG208" s="256"/>
      <c r="AH208" s="257">
        <v>2</v>
      </c>
      <c r="AI208" s="258">
        <v>160.5</v>
      </c>
      <c r="AJ208" s="259">
        <f t="shared" si="18"/>
        <v>1.24610591900312</v>
      </c>
      <c r="AK208" s="260" t="s">
        <v>63</v>
      </c>
      <c r="AL208" s="260" t="s">
        <v>63</v>
      </c>
      <c r="AM208" s="260" t="s">
        <v>63</v>
      </c>
      <c r="AN208" s="260" t="s">
        <v>63</v>
      </c>
      <c r="AO208" s="260" t="s">
        <v>63</v>
      </c>
      <c r="AP208" s="260" t="s">
        <v>63</v>
      </c>
      <c r="AQ208" s="260" t="s">
        <v>63</v>
      </c>
      <c r="AR208" s="259" t="str">
        <f t="shared" si="19"/>
        <v>合格</v>
      </c>
      <c r="AS208" s="139" t="s">
        <v>64</v>
      </c>
      <c r="AT208" s="44">
        <v>20251219</v>
      </c>
      <c r="AU208" s="41">
        <v>15</v>
      </c>
    </row>
    <row r="209" ht="15" spans="1:47">
      <c r="A209" s="245">
        <v>202</v>
      </c>
      <c r="B209" s="246" t="s">
        <v>56</v>
      </c>
      <c r="C209" s="44">
        <v>20251219</v>
      </c>
      <c r="D209" s="247" t="s">
        <v>1575</v>
      </c>
      <c r="E209" s="239" t="s">
        <v>1979</v>
      </c>
      <c r="F209" s="239" t="s">
        <v>1980</v>
      </c>
      <c r="G209" s="44" t="s">
        <v>133</v>
      </c>
      <c r="H209" s="248" t="s">
        <v>116</v>
      </c>
      <c r="I209" s="248"/>
      <c r="J209" s="261">
        <v>5</v>
      </c>
      <c r="K209" s="247">
        <v>43.2</v>
      </c>
      <c r="L209" s="247">
        <v>40</v>
      </c>
      <c r="M209" s="250"/>
      <c r="N209" s="250"/>
      <c r="O209" s="250"/>
      <c r="P209" s="250"/>
      <c r="Q209" s="250"/>
      <c r="R209" s="250"/>
      <c r="S209" s="250"/>
      <c r="T209" s="250"/>
      <c r="U209" s="250"/>
      <c r="V209" s="250"/>
      <c r="W209" s="250"/>
      <c r="X209" s="250"/>
      <c r="Y209" s="250"/>
      <c r="Z209" s="247">
        <v>43.1</v>
      </c>
      <c r="AA209" s="251">
        <f t="shared" si="16"/>
        <v>0.231481481481485</v>
      </c>
      <c r="AB209" s="252">
        <v>83.2</v>
      </c>
      <c r="AC209" s="253">
        <f>(AB209-Z209)*VLOOKUP(AE209,公斤水的体积!A:B,2,)</f>
        <v>40.155338</v>
      </c>
      <c r="AD209" s="254">
        <f t="shared" si="17"/>
        <v>0.388345000000001</v>
      </c>
      <c r="AE209" s="255">
        <v>18</v>
      </c>
      <c r="AF209" s="140"/>
      <c r="AG209" s="256"/>
      <c r="AH209" s="257">
        <v>3.2</v>
      </c>
      <c r="AI209" s="258">
        <v>163.5</v>
      </c>
      <c r="AJ209" s="259">
        <f t="shared" si="18"/>
        <v>1.95718654434251</v>
      </c>
      <c r="AK209" s="260" t="s">
        <v>63</v>
      </c>
      <c r="AL209" s="260" t="s">
        <v>63</v>
      </c>
      <c r="AM209" s="260" t="s">
        <v>63</v>
      </c>
      <c r="AN209" s="260" t="s">
        <v>63</v>
      </c>
      <c r="AO209" s="260" t="s">
        <v>63</v>
      </c>
      <c r="AP209" s="260" t="s">
        <v>63</v>
      </c>
      <c r="AQ209" s="260" t="s">
        <v>63</v>
      </c>
      <c r="AR209" s="259" t="str">
        <f t="shared" si="19"/>
        <v>合格</v>
      </c>
      <c r="AS209" s="139" t="s">
        <v>64</v>
      </c>
      <c r="AT209" s="44">
        <v>20251219</v>
      </c>
      <c r="AU209" s="41">
        <v>15</v>
      </c>
    </row>
    <row r="210" ht="15" spans="1:47">
      <c r="A210" s="245">
        <v>203</v>
      </c>
      <c r="B210" s="246" t="s">
        <v>56</v>
      </c>
      <c r="C210" s="44">
        <v>20251219</v>
      </c>
      <c r="D210" s="247" t="s">
        <v>1575</v>
      </c>
      <c r="E210" s="239" t="s">
        <v>1981</v>
      </c>
      <c r="F210" s="239" t="s">
        <v>1982</v>
      </c>
      <c r="G210" s="44" t="s">
        <v>133</v>
      </c>
      <c r="H210" s="248" t="s">
        <v>98</v>
      </c>
      <c r="I210" s="248"/>
      <c r="J210" s="261">
        <v>5</v>
      </c>
      <c r="K210" s="247">
        <v>42.9</v>
      </c>
      <c r="L210" s="247">
        <v>40</v>
      </c>
      <c r="M210" s="250"/>
      <c r="N210" s="250"/>
      <c r="O210" s="250"/>
      <c r="P210" s="250"/>
      <c r="Q210" s="250"/>
      <c r="R210" s="250"/>
      <c r="S210" s="250"/>
      <c r="T210" s="250"/>
      <c r="U210" s="250"/>
      <c r="V210" s="250"/>
      <c r="W210" s="250"/>
      <c r="X210" s="250"/>
      <c r="Y210" s="250"/>
      <c r="Z210" s="247">
        <v>42.8</v>
      </c>
      <c r="AA210" s="251">
        <f t="shared" si="16"/>
        <v>0.233100233100236</v>
      </c>
      <c r="AB210" s="252">
        <v>82.9</v>
      </c>
      <c r="AC210" s="253">
        <f>(AB210-Z210)*VLOOKUP(AE210,公斤水的体积!A:B,2,)</f>
        <v>40.155338</v>
      </c>
      <c r="AD210" s="254">
        <f t="shared" si="17"/>
        <v>0.388345000000019</v>
      </c>
      <c r="AE210" s="255">
        <v>18</v>
      </c>
      <c r="AF210" s="140"/>
      <c r="AG210" s="256"/>
      <c r="AH210" s="257">
        <v>4.2</v>
      </c>
      <c r="AI210" s="258">
        <v>158.1</v>
      </c>
      <c r="AJ210" s="259">
        <f t="shared" si="18"/>
        <v>2.65654648956357</v>
      </c>
      <c r="AK210" s="260" t="s">
        <v>63</v>
      </c>
      <c r="AL210" s="260" t="s">
        <v>63</v>
      </c>
      <c r="AM210" s="260" t="s">
        <v>63</v>
      </c>
      <c r="AN210" s="260" t="s">
        <v>63</v>
      </c>
      <c r="AO210" s="260" t="s">
        <v>63</v>
      </c>
      <c r="AP210" s="260" t="s">
        <v>63</v>
      </c>
      <c r="AQ210" s="260" t="s">
        <v>63</v>
      </c>
      <c r="AR210" s="259" t="str">
        <f t="shared" si="19"/>
        <v>合格</v>
      </c>
      <c r="AS210" s="139" t="s">
        <v>64</v>
      </c>
      <c r="AT210" s="44">
        <v>20251219</v>
      </c>
      <c r="AU210" s="41">
        <v>15</v>
      </c>
    </row>
    <row r="211" ht="15" spans="1:47">
      <c r="A211" s="245">
        <v>204</v>
      </c>
      <c r="B211" s="246" t="s">
        <v>56</v>
      </c>
      <c r="C211" s="44">
        <v>20251219</v>
      </c>
      <c r="D211" s="247" t="s">
        <v>1575</v>
      </c>
      <c r="E211" s="239" t="s">
        <v>1983</v>
      </c>
      <c r="F211" s="239" t="s">
        <v>1984</v>
      </c>
      <c r="G211" s="44" t="s">
        <v>133</v>
      </c>
      <c r="H211" s="248" t="s">
        <v>98</v>
      </c>
      <c r="I211" s="248"/>
      <c r="J211" s="261">
        <v>5</v>
      </c>
      <c r="K211" s="247">
        <v>42.5</v>
      </c>
      <c r="L211" s="247">
        <v>40</v>
      </c>
      <c r="M211" s="250"/>
      <c r="N211" s="250"/>
      <c r="O211" s="250"/>
      <c r="P211" s="250"/>
      <c r="Q211" s="250"/>
      <c r="R211" s="250"/>
      <c r="S211" s="250"/>
      <c r="T211" s="250"/>
      <c r="U211" s="250"/>
      <c r="V211" s="250"/>
      <c r="W211" s="250"/>
      <c r="X211" s="250"/>
      <c r="Y211" s="250"/>
      <c r="Z211" s="247">
        <v>42.4</v>
      </c>
      <c r="AA211" s="251">
        <f t="shared" si="16"/>
        <v>0.235294117647062</v>
      </c>
      <c r="AB211" s="252">
        <v>82.5</v>
      </c>
      <c r="AC211" s="253">
        <f>(AB211-Z211)*VLOOKUP(AE211,公斤水的体积!A:B,2,)</f>
        <v>40.155338</v>
      </c>
      <c r="AD211" s="254">
        <f t="shared" si="17"/>
        <v>0.388345000000001</v>
      </c>
      <c r="AE211" s="255">
        <v>18</v>
      </c>
      <c r="AF211" s="140"/>
      <c r="AG211" s="256"/>
      <c r="AH211" s="257">
        <v>1.2</v>
      </c>
      <c r="AI211" s="258">
        <v>162.2</v>
      </c>
      <c r="AJ211" s="259">
        <f t="shared" si="18"/>
        <v>0.739827373612824</v>
      </c>
      <c r="AK211" s="260" t="s">
        <v>63</v>
      </c>
      <c r="AL211" s="260" t="s">
        <v>63</v>
      </c>
      <c r="AM211" s="260" t="s">
        <v>63</v>
      </c>
      <c r="AN211" s="260" t="s">
        <v>63</v>
      </c>
      <c r="AO211" s="260" t="s">
        <v>63</v>
      </c>
      <c r="AP211" s="260" t="s">
        <v>63</v>
      </c>
      <c r="AQ211" s="260" t="s">
        <v>63</v>
      </c>
      <c r="AR211" s="259" t="str">
        <f t="shared" si="19"/>
        <v>合格</v>
      </c>
      <c r="AS211" s="139" t="s">
        <v>64</v>
      </c>
      <c r="AT211" s="44">
        <v>20251219</v>
      </c>
      <c r="AU211" s="41">
        <v>15</v>
      </c>
    </row>
    <row r="212" ht="15" spans="1:47">
      <c r="A212" s="245">
        <v>205</v>
      </c>
      <c r="B212" s="246" t="s">
        <v>56</v>
      </c>
      <c r="C212" s="44">
        <v>20251219</v>
      </c>
      <c r="D212" s="247" t="s">
        <v>1575</v>
      </c>
      <c r="E212" s="239" t="s">
        <v>1985</v>
      </c>
      <c r="F212" s="239" t="s">
        <v>1986</v>
      </c>
      <c r="G212" s="44" t="s">
        <v>908</v>
      </c>
      <c r="H212" s="248" t="s">
        <v>237</v>
      </c>
      <c r="I212" s="248"/>
      <c r="J212" s="261">
        <v>5</v>
      </c>
      <c r="K212" s="247">
        <v>43.7</v>
      </c>
      <c r="L212" s="247">
        <v>40</v>
      </c>
      <c r="M212" s="250"/>
      <c r="N212" s="250"/>
      <c r="O212" s="250"/>
      <c r="P212" s="250"/>
      <c r="Q212" s="250"/>
      <c r="R212" s="250"/>
      <c r="S212" s="250"/>
      <c r="T212" s="250"/>
      <c r="U212" s="250"/>
      <c r="V212" s="250"/>
      <c r="W212" s="250"/>
      <c r="X212" s="250"/>
      <c r="Y212" s="250"/>
      <c r="Z212" s="247">
        <v>43.6</v>
      </c>
      <c r="AA212" s="251">
        <f t="shared" si="16"/>
        <v>0.228832951945083</v>
      </c>
      <c r="AB212" s="252">
        <v>83.7</v>
      </c>
      <c r="AC212" s="253">
        <f>(AB212-Z212)*VLOOKUP(AE212,公斤水的体积!A:B,2,)</f>
        <v>40.155338</v>
      </c>
      <c r="AD212" s="254">
        <f t="shared" si="17"/>
        <v>0.388345000000001</v>
      </c>
      <c r="AE212" s="255">
        <v>18</v>
      </c>
      <c r="AF212" s="140"/>
      <c r="AG212" s="256"/>
      <c r="AH212" s="257">
        <v>3.1</v>
      </c>
      <c r="AI212" s="258">
        <v>168.8</v>
      </c>
      <c r="AJ212" s="259">
        <f t="shared" si="18"/>
        <v>1.83649289099526</v>
      </c>
      <c r="AK212" s="260" t="s">
        <v>63</v>
      </c>
      <c r="AL212" s="260" t="s">
        <v>63</v>
      </c>
      <c r="AM212" s="260" t="s">
        <v>63</v>
      </c>
      <c r="AN212" s="260" t="s">
        <v>63</v>
      </c>
      <c r="AO212" s="260" t="s">
        <v>63</v>
      </c>
      <c r="AP212" s="260" t="s">
        <v>63</v>
      </c>
      <c r="AQ212" s="260" t="s">
        <v>63</v>
      </c>
      <c r="AR212" s="259" t="str">
        <f t="shared" si="19"/>
        <v>合格</v>
      </c>
      <c r="AS212" s="139" t="s">
        <v>64</v>
      </c>
      <c r="AT212" s="44">
        <v>20251219</v>
      </c>
      <c r="AU212" s="41">
        <v>15</v>
      </c>
    </row>
    <row r="213" ht="15" spans="1:47">
      <c r="A213" s="245">
        <v>206</v>
      </c>
      <c r="B213" s="246" t="s">
        <v>56</v>
      </c>
      <c r="C213" s="44">
        <v>20251219</v>
      </c>
      <c r="D213" s="247" t="s">
        <v>1575</v>
      </c>
      <c r="E213" s="239" t="s">
        <v>1987</v>
      </c>
      <c r="F213" s="239" t="s">
        <v>1988</v>
      </c>
      <c r="G213" s="44" t="s">
        <v>133</v>
      </c>
      <c r="H213" s="248" t="s">
        <v>98</v>
      </c>
      <c r="I213" s="248"/>
      <c r="J213" s="261">
        <v>5</v>
      </c>
      <c r="K213" s="247">
        <v>42.8</v>
      </c>
      <c r="L213" s="247">
        <v>40</v>
      </c>
      <c r="M213" s="250"/>
      <c r="N213" s="250"/>
      <c r="O213" s="250"/>
      <c r="P213" s="250"/>
      <c r="Q213" s="250"/>
      <c r="R213" s="250"/>
      <c r="S213" s="250"/>
      <c r="T213" s="250"/>
      <c r="U213" s="250"/>
      <c r="V213" s="250"/>
      <c r="W213" s="250"/>
      <c r="X213" s="250"/>
      <c r="Y213" s="250"/>
      <c r="Z213" s="247">
        <v>42.7</v>
      </c>
      <c r="AA213" s="251">
        <f t="shared" si="16"/>
        <v>0.233644859813071</v>
      </c>
      <c r="AB213" s="252">
        <v>82.8</v>
      </c>
      <c r="AC213" s="253">
        <f>(AB213-Z213)*VLOOKUP(AE213,公斤水的体积!A:B,2,)</f>
        <v>40.155338</v>
      </c>
      <c r="AD213" s="254">
        <f t="shared" si="17"/>
        <v>0.388344999999983</v>
      </c>
      <c r="AE213" s="255">
        <v>18</v>
      </c>
      <c r="AF213" s="140"/>
      <c r="AG213" s="256"/>
      <c r="AH213" s="257">
        <v>3.4</v>
      </c>
      <c r="AI213" s="258">
        <v>160</v>
      </c>
      <c r="AJ213" s="259">
        <f t="shared" si="18"/>
        <v>2.125</v>
      </c>
      <c r="AK213" s="260" t="s">
        <v>63</v>
      </c>
      <c r="AL213" s="260" t="s">
        <v>63</v>
      </c>
      <c r="AM213" s="260" t="s">
        <v>63</v>
      </c>
      <c r="AN213" s="260" t="s">
        <v>63</v>
      </c>
      <c r="AO213" s="260" t="s">
        <v>63</v>
      </c>
      <c r="AP213" s="260" t="s">
        <v>63</v>
      </c>
      <c r="AQ213" s="260" t="s">
        <v>63</v>
      </c>
      <c r="AR213" s="259" t="str">
        <f t="shared" si="19"/>
        <v>合格</v>
      </c>
      <c r="AS213" s="139" t="s">
        <v>64</v>
      </c>
      <c r="AT213" s="44">
        <v>20251219</v>
      </c>
      <c r="AU213" s="41">
        <v>15</v>
      </c>
    </row>
    <row r="214" ht="15" spans="1:47">
      <c r="A214" s="245">
        <v>207</v>
      </c>
      <c r="B214" s="246" t="s">
        <v>56</v>
      </c>
      <c r="C214" s="44">
        <v>20251219</v>
      </c>
      <c r="D214" s="247" t="s">
        <v>1575</v>
      </c>
      <c r="E214" s="239" t="s">
        <v>1989</v>
      </c>
      <c r="F214" s="239" t="s">
        <v>1990</v>
      </c>
      <c r="G214" s="44" t="s">
        <v>133</v>
      </c>
      <c r="H214" s="248" t="s">
        <v>632</v>
      </c>
      <c r="I214" s="248" t="s">
        <v>126</v>
      </c>
      <c r="J214" s="249">
        <v>5.7</v>
      </c>
      <c r="K214" s="247">
        <v>46.2</v>
      </c>
      <c r="L214" s="247">
        <v>40</v>
      </c>
      <c r="M214" s="250"/>
      <c r="N214" s="250"/>
      <c r="O214" s="250"/>
      <c r="P214" s="250"/>
      <c r="Q214" s="250"/>
      <c r="R214" s="250"/>
      <c r="S214" s="250"/>
      <c r="T214" s="250"/>
      <c r="U214" s="250"/>
      <c r="V214" s="250"/>
      <c r="W214" s="250"/>
      <c r="X214" s="250"/>
      <c r="Y214" s="250"/>
      <c r="Z214" s="247">
        <v>46.1</v>
      </c>
      <c r="AA214" s="251">
        <f t="shared" si="16"/>
        <v>0.21645021645022</v>
      </c>
      <c r="AB214" s="252">
        <v>86.2</v>
      </c>
      <c r="AC214" s="253">
        <f>(AB214-Z214)*VLOOKUP(AE214,公斤水的体积!A:B,2,)</f>
        <v>40.155338</v>
      </c>
      <c r="AD214" s="254">
        <f t="shared" si="17"/>
        <v>0.388345000000001</v>
      </c>
      <c r="AE214" s="255">
        <v>18</v>
      </c>
      <c r="AF214" s="140"/>
      <c r="AG214" s="256"/>
      <c r="AH214" s="257">
        <v>2.3</v>
      </c>
      <c r="AI214" s="258">
        <v>151.8</v>
      </c>
      <c r="AJ214" s="259">
        <f t="shared" si="18"/>
        <v>1.51515151515151</v>
      </c>
      <c r="AK214" s="260" t="s">
        <v>63</v>
      </c>
      <c r="AL214" s="260" t="s">
        <v>63</v>
      </c>
      <c r="AM214" s="260" t="s">
        <v>63</v>
      </c>
      <c r="AN214" s="260" t="s">
        <v>63</v>
      </c>
      <c r="AO214" s="260" t="s">
        <v>63</v>
      </c>
      <c r="AP214" s="260" t="s">
        <v>63</v>
      </c>
      <c r="AQ214" s="260" t="s">
        <v>63</v>
      </c>
      <c r="AR214" s="259" t="str">
        <f t="shared" si="19"/>
        <v>合格</v>
      </c>
      <c r="AS214" s="139" t="s">
        <v>64</v>
      </c>
      <c r="AT214" s="44">
        <v>20251219</v>
      </c>
      <c r="AU214" s="41">
        <v>15</v>
      </c>
    </row>
    <row r="215" ht="15" spans="1:47">
      <c r="A215" s="245">
        <v>208</v>
      </c>
      <c r="B215" s="246" t="s">
        <v>56</v>
      </c>
      <c r="C215" s="44">
        <v>20251219</v>
      </c>
      <c r="D215" s="247" t="s">
        <v>1575</v>
      </c>
      <c r="E215" s="239" t="s">
        <v>1991</v>
      </c>
      <c r="F215" s="239" t="s">
        <v>1992</v>
      </c>
      <c r="G215" s="44" t="s">
        <v>133</v>
      </c>
      <c r="H215" s="248" t="s">
        <v>632</v>
      </c>
      <c r="I215" s="248" t="s">
        <v>277</v>
      </c>
      <c r="J215" s="249">
        <v>5.7</v>
      </c>
      <c r="K215" s="247">
        <v>47.6</v>
      </c>
      <c r="L215" s="247">
        <v>40.2</v>
      </c>
      <c r="M215" s="250"/>
      <c r="N215" s="250"/>
      <c r="O215" s="250"/>
      <c r="P215" s="250"/>
      <c r="Q215" s="250"/>
      <c r="R215" s="250"/>
      <c r="S215" s="250"/>
      <c r="T215" s="250"/>
      <c r="U215" s="250"/>
      <c r="V215" s="250"/>
      <c r="W215" s="250"/>
      <c r="X215" s="250"/>
      <c r="Y215" s="250"/>
      <c r="Z215" s="247">
        <v>47.5</v>
      </c>
      <c r="AA215" s="251">
        <f t="shared" si="16"/>
        <v>0.210084033613448</v>
      </c>
      <c r="AB215" s="252">
        <v>87.8</v>
      </c>
      <c r="AC215" s="253">
        <f>(AB215-Z215)*VLOOKUP(AE215,公斤水的体积!A:B,2,)</f>
        <v>40.355614</v>
      </c>
      <c r="AD215" s="254">
        <f t="shared" si="17"/>
        <v>0.387099502487544</v>
      </c>
      <c r="AE215" s="255">
        <v>18</v>
      </c>
      <c r="AF215" s="140"/>
      <c r="AG215" s="256"/>
      <c r="AH215" s="257">
        <v>1.5</v>
      </c>
      <c r="AI215" s="258">
        <v>144.5</v>
      </c>
      <c r="AJ215" s="259">
        <f t="shared" si="18"/>
        <v>1.03806228373702</v>
      </c>
      <c r="AK215" s="260" t="s">
        <v>63</v>
      </c>
      <c r="AL215" s="260" t="s">
        <v>63</v>
      </c>
      <c r="AM215" s="260" t="s">
        <v>63</v>
      </c>
      <c r="AN215" s="260" t="s">
        <v>63</v>
      </c>
      <c r="AO215" s="260" t="s">
        <v>63</v>
      </c>
      <c r="AP215" s="260" t="s">
        <v>63</v>
      </c>
      <c r="AQ215" s="260" t="s">
        <v>63</v>
      </c>
      <c r="AR215" s="259" t="str">
        <f t="shared" si="19"/>
        <v>合格</v>
      </c>
      <c r="AS215" s="139" t="s">
        <v>64</v>
      </c>
      <c r="AT215" s="44">
        <v>20251219</v>
      </c>
      <c r="AU215" s="41">
        <v>15</v>
      </c>
    </row>
    <row r="216" ht="15" spans="1:47">
      <c r="A216" s="245">
        <v>209</v>
      </c>
      <c r="B216" s="246" t="s">
        <v>56</v>
      </c>
      <c r="C216" s="44">
        <v>20251219</v>
      </c>
      <c r="D216" s="247" t="s">
        <v>1575</v>
      </c>
      <c r="E216" s="239" t="s">
        <v>1993</v>
      </c>
      <c r="F216" s="239" t="s">
        <v>1994</v>
      </c>
      <c r="G216" s="44" t="s">
        <v>908</v>
      </c>
      <c r="H216" s="248" t="s">
        <v>78</v>
      </c>
      <c r="I216" s="248"/>
      <c r="J216" s="261">
        <v>5</v>
      </c>
      <c r="K216" s="247">
        <v>43.2</v>
      </c>
      <c r="L216" s="247">
        <v>40</v>
      </c>
      <c r="M216" s="250"/>
      <c r="N216" s="250"/>
      <c r="O216" s="250"/>
      <c r="P216" s="250"/>
      <c r="Q216" s="250"/>
      <c r="R216" s="250"/>
      <c r="S216" s="250"/>
      <c r="T216" s="250"/>
      <c r="U216" s="250"/>
      <c r="V216" s="250"/>
      <c r="W216" s="250"/>
      <c r="X216" s="250"/>
      <c r="Y216" s="250"/>
      <c r="Z216" s="247">
        <v>43.1</v>
      </c>
      <c r="AA216" s="251">
        <f t="shared" si="16"/>
        <v>0.231481481481485</v>
      </c>
      <c r="AB216" s="252">
        <v>83.2</v>
      </c>
      <c r="AC216" s="253">
        <f>(AB216-Z216)*VLOOKUP(AE216,公斤水的体积!A:B,2,)</f>
        <v>40.155338</v>
      </c>
      <c r="AD216" s="254">
        <f t="shared" si="17"/>
        <v>0.388345000000001</v>
      </c>
      <c r="AE216" s="255">
        <v>18</v>
      </c>
      <c r="AF216" s="140"/>
      <c r="AG216" s="256"/>
      <c r="AH216" s="257">
        <v>3.6</v>
      </c>
      <c r="AI216" s="258">
        <v>168.4</v>
      </c>
      <c r="AJ216" s="259">
        <f t="shared" si="18"/>
        <v>2.13776722090261</v>
      </c>
      <c r="AK216" s="260" t="s">
        <v>63</v>
      </c>
      <c r="AL216" s="260" t="s">
        <v>63</v>
      </c>
      <c r="AM216" s="260" t="s">
        <v>63</v>
      </c>
      <c r="AN216" s="260" t="s">
        <v>63</v>
      </c>
      <c r="AO216" s="260" t="s">
        <v>63</v>
      </c>
      <c r="AP216" s="260" t="s">
        <v>63</v>
      </c>
      <c r="AQ216" s="260" t="s">
        <v>63</v>
      </c>
      <c r="AR216" s="259" t="str">
        <f t="shared" si="19"/>
        <v>合格</v>
      </c>
      <c r="AS216" s="139" t="s">
        <v>64</v>
      </c>
      <c r="AT216" s="44">
        <v>20251219</v>
      </c>
      <c r="AU216" s="41">
        <v>15</v>
      </c>
    </row>
    <row r="217" ht="15" spans="1:47">
      <c r="A217" s="245">
        <v>210</v>
      </c>
      <c r="B217" s="246" t="s">
        <v>56</v>
      </c>
      <c r="C217" s="44">
        <v>20251219</v>
      </c>
      <c r="D217" s="247" t="s">
        <v>1575</v>
      </c>
      <c r="E217" s="239" t="s">
        <v>1995</v>
      </c>
      <c r="F217" s="239" t="s">
        <v>1996</v>
      </c>
      <c r="G217" s="44" t="s">
        <v>133</v>
      </c>
      <c r="H217" s="248" t="s">
        <v>1066</v>
      </c>
      <c r="I217" s="248" t="s">
        <v>126</v>
      </c>
      <c r="J217" s="261">
        <v>5</v>
      </c>
      <c r="K217" s="247">
        <v>45.7</v>
      </c>
      <c r="L217" s="247">
        <v>40</v>
      </c>
      <c r="M217" s="250"/>
      <c r="N217" s="250"/>
      <c r="O217" s="250"/>
      <c r="P217" s="250"/>
      <c r="Q217" s="250"/>
      <c r="R217" s="250"/>
      <c r="S217" s="250"/>
      <c r="T217" s="250"/>
      <c r="U217" s="250"/>
      <c r="V217" s="250"/>
      <c r="W217" s="250"/>
      <c r="X217" s="250"/>
      <c r="Y217" s="250"/>
      <c r="Z217" s="247">
        <v>45.6</v>
      </c>
      <c r="AA217" s="251">
        <f t="shared" si="16"/>
        <v>0.218818380743986</v>
      </c>
      <c r="AB217" s="252">
        <v>85.7</v>
      </c>
      <c r="AC217" s="253">
        <f>(AB217-Z217)*VLOOKUP(AE217,公斤水的体积!A:B,2,)</f>
        <v>40.155338</v>
      </c>
      <c r="AD217" s="254">
        <f t="shared" si="17"/>
        <v>0.388345000000001</v>
      </c>
      <c r="AE217" s="255">
        <v>18</v>
      </c>
      <c r="AF217" s="140"/>
      <c r="AG217" s="256"/>
      <c r="AH217" s="257">
        <v>2.7</v>
      </c>
      <c r="AI217" s="258">
        <v>152.7</v>
      </c>
      <c r="AJ217" s="259">
        <f t="shared" si="18"/>
        <v>1.76817288801572</v>
      </c>
      <c r="AK217" s="260" t="s">
        <v>63</v>
      </c>
      <c r="AL217" s="260" t="s">
        <v>63</v>
      </c>
      <c r="AM217" s="260" t="s">
        <v>63</v>
      </c>
      <c r="AN217" s="260" t="s">
        <v>63</v>
      </c>
      <c r="AO217" s="260" t="s">
        <v>63</v>
      </c>
      <c r="AP217" s="260" t="s">
        <v>63</v>
      </c>
      <c r="AQ217" s="260" t="s">
        <v>63</v>
      </c>
      <c r="AR217" s="259" t="str">
        <f t="shared" si="19"/>
        <v>合格</v>
      </c>
      <c r="AS217" s="139" t="s">
        <v>64</v>
      </c>
      <c r="AT217" s="44">
        <v>20251219</v>
      </c>
      <c r="AU217" s="41">
        <v>15</v>
      </c>
    </row>
    <row r="218" ht="15" spans="1:47">
      <c r="A218" s="245">
        <v>211</v>
      </c>
      <c r="B218" s="246" t="s">
        <v>56</v>
      </c>
      <c r="C218" s="44">
        <v>20251219</v>
      </c>
      <c r="D218" s="247" t="s">
        <v>1575</v>
      </c>
      <c r="E218" s="239" t="s">
        <v>1997</v>
      </c>
      <c r="F218" s="239" t="s">
        <v>1998</v>
      </c>
      <c r="G218" s="44" t="s">
        <v>133</v>
      </c>
      <c r="H218" s="248" t="s">
        <v>611</v>
      </c>
      <c r="I218" s="248" t="s">
        <v>1654</v>
      </c>
      <c r="J218" s="249">
        <v>5.7</v>
      </c>
      <c r="K218" s="247">
        <v>47.4</v>
      </c>
      <c r="L218" s="247">
        <v>40.1</v>
      </c>
      <c r="M218" s="250"/>
      <c r="N218" s="250"/>
      <c r="O218" s="250"/>
      <c r="P218" s="250"/>
      <c r="Q218" s="250"/>
      <c r="R218" s="250"/>
      <c r="S218" s="250"/>
      <c r="T218" s="250"/>
      <c r="U218" s="250"/>
      <c r="V218" s="250"/>
      <c r="W218" s="250"/>
      <c r="X218" s="250"/>
      <c r="Y218" s="250"/>
      <c r="Z218" s="247">
        <v>47.3</v>
      </c>
      <c r="AA218" s="251">
        <f t="shared" si="16"/>
        <v>0.210970464135024</v>
      </c>
      <c r="AB218" s="252">
        <v>87.5</v>
      </c>
      <c r="AC218" s="253">
        <f>(AB218-Z218)*VLOOKUP(AE218,公斤水的体积!A:B,2,)</f>
        <v>40.255476</v>
      </c>
      <c r="AD218" s="254">
        <f t="shared" si="17"/>
        <v>0.387720698254365</v>
      </c>
      <c r="AE218" s="255">
        <v>18</v>
      </c>
      <c r="AF218" s="140"/>
      <c r="AG218" s="256"/>
      <c r="AH218" s="257">
        <v>1.2</v>
      </c>
      <c r="AI218" s="258">
        <v>142.6</v>
      </c>
      <c r="AJ218" s="259">
        <f t="shared" si="18"/>
        <v>0.841514726507714</v>
      </c>
      <c r="AK218" s="260" t="s">
        <v>63</v>
      </c>
      <c r="AL218" s="260" t="s">
        <v>63</v>
      </c>
      <c r="AM218" s="260" t="s">
        <v>63</v>
      </c>
      <c r="AN218" s="260" t="s">
        <v>63</v>
      </c>
      <c r="AO218" s="260" t="s">
        <v>63</v>
      </c>
      <c r="AP218" s="260" t="s">
        <v>63</v>
      </c>
      <c r="AQ218" s="260" t="s">
        <v>63</v>
      </c>
      <c r="AR218" s="259" t="str">
        <f t="shared" si="19"/>
        <v>合格</v>
      </c>
      <c r="AS218" s="139" t="s">
        <v>64</v>
      </c>
      <c r="AT218" s="44">
        <v>20251219</v>
      </c>
      <c r="AU218" s="41">
        <v>15</v>
      </c>
    </row>
    <row r="219" ht="15" spans="1:47">
      <c r="A219" s="245">
        <v>212</v>
      </c>
      <c r="B219" s="246" t="s">
        <v>56</v>
      </c>
      <c r="C219" s="44">
        <v>20251219</v>
      </c>
      <c r="D219" s="247" t="s">
        <v>1575</v>
      </c>
      <c r="E219" s="239" t="s">
        <v>1999</v>
      </c>
      <c r="F219" s="239" t="s">
        <v>2000</v>
      </c>
      <c r="G219" s="44" t="s">
        <v>133</v>
      </c>
      <c r="H219" s="248" t="s">
        <v>867</v>
      </c>
      <c r="I219" s="248"/>
      <c r="J219" s="249">
        <v>5.7</v>
      </c>
      <c r="K219" s="247">
        <v>47.4</v>
      </c>
      <c r="L219" s="247">
        <v>40.2</v>
      </c>
      <c r="M219" s="250"/>
      <c r="N219" s="250"/>
      <c r="O219" s="250"/>
      <c r="P219" s="250"/>
      <c r="Q219" s="250"/>
      <c r="R219" s="250"/>
      <c r="S219" s="250"/>
      <c r="T219" s="250"/>
      <c r="U219" s="250"/>
      <c r="V219" s="250"/>
      <c r="W219" s="250"/>
      <c r="X219" s="250"/>
      <c r="Y219" s="250"/>
      <c r="Z219" s="247">
        <v>47.3</v>
      </c>
      <c r="AA219" s="251">
        <f t="shared" si="16"/>
        <v>0.210970464135024</v>
      </c>
      <c r="AB219" s="252">
        <v>87.6</v>
      </c>
      <c r="AC219" s="253">
        <f>(AB219-Z219)*VLOOKUP(AE219,公斤水的体积!A:B,2,)</f>
        <v>40.355614</v>
      </c>
      <c r="AD219" s="254">
        <f t="shared" si="17"/>
        <v>0.387099502487544</v>
      </c>
      <c r="AE219" s="255">
        <v>18</v>
      </c>
      <c r="AF219" s="140"/>
      <c r="AG219" s="256"/>
      <c r="AH219" s="257">
        <v>1.5</v>
      </c>
      <c r="AI219" s="258">
        <v>144.1</v>
      </c>
      <c r="AJ219" s="259">
        <f t="shared" si="18"/>
        <v>1.04094378903539</v>
      </c>
      <c r="AK219" s="260" t="s">
        <v>63</v>
      </c>
      <c r="AL219" s="260" t="s">
        <v>63</v>
      </c>
      <c r="AM219" s="260" t="s">
        <v>63</v>
      </c>
      <c r="AN219" s="260" t="s">
        <v>63</v>
      </c>
      <c r="AO219" s="260" t="s">
        <v>63</v>
      </c>
      <c r="AP219" s="260" t="s">
        <v>63</v>
      </c>
      <c r="AQ219" s="260" t="s">
        <v>63</v>
      </c>
      <c r="AR219" s="259" t="str">
        <f t="shared" si="19"/>
        <v>合格</v>
      </c>
      <c r="AS219" s="139" t="s">
        <v>64</v>
      </c>
      <c r="AT219" s="44">
        <v>20251219</v>
      </c>
      <c r="AU219" s="41">
        <v>15</v>
      </c>
    </row>
    <row r="220" ht="15" spans="1:47">
      <c r="A220" s="245">
        <v>213</v>
      </c>
      <c r="B220" s="246" t="s">
        <v>56</v>
      </c>
      <c r="C220" s="44">
        <v>20251219</v>
      </c>
      <c r="D220" s="247" t="s">
        <v>1575</v>
      </c>
      <c r="E220" s="239" t="s">
        <v>2001</v>
      </c>
      <c r="F220" s="239" t="s">
        <v>2002</v>
      </c>
      <c r="G220" s="44" t="s">
        <v>133</v>
      </c>
      <c r="H220" s="248" t="s">
        <v>1011</v>
      </c>
      <c r="I220" s="248"/>
      <c r="J220" s="249">
        <v>5.7</v>
      </c>
      <c r="K220" s="247">
        <v>46.9</v>
      </c>
      <c r="L220" s="247">
        <v>40</v>
      </c>
      <c r="M220" s="250"/>
      <c r="N220" s="250"/>
      <c r="O220" s="250"/>
      <c r="P220" s="250"/>
      <c r="Q220" s="250"/>
      <c r="R220" s="250"/>
      <c r="S220" s="250"/>
      <c r="T220" s="250"/>
      <c r="U220" s="250"/>
      <c r="V220" s="250"/>
      <c r="W220" s="250"/>
      <c r="X220" s="250"/>
      <c r="Y220" s="250"/>
      <c r="Z220" s="247">
        <v>46.8</v>
      </c>
      <c r="AA220" s="251">
        <f t="shared" si="16"/>
        <v>0.213219616204694</v>
      </c>
      <c r="AB220" s="252">
        <v>86.9</v>
      </c>
      <c r="AC220" s="253">
        <f>(AB220-Z220)*VLOOKUP(AE220,公斤水的体积!A:B,2,)</f>
        <v>40.155338</v>
      </c>
      <c r="AD220" s="254">
        <f t="shared" si="17"/>
        <v>0.388345000000019</v>
      </c>
      <c r="AE220" s="255">
        <v>18</v>
      </c>
      <c r="AF220" s="140"/>
      <c r="AG220" s="256"/>
      <c r="AH220" s="257">
        <v>1.5</v>
      </c>
      <c r="AI220" s="258">
        <v>147.6</v>
      </c>
      <c r="AJ220" s="259">
        <f t="shared" si="18"/>
        <v>1.01626016260163</v>
      </c>
      <c r="AK220" s="260" t="s">
        <v>63</v>
      </c>
      <c r="AL220" s="260" t="s">
        <v>63</v>
      </c>
      <c r="AM220" s="260" t="s">
        <v>63</v>
      </c>
      <c r="AN220" s="260" t="s">
        <v>63</v>
      </c>
      <c r="AO220" s="260" t="s">
        <v>63</v>
      </c>
      <c r="AP220" s="260" t="s">
        <v>63</v>
      </c>
      <c r="AQ220" s="260" t="s">
        <v>63</v>
      </c>
      <c r="AR220" s="259" t="str">
        <f t="shared" si="19"/>
        <v>合格</v>
      </c>
      <c r="AS220" s="139" t="s">
        <v>64</v>
      </c>
      <c r="AT220" s="44">
        <v>20251219</v>
      </c>
      <c r="AU220" s="41">
        <v>15</v>
      </c>
    </row>
    <row r="221" ht="15" spans="1:47">
      <c r="A221" s="245">
        <v>214</v>
      </c>
      <c r="B221" s="246" t="s">
        <v>56</v>
      </c>
      <c r="C221" s="44">
        <v>20251219</v>
      </c>
      <c r="D221" s="247" t="s">
        <v>1575</v>
      </c>
      <c r="E221" s="239" t="s">
        <v>2003</v>
      </c>
      <c r="F221" s="239" t="s">
        <v>2004</v>
      </c>
      <c r="G221" s="44" t="s">
        <v>133</v>
      </c>
      <c r="H221" s="248" t="s">
        <v>529</v>
      </c>
      <c r="I221" s="248"/>
      <c r="J221" s="261">
        <v>5</v>
      </c>
      <c r="K221" s="247">
        <v>42.7</v>
      </c>
      <c r="L221" s="247">
        <v>40</v>
      </c>
      <c r="M221" s="250"/>
      <c r="N221" s="250"/>
      <c r="O221" s="250"/>
      <c r="P221" s="250"/>
      <c r="Q221" s="250"/>
      <c r="R221" s="250"/>
      <c r="S221" s="250"/>
      <c r="T221" s="250"/>
      <c r="U221" s="250"/>
      <c r="V221" s="250"/>
      <c r="W221" s="250"/>
      <c r="X221" s="250"/>
      <c r="Y221" s="250"/>
      <c r="Z221" s="247">
        <v>42.6</v>
      </c>
      <c r="AA221" s="251">
        <f t="shared" si="16"/>
        <v>0.234192037470729</v>
      </c>
      <c r="AB221" s="252">
        <v>82.7</v>
      </c>
      <c r="AC221" s="253">
        <f>(AB221-Z221)*VLOOKUP(AE221,公斤水的体积!A:B,2,)</f>
        <v>40.155338</v>
      </c>
      <c r="AD221" s="254">
        <f t="shared" si="17"/>
        <v>0.388345000000001</v>
      </c>
      <c r="AE221" s="255">
        <v>18</v>
      </c>
      <c r="AF221" s="140"/>
      <c r="AG221" s="256"/>
      <c r="AH221" s="257">
        <v>1.8</v>
      </c>
      <c r="AI221" s="258">
        <v>160.9</v>
      </c>
      <c r="AJ221" s="259">
        <f t="shared" si="18"/>
        <v>1.11870727159727</v>
      </c>
      <c r="AK221" s="260" t="s">
        <v>63</v>
      </c>
      <c r="AL221" s="260" t="s">
        <v>63</v>
      </c>
      <c r="AM221" s="260" t="s">
        <v>63</v>
      </c>
      <c r="AN221" s="260" t="s">
        <v>63</v>
      </c>
      <c r="AO221" s="260" t="s">
        <v>63</v>
      </c>
      <c r="AP221" s="260" t="s">
        <v>63</v>
      </c>
      <c r="AQ221" s="260" t="s">
        <v>63</v>
      </c>
      <c r="AR221" s="259" t="str">
        <f t="shared" si="19"/>
        <v>合格</v>
      </c>
      <c r="AS221" s="139" t="s">
        <v>64</v>
      </c>
      <c r="AT221" s="44">
        <v>20251219</v>
      </c>
      <c r="AU221" s="41">
        <v>15</v>
      </c>
    </row>
    <row r="222" ht="15" spans="1:47">
      <c r="A222" s="245">
        <v>215</v>
      </c>
      <c r="B222" s="246" t="s">
        <v>56</v>
      </c>
      <c r="C222" s="44">
        <v>20251219</v>
      </c>
      <c r="D222" s="247" t="s">
        <v>1575</v>
      </c>
      <c r="E222" s="239" t="s">
        <v>2005</v>
      </c>
      <c r="F222" s="239" t="s">
        <v>2006</v>
      </c>
      <c r="G222" s="44" t="s">
        <v>133</v>
      </c>
      <c r="H222" s="248" t="s">
        <v>2007</v>
      </c>
      <c r="I222" s="248" t="s">
        <v>205</v>
      </c>
      <c r="J222" s="249">
        <v>5.7</v>
      </c>
      <c r="K222" s="247">
        <v>46.9</v>
      </c>
      <c r="L222" s="247">
        <v>40.1</v>
      </c>
      <c r="M222" s="250"/>
      <c r="N222" s="250"/>
      <c r="O222" s="250"/>
      <c r="P222" s="250"/>
      <c r="Q222" s="250"/>
      <c r="R222" s="250"/>
      <c r="S222" s="250"/>
      <c r="T222" s="250"/>
      <c r="U222" s="250"/>
      <c r="V222" s="250"/>
      <c r="W222" s="250"/>
      <c r="X222" s="250"/>
      <c r="Y222" s="250"/>
      <c r="Z222" s="247">
        <v>46.8</v>
      </c>
      <c r="AA222" s="251">
        <f t="shared" si="16"/>
        <v>0.213219616204694</v>
      </c>
      <c r="AB222" s="252">
        <v>87</v>
      </c>
      <c r="AC222" s="253">
        <f>(AB222-Z222)*VLOOKUP(AE222,公斤水的体积!A:B,2,)</f>
        <v>40.255476</v>
      </c>
      <c r="AD222" s="254">
        <f t="shared" si="17"/>
        <v>0.387720698254365</v>
      </c>
      <c r="AE222" s="255">
        <v>18</v>
      </c>
      <c r="AF222" s="140"/>
      <c r="AG222" s="256"/>
      <c r="AH222" s="257">
        <v>2.3</v>
      </c>
      <c r="AI222" s="258">
        <v>147.5</v>
      </c>
      <c r="AJ222" s="259">
        <f t="shared" si="18"/>
        <v>1.5593220338983</v>
      </c>
      <c r="AK222" s="260" t="s">
        <v>63</v>
      </c>
      <c r="AL222" s="260" t="s">
        <v>63</v>
      </c>
      <c r="AM222" s="260" t="s">
        <v>63</v>
      </c>
      <c r="AN222" s="260" t="s">
        <v>63</v>
      </c>
      <c r="AO222" s="260" t="s">
        <v>63</v>
      </c>
      <c r="AP222" s="260" t="s">
        <v>63</v>
      </c>
      <c r="AQ222" s="260" t="s">
        <v>63</v>
      </c>
      <c r="AR222" s="259" t="str">
        <f t="shared" si="19"/>
        <v>合格</v>
      </c>
      <c r="AS222" s="139" t="s">
        <v>64</v>
      </c>
      <c r="AT222" s="44">
        <v>20251219</v>
      </c>
      <c r="AU222" s="41">
        <v>15</v>
      </c>
    </row>
    <row r="223" ht="15" spans="1:47">
      <c r="A223" s="245">
        <v>216</v>
      </c>
      <c r="B223" s="246" t="s">
        <v>56</v>
      </c>
      <c r="C223" s="44">
        <v>20251219</v>
      </c>
      <c r="D223" s="247" t="s">
        <v>1575</v>
      </c>
      <c r="E223" s="239" t="s">
        <v>2008</v>
      </c>
      <c r="F223" s="239" t="s">
        <v>2009</v>
      </c>
      <c r="G223" s="44" t="s">
        <v>68</v>
      </c>
      <c r="H223" s="248" t="s">
        <v>850</v>
      </c>
      <c r="I223" s="248" t="s">
        <v>540</v>
      </c>
      <c r="J223" s="249">
        <v>5.7</v>
      </c>
      <c r="K223" s="247">
        <v>57.5</v>
      </c>
      <c r="L223" s="247">
        <v>41.5</v>
      </c>
      <c r="M223" s="250"/>
      <c r="N223" s="250"/>
      <c r="O223" s="250"/>
      <c r="P223" s="250"/>
      <c r="Q223" s="250"/>
      <c r="R223" s="250"/>
      <c r="S223" s="250"/>
      <c r="T223" s="250"/>
      <c r="U223" s="250"/>
      <c r="V223" s="250"/>
      <c r="W223" s="250"/>
      <c r="X223" s="250"/>
      <c r="Y223" s="250"/>
      <c r="Z223" s="247">
        <v>57.4</v>
      </c>
      <c r="AA223" s="251">
        <f t="shared" si="16"/>
        <v>0.173913043478263</v>
      </c>
      <c r="AB223" s="252">
        <v>99</v>
      </c>
      <c r="AC223" s="253">
        <f>(AB223-Z223)*VLOOKUP(AE223,公斤水的体积!A:B,2,)</f>
        <v>41.657408</v>
      </c>
      <c r="AD223" s="254">
        <f t="shared" si="17"/>
        <v>0.379296385542161</v>
      </c>
      <c r="AE223" s="255">
        <v>18</v>
      </c>
      <c r="AF223" s="140"/>
      <c r="AG223" s="256"/>
      <c r="AH223" s="257">
        <v>0.8</v>
      </c>
      <c r="AI223" s="258">
        <v>128.7</v>
      </c>
      <c r="AJ223" s="259">
        <f t="shared" si="18"/>
        <v>0.621600621600622</v>
      </c>
      <c r="AK223" s="260" t="s">
        <v>63</v>
      </c>
      <c r="AL223" s="260" t="s">
        <v>63</v>
      </c>
      <c r="AM223" s="260" t="s">
        <v>63</v>
      </c>
      <c r="AN223" s="260" t="s">
        <v>63</v>
      </c>
      <c r="AO223" s="260" t="s">
        <v>63</v>
      </c>
      <c r="AP223" s="260" t="s">
        <v>63</v>
      </c>
      <c r="AQ223" s="260" t="s">
        <v>63</v>
      </c>
      <c r="AR223" s="259" t="str">
        <f t="shared" si="19"/>
        <v>合格</v>
      </c>
      <c r="AS223" s="139" t="s">
        <v>64</v>
      </c>
      <c r="AT223" s="44">
        <v>20251219</v>
      </c>
      <c r="AU223" s="41">
        <v>15</v>
      </c>
    </row>
    <row r="224" ht="15" spans="1:47">
      <c r="A224" s="245">
        <v>217</v>
      </c>
      <c r="B224" s="246" t="s">
        <v>56</v>
      </c>
      <c r="C224" s="44">
        <v>20251219</v>
      </c>
      <c r="D224" s="247" t="s">
        <v>1575</v>
      </c>
      <c r="E224" s="239" t="s">
        <v>2010</v>
      </c>
      <c r="F224" s="239" t="s">
        <v>2011</v>
      </c>
      <c r="G224" s="44" t="s">
        <v>133</v>
      </c>
      <c r="H224" s="248" t="s">
        <v>867</v>
      </c>
      <c r="I224" s="248" t="s">
        <v>126</v>
      </c>
      <c r="J224" s="249">
        <v>5.7</v>
      </c>
      <c r="K224" s="247">
        <v>47.6</v>
      </c>
      <c r="L224" s="247">
        <v>40.7</v>
      </c>
      <c r="M224" s="250"/>
      <c r="N224" s="250"/>
      <c r="O224" s="250"/>
      <c r="P224" s="250"/>
      <c r="Q224" s="250"/>
      <c r="R224" s="250"/>
      <c r="S224" s="250"/>
      <c r="T224" s="250"/>
      <c r="U224" s="250"/>
      <c r="V224" s="250"/>
      <c r="W224" s="250"/>
      <c r="X224" s="250"/>
      <c r="Y224" s="250"/>
      <c r="Z224" s="247">
        <v>47.5</v>
      </c>
      <c r="AA224" s="251">
        <f t="shared" si="16"/>
        <v>0.210084033613448</v>
      </c>
      <c r="AB224" s="252">
        <v>87.9</v>
      </c>
      <c r="AC224" s="253">
        <f>(AB224-Z224)*VLOOKUP(AE224,公斤水的体积!A:B,2,)</f>
        <v>40.455752</v>
      </c>
      <c r="AD224" s="254">
        <f t="shared" si="17"/>
        <v>-0.600117936117933</v>
      </c>
      <c r="AE224" s="255">
        <v>18</v>
      </c>
      <c r="AF224" s="140"/>
      <c r="AG224" s="256"/>
      <c r="AH224" s="257">
        <v>1.1</v>
      </c>
      <c r="AI224" s="258">
        <v>144.7</v>
      </c>
      <c r="AJ224" s="259">
        <f t="shared" si="18"/>
        <v>0.760193503800968</v>
      </c>
      <c r="AK224" s="260" t="s">
        <v>63</v>
      </c>
      <c r="AL224" s="260" t="s">
        <v>63</v>
      </c>
      <c r="AM224" s="260" t="s">
        <v>63</v>
      </c>
      <c r="AN224" s="260" t="s">
        <v>63</v>
      </c>
      <c r="AO224" s="260" t="s">
        <v>63</v>
      </c>
      <c r="AP224" s="260" t="s">
        <v>63</v>
      </c>
      <c r="AQ224" s="260" t="s">
        <v>63</v>
      </c>
      <c r="AR224" s="259" t="str">
        <f t="shared" si="19"/>
        <v>合格</v>
      </c>
      <c r="AS224" s="139" t="s">
        <v>64</v>
      </c>
      <c r="AT224" s="44">
        <v>20251219</v>
      </c>
      <c r="AU224" s="41">
        <v>15</v>
      </c>
    </row>
    <row r="225" ht="15" spans="1:47">
      <c r="A225" s="245">
        <v>218</v>
      </c>
      <c r="B225" s="246" t="s">
        <v>56</v>
      </c>
      <c r="C225" s="44">
        <v>20251219</v>
      </c>
      <c r="D225" s="247" t="s">
        <v>1575</v>
      </c>
      <c r="E225" s="239" t="s">
        <v>2012</v>
      </c>
      <c r="F225" s="239" t="s">
        <v>2013</v>
      </c>
      <c r="G225" s="44" t="s">
        <v>60</v>
      </c>
      <c r="H225" s="248" t="s">
        <v>1775</v>
      </c>
      <c r="I225" s="248" t="s">
        <v>70</v>
      </c>
      <c r="J225" s="249">
        <v>5.8</v>
      </c>
      <c r="K225" s="247">
        <v>55.6</v>
      </c>
      <c r="L225" s="247">
        <v>40.9</v>
      </c>
      <c r="M225" s="250"/>
      <c r="N225" s="250"/>
      <c r="O225" s="250"/>
      <c r="P225" s="250"/>
      <c r="Q225" s="250"/>
      <c r="R225" s="250"/>
      <c r="S225" s="250"/>
      <c r="T225" s="250"/>
      <c r="U225" s="250"/>
      <c r="V225" s="250"/>
      <c r="W225" s="250"/>
      <c r="X225" s="250"/>
      <c r="Y225" s="250"/>
      <c r="Z225" s="247">
        <v>55.5</v>
      </c>
      <c r="AA225" s="251">
        <f t="shared" si="16"/>
        <v>0.179856115107916</v>
      </c>
      <c r="AB225" s="252">
        <v>96.5</v>
      </c>
      <c r="AC225" s="253">
        <f>(AB225-Z225)*VLOOKUP(AE225,公斤水的体积!A:B,2,)</f>
        <v>41.05658</v>
      </c>
      <c r="AD225" s="254">
        <f t="shared" si="17"/>
        <v>0.382836185819066</v>
      </c>
      <c r="AE225" s="255">
        <v>18</v>
      </c>
      <c r="AF225" s="140"/>
      <c r="AG225" s="256"/>
      <c r="AH225" s="257">
        <v>1.5</v>
      </c>
      <c r="AI225" s="258">
        <v>128.3</v>
      </c>
      <c r="AJ225" s="259">
        <f t="shared" si="18"/>
        <v>1.16913484021824</v>
      </c>
      <c r="AK225" s="260" t="s">
        <v>63</v>
      </c>
      <c r="AL225" s="260" t="s">
        <v>63</v>
      </c>
      <c r="AM225" s="260" t="s">
        <v>63</v>
      </c>
      <c r="AN225" s="260" t="s">
        <v>63</v>
      </c>
      <c r="AO225" s="260" t="s">
        <v>63</v>
      </c>
      <c r="AP225" s="260" t="s">
        <v>63</v>
      </c>
      <c r="AQ225" s="260" t="s">
        <v>63</v>
      </c>
      <c r="AR225" s="259" t="str">
        <f t="shared" si="19"/>
        <v>合格</v>
      </c>
      <c r="AS225" s="139" t="s">
        <v>64</v>
      </c>
      <c r="AT225" s="44">
        <v>20251219</v>
      </c>
      <c r="AU225" s="41">
        <v>15</v>
      </c>
    </row>
    <row r="226" ht="15" spans="1:47">
      <c r="A226" s="245">
        <v>219</v>
      </c>
      <c r="B226" s="246" t="s">
        <v>56</v>
      </c>
      <c r="C226" s="44">
        <v>20251219</v>
      </c>
      <c r="D226" s="247" t="s">
        <v>1575</v>
      </c>
      <c r="E226" s="239" t="s">
        <v>2014</v>
      </c>
      <c r="F226" s="239" t="s">
        <v>2015</v>
      </c>
      <c r="G226" s="44" t="s">
        <v>133</v>
      </c>
      <c r="H226" s="248" t="s">
        <v>684</v>
      </c>
      <c r="I226" s="248" t="s">
        <v>164</v>
      </c>
      <c r="J226" s="249">
        <v>5.7</v>
      </c>
      <c r="K226" s="247">
        <v>46.8</v>
      </c>
      <c r="L226" s="247">
        <v>40.4</v>
      </c>
      <c r="M226" s="250"/>
      <c r="N226" s="250"/>
      <c r="O226" s="250"/>
      <c r="P226" s="250"/>
      <c r="Q226" s="250"/>
      <c r="R226" s="250"/>
      <c r="S226" s="250"/>
      <c r="T226" s="250"/>
      <c r="U226" s="250"/>
      <c r="V226" s="250"/>
      <c r="W226" s="250"/>
      <c r="X226" s="250"/>
      <c r="Y226" s="250"/>
      <c r="Z226" s="247">
        <v>46.7</v>
      </c>
      <c r="AA226" s="251">
        <f t="shared" si="16"/>
        <v>0.213675213675202</v>
      </c>
      <c r="AB226" s="252">
        <v>87.2</v>
      </c>
      <c r="AC226" s="253">
        <f>(AB226-Z226)*VLOOKUP(AE226,公斤水的体积!A:B,2,)</f>
        <v>40.55589</v>
      </c>
      <c r="AD226" s="254">
        <f t="shared" si="17"/>
        <v>0.385866336633662</v>
      </c>
      <c r="AE226" s="255">
        <v>18</v>
      </c>
      <c r="AF226" s="140"/>
      <c r="AG226" s="256"/>
      <c r="AH226" s="257">
        <v>1.9</v>
      </c>
      <c r="AI226" s="258">
        <v>147.7</v>
      </c>
      <c r="AJ226" s="259">
        <f t="shared" si="18"/>
        <v>1.2863913337847</v>
      </c>
      <c r="AK226" s="260" t="s">
        <v>63</v>
      </c>
      <c r="AL226" s="260" t="s">
        <v>63</v>
      </c>
      <c r="AM226" s="260" t="s">
        <v>63</v>
      </c>
      <c r="AN226" s="260" t="s">
        <v>63</v>
      </c>
      <c r="AO226" s="260" t="s">
        <v>63</v>
      </c>
      <c r="AP226" s="260" t="s">
        <v>63</v>
      </c>
      <c r="AQ226" s="260" t="s">
        <v>63</v>
      </c>
      <c r="AR226" s="259" t="str">
        <f t="shared" si="19"/>
        <v>合格</v>
      </c>
      <c r="AS226" s="139" t="s">
        <v>64</v>
      </c>
      <c r="AT226" s="44">
        <v>20251219</v>
      </c>
      <c r="AU226" s="41">
        <v>15</v>
      </c>
    </row>
    <row r="227" ht="15" spans="1:47">
      <c r="A227" s="245">
        <v>220</v>
      </c>
      <c r="B227" s="246" t="s">
        <v>56</v>
      </c>
      <c r="C227" s="44">
        <v>20251219</v>
      </c>
      <c r="D227" s="247" t="s">
        <v>1575</v>
      </c>
      <c r="E227" s="239" t="s">
        <v>2016</v>
      </c>
      <c r="F227" s="239" t="s">
        <v>2017</v>
      </c>
      <c r="G227" s="44" t="s">
        <v>236</v>
      </c>
      <c r="H227" s="248" t="s">
        <v>290</v>
      </c>
      <c r="I227" s="248"/>
      <c r="J227" s="261">
        <v>5</v>
      </c>
      <c r="K227" s="247">
        <v>44.7</v>
      </c>
      <c r="L227" s="247">
        <v>40</v>
      </c>
      <c r="M227" s="250"/>
      <c r="N227" s="250"/>
      <c r="O227" s="250"/>
      <c r="P227" s="250"/>
      <c r="Q227" s="250"/>
      <c r="R227" s="250"/>
      <c r="S227" s="250"/>
      <c r="T227" s="250"/>
      <c r="U227" s="250"/>
      <c r="V227" s="250"/>
      <c r="W227" s="250"/>
      <c r="X227" s="250"/>
      <c r="Y227" s="250"/>
      <c r="Z227" s="247">
        <v>44.6</v>
      </c>
      <c r="AA227" s="251">
        <f t="shared" si="16"/>
        <v>0.223713646532442</v>
      </c>
      <c r="AB227" s="252">
        <v>84.7</v>
      </c>
      <c r="AC227" s="253">
        <f>(AB227-Z227)*VLOOKUP(AE227,公斤水的体积!A:B,2,)</f>
        <v>40.155338</v>
      </c>
      <c r="AD227" s="254">
        <f t="shared" si="17"/>
        <v>0.388345000000001</v>
      </c>
      <c r="AE227" s="255">
        <v>18</v>
      </c>
      <c r="AF227" s="140"/>
      <c r="AG227" s="256"/>
      <c r="AH227" s="257">
        <v>2.9</v>
      </c>
      <c r="AI227" s="258">
        <v>156.7</v>
      </c>
      <c r="AJ227" s="259">
        <f t="shared" si="18"/>
        <v>1.85067007019783</v>
      </c>
      <c r="AK227" s="260" t="s">
        <v>63</v>
      </c>
      <c r="AL227" s="260" t="s">
        <v>63</v>
      </c>
      <c r="AM227" s="260" t="s">
        <v>63</v>
      </c>
      <c r="AN227" s="260" t="s">
        <v>63</v>
      </c>
      <c r="AO227" s="260" t="s">
        <v>63</v>
      </c>
      <c r="AP227" s="260" t="s">
        <v>63</v>
      </c>
      <c r="AQ227" s="260" t="s">
        <v>63</v>
      </c>
      <c r="AR227" s="259" t="str">
        <f t="shared" si="19"/>
        <v>合格</v>
      </c>
      <c r="AS227" s="139" t="s">
        <v>64</v>
      </c>
      <c r="AT227" s="44">
        <v>20251219</v>
      </c>
      <c r="AU227" s="41">
        <v>15</v>
      </c>
    </row>
    <row r="228" ht="15" spans="1:47">
      <c r="A228" s="245">
        <v>221</v>
      </c>
      <c r="B228" s="246" t="s">
        <v>56</v>
      </c>
      <c r="C228" s="44">
        <v>20251219</v>
      </c>
      <c r="D228" s="247" t="s">
        <v>1575</v>
      </c>
      <c r="E228" s="239" t="s">
        <v>2018</v>
      </c>
      <c r="F228" s="239" t="s">
        <v>2019</v>
      </c>
      <c r="G228" s="44" t="s">
        <v>60</v>
      </c>
      <c r="H228" s="248" t="s">
        <v>830</v>
      </c>
      <c r="I228" s="248"/>
      <c r="J228" s="249">
        <v>5.7</v>
      </c>
      <c r="K228" s="247">
        <v>47</v>
      </c>
      <c r="L228" s="247">
        <v>40.1</v>
      </c>
      <c r="M228" s="250"/>
      <c r="N228" s="250"/>
      <c r="O228" s="250"/>
      <c r="P228" s="250"/>
      <c r="Q228" s="250"/>
      <c r="R228" s="250"/>
      <c r="S228" s="250"/>
      <c r="T228" s="250"/>
      <c r="U228" s="250"/>
      <c r="V228" s="250"/>
      <c r="W228" s="250"/>
      <c r="X228" s="250"/>
      <c r="Y228" s="250"/>
      <c r="Z228" s="247">
        <v>46.9</v>
      </c>
      <c r="AA228" s="251">
        <f t="shared" si="16"/>
        <v>0.212765957446812</v>
      </c>
      <c r="AB228" s="252">
        <v>87.1</v>
      </c>
      <c r="AC228" s="253">
        <f>(AB228-Z228)*VLOOKUP(AE228,公斤水的体积!A:B,2,)</f>
        <v>40.255476</v>
      </c>
      <c r="AD228" s="254">
        <f t="shared" si="17"/>
        <v>0.387720698254347</v>
      </c>
      <c r="AE228" s="255">
        <v>18</v>
      </c>
      <c r="AF228" s="140"/>
      <c r="AG228" s="256"/>
      <c r="AH228" s="257">
        <v>3.1</v>
      </c>
      <c r="AI228" s="258">
        <v>146.5</v>
      </c>
      <c r="AJ228" s="259">
        <f t="shared" si="18"/>
        <v>2.1160409556314</v>
      </c>
      <c r="AK228" s="260" t="s">
        <v>63</v>
      </c>
      <c r="AL228" s="260" t="s">
        <v>63</v>
      </c>
      <c r="AM228" s="260" t="s">
        <v>63</v>
      </c>
      <c r="AN228" s="260" t="s">
        <v>63</v>
      </c>
      <c r="AO228" s="260" t="s">
        <v>63</v>
      </c>
      <c r="AP228" s="260" t="s">
        <v>63</v>
      </c>
      <c r="AQ228" s="260" t="s">
        <v>63</v>
      </c>
      <c r="AR228" s="259" t="str">
        <f t="shared" si="19"/>
        <v>合格</v>
      </c>
      <c r="AS228" s="139" t="s">
        <v>64</v>
      </c>
      <c r="AT228" s="44">
        <v>20251219</v>
      </c>
      <c r="AU228" s="41">
        <v>15</v>
      </c>
    </row>
    <row r="229" ht="15" spans="1:47">
      <c r="A229" s="245">
        <v>222</v>
      </c>
      <c r="B229" s="246" t="s">
        <v>56</v>
      </c>
      <c r="C229" s="44">
        <v>20251219</v>
      </c>
      <c r="D229" s="247" t="s">
        <v>1575</v>
      </c>
      <c r="E229" s="239" t="s">
        <v>2020</v>
      </c>
      <c r="F229" s="239" t="s">
        <v>2021</v>
      </c>
      <c r="G229" s="44" t="s">
        <v>133</v>
      </c>
      <c r="H229" s="248" t="s">
        <v>1066</v>
      </c>
      <c r="I229" s="248"/>
      <c r="J229" s="261">
        <v>5</v>
      </c>
      <c r="K229" s="247">
        <v>44.6</v>
      </c>
      <c r="L229" s="247">
        <v>40</v>
      </c>
      <c r="M229" s="250"/>
      <c r="N229" s="250"/>
      <c r="O229" s="250"/>
      <c r="P229" s="250"/>
      <c r="Q229" s="250"/>
      <c r="R229" s="250"/>
      <c r="S229" s="250"/>
      <c r="T229" s="250"/>
      <c r="U229" s="250"/>
      <c r="V229" s="250"/>
      <c r="W229" s="250"/>
      <c r="X229" s="250"/>
      <c r="Y229" s="250"/>
      <c r="Z229" s="247">
        <v>44.5</v>
      </c>
      <c r="AA229" s="251">
        <f t="shared" si="16"/>
        <v>0.224215246636774</v>
      </c>
      <c r="AB229" s="252">
        <v>84.6</v>
      </c>
      <c r="AC229" s="253">
        <f>(AB229-Z229)*VLOOKUP(AE229,公斤水的体积!A:B,2,)</f>
        <v>40.155338</v>
      </c>
      <c r="AD229" s="254">
        <f t="shared" si="17"/>
        <v>0.388344999999983</v>
      </c>
      <c r="AE229" s="255">
        <v>18</v>
      </c>
      <c r="AF229" s="140"/>
      <c r="AG229" s="256"/>
      <c r="AH229" s="257">
        <v>3.4</v>
      </c>
      <c r="AI229" s="258">
        <v>157.1</v>
      </c>
      <c r="AJ229" s="259">
        <f t="shared" si="18"/>
        <v>2.16422660725652</v>
      </c>
      <c r="AK229" s="260" t="s">
        <v>63</v>
      </c>
      <c r="AL229" s="260" t="s">
        <v>63</v>
      </c>
      <c r="AM229" s="260" t="s">
        <v>63</v>
      </c>
      <c r="AN229" s="260" t="s">
        <v>63</v>
      </c>
      <c r="AO229" s="260" t="s">
        <v>63</v>
      </c>
      <c r="AP229" s="260" t="s">
        <v>63</v>
      </c>
      <c r="AQ229" s="260" t="s">
        <v>63</v>
      </c>
      <c r="AR229" s="259" t="str">
        <f t="shared" si="19"/>
        <v>合格</v>
      </c>
      <c r="AS229" s="139" t="s">
        <v>64</v>
      </c>
      <c r="AT229" s="44">
        <v>20251219</v>
      </c>
      <c r="AU229" s="41">
        <v>15</v>
      </c>
    </row>
    <row r="230" ht="15" spans="1:47">
      <c r="A230" s="245">
        <v>223</v>
      </c>
      <c r="B230" s="246" t="s">
        <v>56</v>
      </c>
      <c r="C230" s="44">
        <v>20251219</v>
      </c>
      <c r="D230" s="247" t="s">
        <v>1575</v>
      </c>
      <c r="E230" s="239" t="s">
        <v>2022</v>
      </c>
      <c r="F230" s="239" t="s">
        <v>2023</v>
      </c>
      <c r="G230" s="44" t="s">
        <v>133</v>
      </c>
      <c r="H230" s="248" t="s">
        <v>611</v>
      </c>
      <c r="I230" s="248" t="s">
        <v>277</v>
      </c>
      <c r="J230" s="249">
        <v>5.7</v>
      </c>
      <c r="K230" s="247">
        <v>48</v>
      </c>
      <c r="L230" s="247">
        <v>40.2</v>
      </c>
      <c r="M230" s="250"/>
      <c r="N230" s="250"/>
      <c r="O230" s="250"/>
      <c r="P230" s="250"/>
      <c r="Q230" s="250"/>
      <c r="R230" s="250"/>
      <c r="S230" s="250"/>
      <c r="T230" s="250"/>
      <c r="U230" s="250"/>
      <c r="V230" s="250"/>
      <c r="W230" s="250"/>
      <c r="X230" s="250"/>
      <c r="Y230" s="250"/>
      <c r="Z230" s="247">
        <v>47.9</v>
      </c>
      <c r="AA230" s="251">
        <f t="shared" ref="AA230:AA292" si="20">(K230-Z230)/K230*100</f>
        <v>0.208333333333336</v>
      </c>
      <c r="AB230" s="252">
        <v>88.2</v>
      </c>
      <c r="AC230" s="253">
        <f>(AB230-Z230)*VLOOKUP(AE230,公斤水的体积!A:B,2,)</f>
        <v>40.355614</v>
      </c>
      <c r="AD230" s="254">
        <f t="shared" ref="AD230:AD292" si="21">(AC230-L230)/L230*100</f>
        <v>0.387099502487562</v>
      </c>
      <c r="AE230" s="255">
        <v>18</v>
      </c>
      <c r="AF230" s="140"/>
      <c r="AG230" s="256"/>
      <c r="AH230" s="257">
        <v>1.6</v>
      </c>
      <c r="AI230" s="258">
        <v>142.1</v>
      </c>
      <c r="AJ230" s="259">
        <f t="shared" ref="AJ230:AJ292" si="22">AH230/AI230*100</f>
        <v>1.12596762843068</v>
      </c>
      <c r="AK230" s="260" t="s">
        <v>63</v>
      </c>
      <c r="AL230" s="260" t="s">
        <v>63</v>
      </c>
      <c r="AM230" s="260" t="s">
        <v>63</v>
      </c>
      <c r="AN230" s="260" t="s">
        <v>63</v>
      </c>
      <c r="AO230" s="260" t="s">
        <v>63</v>
      </c>
      <c r="AP230" s="260" t="s">
        <v>63</v>
      </c>
      <c r="AQ230" s="260" t="s">
        <v>63</v>
      </c>
      <c r="AR230" s="259" t="str">
        <f t="shared" ref="AR230:AR292" si="23">IF(AND(AD230&lt;10,AD230&gt;=-1.5,AA230&lt;5,AA230&gt;-1,AJ230&lt;6,AJ230&gt;=0),"合格","不合格")</f>
        <v>合格</v>
      </c>
      <c r="AS230" s="139" t="s">
        <v>64</v>
      </c>
      <c r="AT230" s="44">
        <v>20251219</v>
      </c>
      <c r="AU230" s="41">
        <v>15</v>
      </c>
    </row>
    <row r="231" ht="15" spans="1:47">
      <c r="A231" s="245">
        <v>224</v>
      </c>
      <c r="B231" s="246" t="s">
        <v>56</v>
      </c>
      <c r="C231" s="44">
        <v>20251219</v>
      </c>
      <c r="D231" s="247" t="s">
        <v>1575</v>
      </c>
      <c r="E231" s="239" t="s">
        <v>2024</v>
      </c>
      <c r="F231" s="239" t="s">
        <v>2025</v>
      </c>
      <c r="G231" s="44" t="s">
        <v>133</v>
      </c>
      <c r="H231" s="248" t="s">
        <v>185</v>
      </c>
      <c r="I231" s="248" t="s">
        <v>149</v>
      </c>
      <c r="J231" s="261">
        <v>5</v>
      </c>
      <c r="K231" s="247">
        <v>45.7</v>
      </c>
      <c r="L231" s="247">
        <v>40</v>
      </c>
      <c r="M231" s="250"/>
      <c r="N231" s="250"/>
      <c r="O231" s="250"/>
      <c r="P231" s="250"/>
      <c r="Q231" s="250"/>
      <c r="R231" s="250"/>
      <c r="S231" s="250"/>
      <c r="T231" s="250"/>
      <c r="U231" s="250"/>
      <c r="V231" s="250"/>
      <c r="W231" s="250"/>
      <c r="X231" s="250"/>
      <c r="Y231" s="250"/>
      <c r="Z231" s="247">
        <v>45.6</v>
      </c>
      <c r="AA231" s="251">
        <f t="shared" si="20"/>
        <v>0.218818380743986</v>
      </c>
      <c r="AB231" s="252">
        <v>85.7</v>
      </c>
      <c r="AC231" s="253">
        <f>(AB231-Z231)*VLOOKUP(AE231,公斤水的体积!A:B,2,)</f>
        <v>40.155338</v>
      </c>
      <c r="AD231" s="254">
        <f t="shared" si="21"/>
        <v>0.388345000000001</v>
      </c>
      <c r="AE231" s="255">
        <v>18</v>
      </c>
      <c r="AF231" s="140"/>
      <c r="AG231" s="256"/>
      <c r="AH231" s="257">
        <v>2.2</v>
      </c>
      <c r="AI231" s="258">
        <v>151.1</v>
      </c>
      <c r="AJ231" s="259">
        <f t="shared" si="22"/>
        <v>1.4559894109861</v>
      </c>
      <c r="AK231" s="260" t="s">
        <v>63</v>
      </c>
      <c r="AL231" s="260" t="s">
        <v>63</v>
      </c>
      <c r="AM231" s="260" t="s">
        <v>63</v>
      </c>
      <c r="AN231" s="260" t="s">
        <v>63</v>
      </c>
      <c r="AO231" s="260" t="s">
        <v>63</v>
      </c>
      <c r="AP231" s="260" t="s">
        <v>63</v>
      </c>
      <c r="AQ231" s="260" t="s">
        <v>63</v>
      </c>
      <c r="AR231" s="259" t="str">
        <f t="shared" si="23"/>
        <v>合格</v>
      </c>
      <c r="AS231" s="139" t="s">
        <v>64</v>
      </c>
      <c r="AT231" s="44">
        <v>20251219</v>
      </c>
      <c r="AU231" s="41">
        <v>15</v>
      </c>
    </row>
    <row r="232" ht="15" spans="1:47">
      <c r="A232" s="245">
        <v>225</v>
      </c>
      <c r="B232" s="246" t="s">
        <v>56</v>
      </c>
      <c r="C232" s="44">
        <v>20251219</v>
      </c>
      <c r="D232" s="247" t="s">
        <v>1575</v>
      </c>
      <c r="E232" s="239" t="s">
        <v>2026</v>
      </c>
      <c r="F232" s="239" t="s">
        <v>2027</v>
      </c>
      <c r="G232" s="44" t="s">
        <v>133</v>
      </c>
      <c r="H232" s="248" t="s">
        <v>867</v>
      </c>
      <c r="I232" s="248" t="s">
        <v>78</v>
      </c>
      <c r="J232" s="249">
        <v>5.7</v>
      </c>
      <c r="K232" s="247">
        <v>47.6</v>
      </c>
      <c r="L232" s="247">
        <v>40.4</v>
      </c>
      <c r="M232" s="250"/>
      <c r="N232" s="250"/>
      <c r="O232" s="250"/>
      <c r="P232" s="250"/>
      <c r="Q232" s="250"/>
      <c r="R232" s="250"/>
      <c r="S232" s="250"/>
      <c r="T232" s="250"/>
      <c r="U232" s="250"/>
      <c r="V232" s="250"/>
      <c r="W232" s="250"/>
      <c r="X232" s="250"/>
      <c r="Y232" s="250"/>
      <c r="Z232" s="247">
        <v>47.5</v>
      </c>
      <c r="AA232" s="251">
        <f t="shared" si="20"/>
        <v>0.210084033613448</v>
      </c>
      <c r="AB232" s="252">
        <v>88</v>
      </c>
      <c r="AC232" s="253">
        <f>(AB232-Z232)*VLOOKUP(AE232,公斤水的体积!A:B,2,)</f>
        <v>40.55589</v>
      </c>
      <c r="AD232" s="254">
        <f t="shared" si="21"/>
        <v>0.385866336633662</v>
      </c>
      <c r="AE232" s="255">
        <v>18</v>
      </c>
      <c r="AF232" s="140"/>
      <c r="AG232" s="256"/>
      <c r="AH232" s="257">
        <v>1</v>
      </c>
      <c r="AI232" s="258">
        <v>144.4</v>
      </c>
      <c r="AJ232" s="259">
        <f t="shared" si="22"/>
        <v>0.692520775623269</v>
      </c>
      <c r="AK232" s="260" t="s">
        <v>63</v>
      </c>
      <c r="AL232" s="260" t="s">
        <v>63</v>
      </c>
      <c r="AM232" s="260" t="s">
        <v>63</v>
      </c>
      <c r="AN232" s="260" t="s">
        <v>63</v>
      </c>
      <c r="AO232" s="260" t="s">
        <v>63</v>
      </c>
      <c r="AP232" s="260" t="s">
        <v>63</v>
      </c>
      <c r="AQ232" s="260" t="s">
        <v>63</v>
      </c>
      <c r="AR232" s="259" t="str">
        <f t="shared" si="23"/>
        <v>合格</v>
      </c>
      <c r="AS232" s="139" t="s">
        <v>64</v>
      </c>
      <c r="AT232" s="44">
        <v>20251219</v>
      </c>
      <c r="AU232" s="41">
        <v>15</v>
      </c>
    </row>
    <row r="233" ht="15" spans="1:47">
      <c r="A233" s="245">
        <v>226</v>
      </c>
      <c r="B233" s="246" t="s">
        <v>56</v>
      </c>
      <c r="C233" s="44">
        <v>20251224</v>
      </c>
      <c r="D233" s="247" t="s">
        <v>1575</v>
      </c>
      <c r="E233" s="239" t="s">
        <v>2028</v>
      </c>
      <c r="F233" s="239" t="s">
        <v>2029</v>
      </c>
      <c r="G233" s="44" t="s">
        <v>133</v>
      </c>
      <c r="H233" s="248" t="s">
        <v>1580</v>
      </c>
      <c r="I233" s="248" t="s">
        <v>98</v>
      </c>
      <c r="J233" s="249">
        <v>5.7</v>
      </c>
      <c r="K233" s="247">
        <v>48.5</v>
      </c>
      <c r="L233" s="247">
        <v>40.2</v>
      </c>
      <c r="M233" s="250"/>
      <c r="N233" s="250"/>
      <c r="O233" s="250"/>
      <c r="P233" s="250"/>
      <c r="Q233" s="250"/>
      <c r="R233" s="250"/>
      <c r="S233" s="250"/>
      <c r="T233" s="250"/>
      <c r="U233" s="250"/>
      <c r="V233" s="250"/>
      <c r="W233" s="250"/>
      <c r="X233" s="250"/>
      <c r="Y233" s="250"/>
      <c r="Z233" s="247">
        <v>48.4</v>
      </c>
      <c r="AA233" s="251">
        <f t="shared" si="20"/>
        <v>0.206185567010312</v>
      </c>
      <c r="AB233" s="252">
        <v>88.7</v>
      </c>
      <c r="AC233" s="253">
        <f>(AB233-Z233)*VLOOKUP(AE233,公斤水的体积!A:B,2,)</f>
        <v>40.335061</v>
      </c>
      <c r="AD233" s="254">
        <f t="shared" si="21"/>
        <v>0.335972636815921</v>
      </c>
      <c r="AE233" s="255">
        <v>15</v>
      </c>
      <c r="AF233" s="140"/>
      <c r="AG233" s="256"/>
      <c r="AH233" s="257">
        <v>3.8</v>
      </c>
      <c r="AI233" s="258">
        <v>143.4</v>
      </c>
      <c r="AJ233" s="259">
        <f t="shared" si="22"/>
        <v>2.64993026499303</v>
      </c>
      <c r="AK233" s="260" t="s">
        <v>63</v>
      </c>
      <c r="AL233" s="260" t="s">
        <v>63</v>
      </c>
      <c r="AM233" s="260" t="s">
        <v>63</v>
      </c>
      <c r="AN233" s="260" t="s">
        <v>63</v>
      </c>
      <c r="AO233" s="260" t="s">
        <v>63</v>
      </c>
      <c r="AP233" s="260" t="s">
        <v>63</v>
      </c>
      <c r="AQ233" s="260" t="s">
        <v>63</v>
      </c>
      <c r="AR233" s="259" t="str">
        <f t="shared" si="23"/>
        <v>合格</v>
      </c>
      <c r="AS233" s="139" t="s">
        <v>64</v>
      </c>
      <c r="AT233" s="44">
        <v>20251224</v>
      </c>
      <c r="AU233" s="41">
        <v>15</v>
      </c>
    </row>
    <row r="234" ht="15" spans="1:47">
      <c r="A234" s="245">
        <v>227</v>
      </c>
      <c r="B234" s="246" t="s">
        <v>56</v>
      </c>
      <c r="C234" s="44">
        <v>20251224</v>
      </c>
      <c r="D234" s="247" t="s">
        <v>1575</v>
      </c>
      <c r="E234" s="239" t="s">
        <v>2030</v>
      </c>
      <c r="F234" s="239" t="s">
        <v>2031</v>
      </c>
      <c r="G234" s="44" t="s">
        <v>133</v>
      </c>
      <c r="H234" s="248" t="s">
        <v>836</v>
      </c>
      <c r="I234" s="248" t="s">
        <v>98</v>
      </c>
      <c r="J234" s="261">
        <v>5</v>
      </c>
      <c r="K234" s="247">
        <v>44.4</v>
      </c>
      <c r="L234" s="247">
        <v>40</v>
      </c>
      <c r="M234" s="250"/>
      <c r="N234" s="250"/>
      <c r="O234" s="250"/>
      <c r="P234" s="250"/>
      <c r="Q234" s="250"/>
      <c r="R234" s="250"/>
      <c r="S234" s="250"/>
      <c r="T234" s="250"/>
      <c r="U234" s="250"/>
      <c r="V234" s="250"/>
      <c r="W234" s="250"/>
      <c r="X234" s="250"/>
      <c r="Y234" s="250"/>
      <c r="Z234" s="247">
        <v>44.3</v>
      </c>
      <c r="AA234" s="251">
        <f t="shared" si="20"/>
        <v>0.225225225225228</v>
      </c>
      <c r="AB234" s="252">
        <v>84.4</v>
      </c>
      <c r="AC234" s="253">
        <f>(AB234-Z234)*VLOOKUP(AE234,公斤水的体积!A:B,2,)</f>
        <v>40.134887</v>
      </c>
      <c r="AD234" s="254">
        <f t="shared" si="21"/>
        <v>0.337217499999998</v>
      </c>
      <c r="AE234" s="255">
        <v>15</v>
      </c>
      <c r="AF234" s="140"/>
      <c r="AG234" s="256"/>
      <c r="AH234" s="257">
        <v>3</v>
      </c>
      <c r="AI234" s="258">
        <v>160.1</v>
      </c>
      <c r="AJ234" s="259">
        <f t="shared" si="22"/>
        <v>1.8738288569644</v>
      </c>
      <c r="AK234" s="260" t="s">
        <v>63</v>
      </c>
      <c r="AL234" s="260" t="s">
        <v>63</v>
      </c>
      <c r="AM234" s="260" t="s">
        <v>63</v>
      </c>
      <c r="AN234" s="260" t="s">
        <v>63</v>
      </c>
      <c r="AO234" s="260" t="s">
        <v>63</v>
      </c>
      <c r="AP234" s="260" t="s">
        <v>63</v>
      </c>
      <c r="AQ234" s="260" t="s">
        <v>63</v>
      </c>
      <c r="AR234" s="259" t="str">
        <f t="shared" si="23"/>
        <v>合格</v>
      </c>
      <c r="AS234" s="139" t="s">
        <v>64</v>
      </c>
      <c r="AT234" s="44">
        <v>20251224</v>
      </c>
      <c r="AU234" s="41">
        <v>15</v>
      </c>
    </row>
    <row r="235" ht="15" spans="1:47">
      <c r="A235" s="245">
        <v>228</v>
      </c>
      <c r="B235" s="246" t="s">
        <v>56</v>
      </c>
      <c r="C235" s="44">
        <v>20251224</v>
      </c>
      <c r="D235" s="247" t="s">
        <v>1575</v>
      </c>
      <c r="E235" s="239" t="s">
        <v>2032</v>
      </c>
      <c r="F235" s="239" t="s">
        <v>2033</v>
      </c>
      <c r="G235" s="44" t="s">
        <v>106</v>
      </c>
      <c r="H235" s="248" t="s">
        <v>789</v>
      </c>
      <c r="I235" s="248" t="s">
        <v>98</v>
      </c>
      <c r="J235" s="249">
        <v>5.7</v>
      </c>
      <c r="K235" s="247">
        <v>54.4</v>
      </c>
      <c r="L235" s="247">
        <v>40.4</v>
      </c>
      <c r="M235" s="250"/>
      <c r="N235" s="250"/>
      <c r="O235" s="250"/>
      <c r="P235" s="250"/>
      <c r="Q235" s="250"/>
      <c r="R235" s="250"/>
      <c r="S235" s="250"/>
      <c r="T235" s="250"/>
      <c r="U235" s="250"/>
      <c r="V235" s="250"/>
      <c r="W235" s="250"/>
      <c r="X235" s="250"/>
      <c r="Y235" s="250"/>
      <c r="Z235" s="247">
        <v>54.3</v>
      </c>
      <c r="AA235" s="251">
        <f t="shared" si="20"/>
        <v>0.183823529411767</v>
      </c>
      <c r="AB235" s="252">
        <v>94.8</v>
      </c>
      <c r="AC235" s="253">
        <f>(AB235-Z235)*VLOOKUP(AE235,公斤水的体积!A:B,2,)</f>
        <v>40.535235</v>
      </c>
      <c r="AD235" s="254">
        <f t="shared" si="21"/>
        <v>0.334740099009905</v>
      </c>
      <c r="AE235" s="255">
        <v>15</v>
      </c>
      <c r="AF235" s="140"/>
      <c r="AG235" s="256"/>
      <c r="AH235" s="257">
        <v>2.6</v>
      </c>
      <c r="AI235" s="258">
        <v>129.8</v>
      </c>
      <c r="AJ235" s="259">
        <f t="shared" si="22"/>
        <v>2.00308166409861</v>
      </c>
      <c r="AK235" s="260" t="s">
        <v>63</v>
      </c>
      <c r="AL235" s="260" t="s">
        <v>63</v>
      </c>
      <c r="AM235" s="260" t="s">
        <v>63</v>
      </c>
      <c r="AN235" s="260" t="s">
        <v>63</v>
      </c>
      <c r="AO235" s="260" t="s">
        <v>63</v>
      </c>
      <c r="AP235" s="260" t="s">
        <v>63</v>
      </c>
      <c r="AQ235" s="260" t="s">
        <v>63</v>
      </c>
      <c r="AR235" s="259" t="str">
        <f t="shared" si="23"/>
        <v>合格</v>
      </c>
      <c r="AS235" s="139" t="s">
        <v>64</v>
      </c>
      <c r="AT235" s="44">
        <v>20251224</v>
      </c>
      <c r="AU235" s="41">
        <v>15</v>
      </c>
    </row>
    <row r="236" ht="15" spans="1:47">
      <c r="A236" s="245">
        <v>229</v>
      </c>
      <c r="B236" s="246" t="s">
        <v>56</v>
      </c>
      <c r="C236" s="44">
        <v>20251224</v>
      </c>
      <c r="D236" s="247" t="s">
        <v>1575</v>
      </c>
      <c r="E236" s="239" t="s">
        <v>2034</v>
      </c>
      <c r="F236" s="239" t="s">
        <v>2035</v>
      </c>
      <c r="G236" s="44" t="s">
        <v>133</v>
      </c>
      <c r="H236" s="248" t="s">
        <v>632</v>
      </c>
      <c r="I236" s="248" t="s">
        <v>98</v>
      </c>
      <c r="J236" s="249">
        <v>5.7</v>
      </c>
      <c r="K236" s="247">
        <v>48</v>
      </c>
      <c r="L236" s="247">
        <v>40.1</v>
      </c>
      <c r="M236" s="250"/>
      <c r="N236" s="250"/>
      <c r="O236" s="250"/>
      <c r="P236" s="250"/>
      <c r="Q236" s="250"/>
      <c r="R236" s="250"/>
      <c r="S236" s="250"/>
      <c r="T236" s="250"/>
      <c r="U236" s="250"/>
      <c r="V236" s="250"/>
      <c r="W236" s="250"/>
      <c r="X236" s="250"/>
      <c r="Y236" s="250"/>
      <c r="Z236" s="247">
        <v>47.9</v>
      </c>
      <c r="AA236" s="251">
        <f t="shared" si="20"/>
        <v>0.208333333333336</v>
      </c>
      <c r="AB236" s="252">
        <v>88.1</v>
      </c>
      <c r="AC236" s="253">
        <f>(AB236-Z236)*VLOOKUP(AE236,公斤水的体积!A:B,2,)</f>
        <v>40.234974</v>
      </c>
      <c r="AD236" s="254">
        <f t="shared" si="21"/>
        <v>0.336593516209476</v>
      </c>
      <c r="AE236" s="255">
        <v>15</v>
      </c>
      <c r="AF236" s="140"/>
      <c r="AG236" s="256"/>
      <c r="AH236" s="257">
        <v>1.8</v>
      </c>
      <c r="AI236" s="258">
        <v>142.4</v>
      </c>
      <c r="AJ236" s="259">
        <f t="shared" si="22"/>
        <v>1.26404494382022</v>
      </c>
      <c r="AK236" s="260" t="s">
        <v>63</v>
      </c>
      <c r="AL236" s="260" t="s">
        <v>63</v>
      </c>
      <c r="AM236" s="260" t="s">
        <v>63</v>
      </c>
      <c r="AN236" s="260" t="s">
        <v>63</v>
      </c>
      <c r="AO236" s="260" t="s">
        <v>63</v>
      </c>
      <c r="AP236" s="260" t="s">
        <v>63</v>
      </c>
      <c r="AQ236" s="260" t="s">
        <v>63</v>
      </c>
      <c r="AR236" s="259" t="str">
        <f t="shared" si="23"/>
        <v>合格</v>
      </c>
      <c r="AS236" s="139" t="s">
        <v>64</v>
      </c>
      <c r="AT236" s="44">
        <v>20251224</v>
      </c>
      <c r="AU236" s="41">
        <v>15</v>
      </c>
    </row>
    <row r="237" ht="15" spans="1:47">
      <c r="A237" s="245">
        <v>230</v>
      </c>
      <c r="B237" s="246" t="s">
        <v>56</v>
      </c>
      <c r="C237" s="44">
        <v>20251224</v>
      </c>
      <c r="D237" s="247" t="s">
        <v>1575</v>
      </c>
      <c r="E237" s="239" t="s">
        <v>2036</v>
      </c>
      <c r="F237" s="239" t="s">
        <v>2037</v>
      </c>
      <c r="G237" s="44" t="s">
        <v>133</v>
      </c>
      <c r="H237" s="248" t="s">
        <v>632</v>
      </c>
      <c r="I237" s="248" t="s">
        <v>98</v>
      </c>
      <c r="J237" s="249">
        <v>5.7</v>
      </c>
      <c r="K237" s="247">
        <v>47.9</v>
      </c>
      <c r="L237" s="247">
        <v>40.4</v>
      </c>
      <c r="M237" s="250"/>
      <c r="N237" s="250"/>
      <c r="O237" s="250"/>
      <c r="P237" s="250"/>
      <c r="Q237" s="250"/>
      <c r="R237" s="250"/>
      <c r="S237" s="250"/>
      <c r="T237" s="250"/>
      <c r="U237" s="250"/>
      <c r="V237" s="250"/>
      <c r="W237" s="250"/>
      <c r="X237" s="250"/>
      <c r="Y237" s="250"/>
      <c r="Z237" s="247">
        <v>47.8</v>
      </c>
      <c r="AA237" s="251">
        <f t="shared" si="20"/>
        <v>0.208768267223385</v>
      </c>
      <c r="AB237" s="252">
        <v>88.3</v>
      </c>
      <c r="AC237" s="253">
        <f>(AB237-Z237)*VLOOKUP(AE237,公斤水的体积!A:B,2,)</f>
        <v>40.535235</v>
      </c>
      <c r="AD237" s="254">
        <f t="shared" si="21"/>
        <v>0.334740099009905</v>
      </c>
      <c r="AE237" s="255">
        <v>15</v>
      </c>
      <c r="AF237" s="140"/>
      <c r="AG237" s="256"/>
      <c r="AH237" s="257">
        <v>2.7</v>
      </c>
      <c r="AI237" s="258">
        <v>145.1</v>
      </c>
      <c r="AJ237" s="259">
        <f t="shared" si="22"/>
        <v>1.86078566505858</v>
      </c>
      <c r="AK237" s="260" t="s">
        <v>63</v>
      </c>
      <c r="AL237" s="260" t="s">
        <v>63</v>
      </c>
      <c r="AM237" s="260" t="s">
        <v>63</v>
      </c>
      <c r="AN237" s="260" t="s">
        <v>63</v>
      </c>
      <c r="AO237" s="260" t="s">
        <v>63</v>
      </c>
      <c r="AP237" s="260" t="s">
        <v>63</v>
      </c>
      <c r="AQ237" s="260" t="s">
        <v>63</v>
      </c>
      <c r="AR237" s="259" t="str">
        <f t="shared" si="23"/>
        <v>合格</v>
      </c>
      <c r="AS237" s="139" t="s">
        <v>64</v>
      </c>
      <c r="AT237" s="44">
        <v>20251224</v>
      </c>
      <c r="AU237" s="41">
        <v>15</v>
      </c>
    </row>
    <row r="238" ht="15" spans="1:47">
      <c r="A238" s="245">
        <v>231</v>
      </c>
      <c r="B238" s="246" t="s">
        <v>56</v>
      </c>
      <c r="C238" s="44">
        <v>20251224</v>
      </c>
      <c r="D238" s="247" t="s">
        <v>1575</v>
      </c>
      <c r="E238" s="239" t="s">
        <v>2038</v>
      </c>
      <c r="F238" s="239" t="s">
        <v>2039</v>
      </c>
      <c r="G238" s="44" t="s">
        <v>133</v>
      </c>
      <c r="H238" s="248" t="s">
        <v>1580</v>
      </c>
      <c r="I238" s="248" t="s">
        <v>98</v>
      </c>
      <c r="J238" s="249">
        <v>5.7</v>
      </c>
      <c r="K238" s="247">
        <v>48.1</v>
      </c>
      <c r="L238" s="247">
        <v>40.1</v>
      </c>
      <c r="M238" s="250"/>
      <c r="N238" s="250"/>
      <c r="O238" s="250"/>
      <c r="P238" s="250"/>
      <c r="Q238" s="250"/>
      <c r="R238" s="250"/>
      <c r="S238" s="250"/>
      <c r="T238" s="250"/>
      <c r="U238" s="250"/>
      <c r="V238" s="250"/>
      <c r="W238" s="250"/>
      <c r="X238" s="250"/>
      <c r="Y238" s="250"/>
      <c r="Z238" s="247">
        <v>48</v>
      </c>
      <c r="AA238" s="251">
        <f t="shared" si="20"/>
        <v>0.207900207900211</v>
      </c>
      <c r="AB238" s="252">
        <v>88.1</v>
      </c>
      <c r="AC238" s="253">
        <f>(AB238-Z238)*VLOOKUP(AE238,公斤水的体积!A:B,2,)</f>
        <v>40.134887</v>
      </c>
      <c r="AD238" s="254">
        <f t="shared" si="21"/>
        <v>0.0869999999999942</v>
      </c>
      <c r="AE238" s="255">
        <v>15</v>
      </c>
      <c r="AF238" s="140"/>
      <c r="AG238" s="256"/>
      <c r="AH238" s="257">
        <v>1.7</v>
      </c>
      <c r="AI238" s="258">
        <v>143.7</v>
      </c>
      <c r="AJ238" s="259">
        <f t="shared" si="22"/>
        <v>1.1830201809325</v>
      </c>
      <c r="AK238" s="260" t="s">
        <v>63</v>
      </c>
      <c r="AL238" s="260" t="s">
        <v>63</v>
      </c>
      <c r="AM238" s="260" t="s">
        <v>63</v>
      </c>
      <c r="AN238" s="260" t="s">
        <v>63</v>
      </c>
      <c r="AO238" s="260" t="s">
        <v>63</v>
      </c>
      <c r="AP238" s="260" t="s">
        <v>63</v>
      </c>
      <c r="AQ238" s="260" t="s">
        <v>63</v>
      </c>
      <c r="AR238" s="259" t="str">
        <f t="shared" si="23"/>
        <v>合格</v>
      </c>
      <c r="AS238" s="139" t="s">
        <v>64</v>
      </c>
      <c r="AT238" s="44">
        <v>20251224</v>
      </c>
      <c r="AU238" s="41">
        <v>15</v>
      </c>
    </row>
    <row r="239" ht="15" spans="1:47">
      <c r="A239" s="245">
        <v>232</v>
      </c>
      <c r="B239" s="246" t="s">
        <v>56</v>
      </c>
      <c r="C239" s="44">
        <v>20251224</v>
      </c>
      <c r="D239" s="247" t="s">
        <v>1575</v>
      </c>
      <c r="E239" s="239" t="s">
        <v>2040</v>
      </c>
      <c r="F239" s="239" t="s">
        <v>2041</v>
      </c>
      <c r="G239" s="44" t="s">
        <v>133</v>
      </c>
      <c r="H239" s="248" t="s">
        <v>836</v>
      </c>
      <c r="I239" s="248" t="s">
        <v>98</v>
      </c>
      <c r="J239" s="261">
        <v>5</v>
      </c>
      <c r="K239" s="247">
        <v>43.9</v>
      </c>
      <c r="L239" s="247">
        <v>40</v>
      </c>
      <c r="M239" s="250"/>
      <c r="N239" s="250"/>
      <c r="O239" s="250"/>
      <c r="P239" s="250"/>
      <c r="Q239" s="250"/>
      <c r="R239" s="250"/>
      <c r="S239" s="250"/>
      <c r="T239" s="250"/>
      <c r="U239" s="250"/>
      <c r="V239" s="250"/>
      <c r="W239" s="250"/>
      <c r="X239" s="250"/>
      <c r="Y239" s="250"/>
      <c r="Z239" s="247">
        <v>43.8</v>
      </c>
      <c r="AA239" s="251">
        <f t="shared" si="20"/>
        <v>0.227790432801826</v>
      </c>
      <c r="AB239" s="252">
        <v>83.9</v>
      </c>
      <c r="AC239" s="253">
        <f>(AB239-Z239)*VLOOKUP(AE239,公斤水的体积!A:B,2,)</f>
        <v>40.134887</v>
      </c>
      <c r="AD239" s="254">
        <f t="shared" si="21"/>
        <v>0.337217499999998</v>
      </c>
      <c r="AE239" s="255">
        <v>15</v>
      </c>
      <c r="AF239" s="140"/>
      <c r="AG239" s="256"/>
      <c r="AH239" s="257">
        <v>1.3</v>
      </c>
      <c r="AI239" s="258">
        <v>159.4</v>
      </c>
      <c r="AJ239" s="259">
        <f t="shared" si="22"/>
        <v>0.81555834378921</v>
      </c>
      <c r="AK239" s="260" t="s">
        <v>63</v>
      </c>
      <c r="AL239" s="260" t="s">
        <v>63</v>
      </c>
      <c r="AM239" s="260" t="s">
        <v>63</v>
      </c>
      <c r="AN239" s="260" t="s">
        <v>63</v>
      </c>
      <c r="AO239" s="260" t="s">
        <v>63</v>
      </c>
      <c r="AP239" s="260" t="s">
        <v>63</v>
      </c>
      <c r="AQ239" s="260" t="s">
        <v>63</v>
      </c>
      <c r="AR239" s="259" t="str">
        <f t="shared" si="23"/>
        <v>合格</v>
      </c>
      <c r="AS239" s="139" t="s">
        <v>64</v>
      </c>
      <c r="AT239" s="44">
        <v>20251224</v>
      </c>
      <c r="AU239" s="41">
        <v>15</v>
      </c>
    </row>
    <row r="240" ht="15" spans="1:47">
      <c r="A240" s="245">
        <v>233</v>
      </c>
      <c r="B240" s="246" t="s">
        <v>56</v>
      </c>
      <c r="C240" s="44">
        <v>20251224</v>
      </c>
      <c r="D240" s="247" t="s">
        <v>1575</v>
      </c>
      <c r="E240" s="239" t="s">
        <v>2042</v>
      </c>
      <c r="F240" s="239" t="s">
        <v>2043</v>
      </c>
      <c r="G240" s="44" t="s">
        <v>133</v>
      </c>
      <c r="H240" s="248" t="s">
        <v>1580</v>
      </c>
      <c r="I240" s="248" t="s">
        <v>98</v>
      </c>
      <c r="J240" s="249">
        <v>5.7</v>
      </c>
      <c r="K240" s="247">
        <v>47.9</v>
      </c>
      <c r="L240" s="247">
        <v>40.2</v>
      </c>
      <c r="M240" s="250"/>
      <c r="N240" s="250"/>
      <c r="O240" s="250"/>
      <c r="P240" s="250"/>
      <c r="Q240" s="250"/>
      <c r="R240" s="250"/>
      <c r="S240" s="250"/>
      <c r="T240" s="250"/>
      <c r="U240" s="250"/>
      <c r="V240" s="250"/>
      <c r="W240" s="250"/>
      <c r="X240" s="250"/>
      <c r="Y240" s="250"/>
      <c r="Z240" s="247">
        <v>47.9</v>
      </c>
      <c r="AA240" s="251">
        <f t="shared" si="20"/>
        <v>0</v>
      </c>
      <c r="AB240" s="252">
        <v>88.1</v>
      </c>
      <c r="AC240" s="253">
        <f>(AB240-Z240)*VLOOKUP(AE240,公斤水的体积!A:B,2,)</f>
        <v>40.234974</v>
      </c>
      <c r="AD240" s="254">
        <f t="shared" si="21"/>
        <v>0.0869999999999957</v>
      </c>
      <c r="AE240" s="255">
        <v>15</v>
      </c>
      <c r="AF240" s="140"/>
      <c r="AG240" s="256"/>
      <c r="AH240" s="257">
        <v>4.5</v>
      </c>
      <c r="AI240" s="258">
        <v>143.7</v>
      </c>
      <c r="AJ240" s="259">
        <f t="shared" si="22"/>
        <v>3.13152400835073</v>
      </c>
      <c r="AK240" s="260" t="s">
        <v>63</v>
      </c>
      <c r="AL240" s="260" t="s">
        <v>63</v>
      </c>
      <c r="AM240" s="260" t="s">
        <v>63</v>
      </c>
      <c r="AN240" s="260" t="s">
        <v>63</v>
      </c>
      <c r="AO240" s="260" t="s">
        <v>63</v>
      </c>
      <c r="AP240" s="260" t="s">
        <v>63</v>
      </c>
      <c r="AQ240" s="260" t="s">
        <v>63</v>
      </c>
      <c r="AR240" s="259" t="str">
        <f t="shared" si="23"/>
        <v>合格</v>
      </c>
      <c r="AS240" s="139" t="s">
        <v>64</v>
      </c>
      <c r="AT240" s="44">
        <v>20251224</v>
      </c>
      <c r="AU240" s="41">
        <v>15</v>
      </c>
    </row>
    <row r="241" ht="15" spans="1:47">
      <c r="A241" s="245">
        <v>234</v>
      </c>
      <c r="B241" s="246" t="s">
        <v>56</v>
      </c>
      <c r="C241" s="44">
        <v>20251224</v>
      </c>
      <c r="D241" s="247" t="s">
        <v>1575</v>
      </c>
      <c r="E241" s="239" t="s">
        <v>2044</v>
      </c>
      <c r="F241" s="239" t="s">
        <v>2045</v>
      </c>
      <c r="G241" s="44" t="s">
        <v>236</v>
      </c>
      <c r="H241" s="248" t="s">
        <v>595</v>
      </c>
      <c r="I241" s="248"/>
      <c r="J241" s="261">
        <v>5</v>
      </c>
      <c r="K241" s="247">
        <v>44.8</v>
      </c>
      <c r="L241" s="247">
        <v>40</v>
      </c>
      <c r="M241" s="250"/>
      <c r="N241" s="250"/>
      <c r="O241" s="250"/>
      <c r="P241" s="250"/>
      <c r="Q241" s="250"/>
      <c r="R241" s="250"/>
      <c r="S241" s="250"/>
      <c r="T241" s="250"/>
      <c r="U241" s="250"/>
      <c r="V241" s="250"/>
      <c r="W241" s="250"/>
      <c r="X241" s="250"/>
      <c r="Y241" s="250"/>
      <c r="Z241" s="247">
        <v>44.7</v>
      </c>
      <c r="AA241" s="251">
        <f t="shared" si="20"/>
        <v>0.223214285714273</v>
      </c>
      <c r="AB241" s="252">
        <v>84.8</v>
      </c>
      <c r="AC241" s="253">
        <f>(AB241-Z241)*VLOOKUP(AE241,公斤水的体积!A:B,2,)</f>
        <v>40.134887</v>
      </c>
      <c r="AD241" s="254">
        <f t="shared" si="21"/>
        <v>0.337217499999998</v>
      </c>
      <c r="AE241" s="255">
        <v>15</v>
      </c>
      <c r="AF241" s="140"/>
      <c r="AG241" s="256"/>
      <c r="AH241" s="257">
        <v>3.1</v>
      </c>
      <c r="AI241" s="258">
        <v>152.3</v>
      </c>
      <c r="AJ241" s="259">
        <f t="shared" si="22"/>
        <v>2.03545633617859</v>
      </c>
      <c r="AK241" s="260" t="s">
        <v>63</v>
      </c>
      <c r="AL241" s="260" t="s">
        <v>63</v>
      </c>
      <c r="AM241" s="260" t="s">
        <v>63</v>
      </c>
      <c r="AN241" s="260" t="s">
        <v>63</v>
      </c>
      <c r="AO241" s="260" t="s">
        <v>63</v>
      </c>
      <c r="AP241" s="260" t="s">
        <v>63</v>
      </c>
      <c r="AQ241" s="260" t="s">
        <v>63</v>
      </c>
      <c r="AR241" s="259" t="str">
        <f t="shared" si="23"/>
        <v>合格</v>
      </c>
      <c r="AS241" s="139" t="s">
        <v>64</v>
      </c>
      <c r="AT241" s="44">
        <v>20251224</v>
      </c>
      <c r="AU241" s="41">
        <v>15</v>
      </c>
    </row>
    <row r="242" ht="15" spans="1:47">
      <c r="A242" s="245">
        <v>235</v>
      </c>
      <c r="B242" s="246" t="s">
        <v>56</v>
      </c>
      <c r="C242" s="44">
        <v>20251224</v>
      </c>
      <c r="D242" s="247" t="s">
        <v>1575</v>
      </c>
      <c r="E242" s="239" t="s">
        <v>2046</v>
      </c>
      <c r="F242" s="239" t="s">
        <v>2047</v>
      </c>
      <c r="G242" s="44" t="s">
        <v>236</v>
      </c>
      <c r="H242" s="248" t="s">
        <v>518</v>
      </c>
      <c r="I242" s="248"/>
      <c r="J242" s="249">
        <v>5.7</v>
      </c>
      <c r="K242" s="247">
        <v>46.8</v>
      </c>
      <c r="L242" s="247">
        <v>40</v>
      </c>
      <c r="M242" s="250"/>
      <c r="N242" s="250"/>
      <c r="O242" s="250"/>
      <c r="P242" s="250"/>
      <c r="Q242" s="250"/>
      <c r="R242" s="250"/>
      <c r="S242" s="250"/>
      <c r="T242" s="250"/>
      <c r="U242" s="250"/>
      <c r="V242" s="250"/>
      <c r="W242" s="250"/>
      <c r="X242" s="250"/>
      <c r="Y242" s="250"/>
      <c r="Z242" s="247">
        <v>46.7</v>
      </c>
      <c r="AA242" s="251">
        <f t="shared" si="20"/>
        <v>0.213675213675202</v>
      </c>
      <c r="AB242" s="252">
        <v>86.8</v>
      </c>
      <c r="AC242" s="253">
        <f>(AB242-Z242)*VLOOKUP(AE242,公斤水的体积!A:B,2,)</f>
        <v>40.134887</v>
      </c>
      <c r="AD242" s="254">
        <f t="shared" si="21"/>
        <v>0.337217499999998</v>
      </c>
      <c r="AE242" s="255">
        <v>15</v>
      </c>
      <c r="AF242" s="140"/>
      <c r="AG242" s="256"/>
      <c r="AH242" s="257">
        <v>1.6</v>
      </c>
      <c r="AI242" s="258">
        <v>141.7</v>
      </c>
      <c r="AJ242" s="259">
        <f t="shared" si="22"/>
        <v>1.12914608327452</v>
      </c>
      <c r="AK242" s="260" t="s">
        <v>63</v>
      </c>
      <c r="AL242" s="260" t="s">
        <v>63</v>
      </c>
      <c r="AM242" s="260" t="s">
        <v>63</v>
      </c>
      <c r="AN242" s="260" t="s">
        <v>63</v>
      </c>
      <c r="AO242" s="260" t="s">
        <v>63</v>
      </c>
      <c r="AP242" s="260" t="s">
        <v>63</v>
      </c>
      <c r="AQ242" s="260" t="s">
        <v>63</v>
      </c>
      <c r="AR242" s="259" t="str">
        <f t="shared" si="23"/>
        <v>合格</v>
      </c>
      <c r="AS242" s="139" t="s">
        <v>64</v>
      </c>
      <c r="AT242" s="44">
        <v>20251224</v>
      </c>
      <c r="AU242" s="41">
        <v>15</v>
      </c>
    </row>
    <row r="243" ht="15" spans="1:47">
      <c r="A243" s="245">
        <v>236</v>
      </c>
      <c r="B243" s="246" t="s">
        <v>56</v>
      </c>
      <c r="C243" s="44">
        <v>20251224</v>
      </c>
      <c r="D243" s="247" t="s">
        <v>1575</v>
      </c>
      <c r="E243" s="239" t="s">
        <v>2048</v>
      </c>
      <c r="F243" s="239" t="s">
        <v>2049</v>
      </c>
      <c r="G243" s="44" t="s">
        <v>68</v>
      </c>
      <c r="H243" s="248" t="s">
        <v>1441</v>
      </c>
      <c r="I243" s="248" t="s">
        <v>277</v>
      </c>
      <c r="J243" s="249">
        <v>5.7</v>
      </c>
      <c r="K243" s="247">
        <v>57.6</v>
      </c>
      <c r="L243" s="247">
        <v>40.5</v>
      </c>
      <c r="M243" s="250"/>
      <c r="N243" s="250"/>
      <c r="O243" s="250"/>
      <c r="P243" s="250"/>
      <c r="Q243" s="250"/>
      <c r="R243" s="250"/>
      <c r="S243" s="250"/>
      <c r="T243" s="250"/>
      <c r="U243" s="250"/>
      <c r="V243" s="250"/>
      <c r="W243" s="250"/>
      <c r="X243" s="250"/>
      <c r="Y243" s="250"/>
      <c r="Z243" s="247">
        <v>57.5</v>
      </c>
      <c r="AA243" s="251">
        <f t="shared" si="20"/>
        <v>0.173611111111114</v>
      </c>
      <c r="AB243" s="252">
        <v>98.1</v>
      </c>
      <c r="AC243" s="253">
        <f>(AB243-Z243)*VLOOKUP(AE243,公斤水的体积!A:B,2,)</f>
        <v>40.635322</v>
      </c>
      <c r="AD243" s="254">
        <f t="shared" si="21"/>
        <v>0.334128395061734</v>
      </c>
      <c r="AE243" s="255">
        <v>15</v>
      </c>
      <c r="AF243" s="140"/>
      <c r="AG243" s="256"/>
      <c r="AH243" s="257">
        <v>1.5</v>
      </c>
      <c r="AI243" s="258">
        <v>121</v>
      </c>
      <c r="AJ243" s="259">
        <f t="shared" si="22"/>
        <v>1.2396694214876</v>
      </c>
      <c r="AK243" s="260" t="s">
        <v>63</v>
      </c>
      <c r="AL243" s="260" t="s">
        <v>63</v>
      </c>
      <c r="AM243" s="260" t="s">
        <v>63</v>
      </c>
      <c r="AN243" s="260" t="s">
        <v>63</v>
      </c>
      <c r="AO243" s="260" t="s">
        <v>63</v>
      </c>
      <c r="AP243" s="260" t="s">
        <v>63</v>
      </c>
      <c r="AQ243" s="260" t="s">
        <v>63</v>
      </c>
      <c r="AR243" s="259" t="str">
        <f t="shared" si="23"/>
        <v>合格</v>
      </c>
      <c r="AS243" s="139" t="s">
        <v>64</v>
      </c>
      <c r="AT243" s="44">
        <v>20251224</v>
      </c>
      <c r="AU243" s="41">
        <v>15</v>
      </c>
    </row>
    <row r="244" ht="15" spans="1:47">
      <c r="A244" s="245">
        <v>237</v>
      </c>
      <c r="B244" s="246" t="s">
        <v>56</v>
      </c>
      <c r="C244" s="44">
        <v>20251224</v>
      </c>
      <c r="D244" s="247" t="s">
        <v>1575</v>
      </c>
      <c r="E244" s="239" t="s">
        <v>2050</v>
      </c>
      <c r="F244" s="239" t="s">
        <v>2051</v>
      </c>
      <c r="G244" s="44" t="s">
        <v>133</v>
      </c>
      <c r="H244" s="248" t="s">
        <v>98</v>
      </c>
      <c r="I244" s="248"/>
      <c r="J244" s="261">
        <v>5</v>
      </c>
      <c r="K244" s="247">
        <v>42.9</v>
      </c>
      <c r="L244" s="247">
        <v>40</v>
      </c>
      <c r="M244" s="250"/>
      <c r="N244" s="250"/>
      <c r="O244" s="250"/>
      <c r="P244" s="250"/>
      <c r="Q244" s="250"/>
      <c r="R244" s="250"/>
      <c r="S244" s="250"/>
      <c r="T244" s="250"/>
      <c r="U244" s="250"/>
      <c r="V244" s="250"/>
      <c r="W244" s="250"/>
      <c r="X244" s="250"/>
      <c r="Y244" s="250"/>
      <c r="Z244" s="247">
        <v>42.8</v>
      </c>
      <c r="AA244" s="251">
        <f t="shared" si="20"/>
        <v>0.233100233100236</v>
      </c>
      <c r="AB244" s="252">
        <v>82.9</v>
      </c>
      <c r="AC244" s="253">
        <f>(AB244-Z244)*VLOOKUP(AE244,公斤水的体积!A:B,2,)</f>
        <v>40.134887</v>
      </c>
      <c r="AD244" s="254">
        <f t="shared" si="21"/>
        <v>0.337217499999998</v>
      </c>
      <c r="AE244" s="255">
        <v>15</v>
      </c>
      <c r="AF244" s="140"/>
      <c r="AG244" s="256"/>
      <c r="AH244" s="257">
        <v>3</v>
      </c>
      <c r="AI244" s="258">
        <v>158.9</v>
      </c>
      <c r="AJ244" s="259">
        <f t="shared" si="22"/>
        <v>1.88797986154814</v>
      </c>
      <c r="AK244" s="260" t="s">
        <v>63</v>
      </c>
      <c r="AL244" s="260" t="s">
        <v>63</v>
      </c>
      <c r="AM244" s="260" t="s">
        <v>63</v>
      </c>
      <c r="AN244" s="260" t="s">
        <v>63</v>
      </c>
      <c r="AO244" s="260" t="s">
        <v>63</v>
      </c>
      <c r="AP244" s="260" t="s">
        <v>63</v>
      </c>
      <c r="AQ244" s="260" t="s">
        <v>63</v>
      </c>
      <c r="AR244" s="259" t="str">
        <f t="shared" si="23"/>
        <v>合格</v>
      </c>
      <c r="AS244" s="139" t="s">
        <v>64</v>
      </c>
      <c r="AT244" s="44">
        <v>20251224</v>
      </c>
      <c r="AU244" s="41">
        <v>15</v>
      </c>
    </row>
    <row r="245" ht="15" spans="1:47">
      <c r="A245" s="245">
        <v>238</v>
      </c>
      <c r="B245" s="246" t="s">
        <v>56</v>
      </c>
      <c r="C245" s="44">
        <v>20251224</v>
      </c>
      <c r="D245" s="247" t="s">
        <v>1575</v>
      </c>
      <c r="E245" s="239" t="s">
        <v>2052</v>
      </c>
      <c r="F245" s="239" t="s">
        <v>2053</v>
      </c>
      <c r="G245" s="44" t="s">
        <v>133</v>
      </c>
      <c r="H245" s="248" t="s">
        <v>98</v>
      </c>
      <c r="I245" s="248"/>
      <c r="J245" s="261">
        <v>5</v>
      </c>
      <c r="K245" s="247">
        <v>42.7</v>
      </c>
      <c r="L245" s="247">
        <v>40</v>
      </c>
      <c r="M245" s="250"/>
      <c r="N245" s="250"/>
      <c r="O245" s="250"/>
      <c r="P245" s="250"/>
      <c r="Q245" s="250"/>
      <c r="R245" s="250"/>
      <c r="S245" s="250"/>
      <c r="T245" s="250"/>
      <c r="U245" s="250"/>
      <c r="V245" s="250"/>
      <c r="W245" s="250"/>
      <c r="X245" s="250"/>
      <c r="Y245" s="250"/>
      <c r="Z245" s="247">
        <v>42.6</v>
      </c>
      <c r="AA245" s="251">
        <f t="shared" si="20"/>
        <v>0.234192037470729</v>
      </c>
      <c r="AB245" s="252">
        <v>82.7</v>
      </c>
      <c r="AC245" s="253">
        <f>(AB245-Z245)*VLOOKUP(AE245,公斤水的体积!A:B,2,)</f>
        <v>40.134887</v>
      </c>
      <c r="AD245" s="254">
        <f t="shared" si="21"/>
        <v>0.337217499999998</v>
      </c>
      <c r="AE245" s="255">
        <v>15</v>
      </c>
      <c r="AF245" s="140"/>
      <c r="AG245" s="256"/>
      <c r="AH245" s="257">
        <v>4.6</v>
      </c>
      <c r="AI245" s="258">
        <v>163</v>
      </c>
      <c r="AJ245" s="259">
        <f t="shared" si="22"/>
        <v>2.82208588957055</v>
      </c>
      <c r="AK245" s="260" t="s">
        <v>63</v>
      </c>
      <c r="AL245" s="260" t="s">
        <v>63</v>
      </c>
      <c r="AM245" s="260" t="s">
        <v>63</v>
      </c>
      <c r="AN245" s="260" t="s">
        <v>63</v>
      </c>
      <c r="AO245" s="260" t="s">
        <v>63</v>
      </c>
      <c r="AP245" s="260" t="s">
        <v>63</v>
      </c>
      <c r="AQ245" s="260" t="s">
        <v>63</v>
      </c>
      <c r="AR245" s="259" t="str">
        <f t="shared" si="23"/>
        <v>合格</v>
      </c>
      <c r="AS245" s="139" t="s">
        <v>64</v>
      </c>
      <c r="AT245" s="44">
        <v>20251224</v>
      </c>
      <c r="AU245" s="41">
        <v>15</v>
      </c>
    </row>
    <row r="246" ht="15" spans="1:47">
      <c r="A246" s="245">
        <v>239</v>
      </c>
      <c r="B246" s="246" t="s">
        <v>56</v>
      </c>
      <c r="C246" s="44">
        <v>20251224</v>
      </c>
      <c r="D246" s="247" t="s">
        <v>1575</v>
      </c>
      <c r="E246" s="239" t="s">
        <v>2054</v>
      </c>
      <c r="F246" s="239" t="s">
        <v>2055</v>
      </c>
      <c r="G246" s="44" t="s">
        <v>96</v>
      </c>
      <c r="H246" s="248" t="s">
        <v>2056</v>
      </c>
      <c r="I246" s="248" t="s">
        <v>894</v>
      </c>
      <c r="J246" s="249">
        <v>5.7</v>
      </c>
      <c r="K246" s="247">
        <v>55.3</v>
      </c>
      <c r="L246" s="247">
        <v>40.6</v>
      </c>
      <c r="M246" s="250"/>
      <c r="N246" s="250"/>
      <c r="O246" s="250"/>
      <c r="P246" s="250"/>
      <c r="Q246" s="250"/>
      <c r="R246" s="250"/>
      <c r="S246" s="250"/>
      <c r="T246" s="250"/>
      <c r="U246" s="250"/>
      <c r="V246" s="250"/>
      <c r="W246" s="250"/>
      <c r="X246" s="250"/>
      <c r="Y246" s="250"/>
      <c r="Z246" s="247">
        <v>55.2</v>
      </c>
      <c r="AA246" s="251">
        <f t="shared" si="20"/>
        <v>0.180831826401436</v>
      </c>
      <c r="AB246" s="252">
        <v>95.9</v>
      </c>
      <c r="AC246" s="253">
        <f>(AB246-Z246)*VLOOKUP(AE246,公斤水的体积!A:B,2,)</f>
        <v>40.735409</v>
      </c>
      <c r="AD246" s="254">
        <f t="shared" si="21"/>
        <v>0.333519704433487</v>
      </c>
      <c r="AE246" s="255">
        <v>15</v>
      </c>
      <c r="AF246" s="140"/>
      <c r="AG246" s="256"/>
      <c r="AH246" s="257">
        <v>1.9</v>
      </c>
      <c r="AI246" s="258">
        <v>128.3</v>
      </c>
      <c r="AJ246" s="259">
        <f t="shared" si="22"/>
        <v>1.4809041309431</v>
      </c>
      <c r="AK246" s="260" t="s">
        <v>63</v>
      </c>
      <c r="AL246" s="260" t="s">
        <v>63</v>
      </c>
      <c r="AM246" s="260" t="s">
        <v>63</v>
      </c>
      <c r="AN246" s="260" t="s">
        <v>63</v>
      </c>
      <c r="AO246" s="260" t="s">
        <v>63</v>
      </c>
      <c r="AP246" s="260" t="s">
        <v>63</v>
      </c>
      <c r="AQ246" s="260" t="s">
        <v>63</v>
      </c>
      <c r="AR246" s="259" t="str">
        <f t="shared" si="23"/>
        <v>合格</v>
      </c>
      <c r="AS246" s="139" t="s">
        <v>64</v>
      </c>
      <c r="AT246" s="44">
        <v>20251224</v>
      </c>
      <c r="AU246" s="41">
        <v>15</v>
      </c>
    </row>
    <row r="247" ht="15" spans="1:47">
      <c r="A247" s="245">
        <v>240</v>
      </c>
      <c r="B247" s="246" t="s">
        <v>56</v>
      </c>
      <c r="C247" s="44">
        <v>20251224</v>
      </c>
      <c r="D247" s="247" t="s">
        <v>1575</v>
      </c>
      <c r="E247" s="239" t="s">
        <v>2057</v>
      </c>
      <c r="F247" s="239" t="s">
        <v>2058</v>
      </c>
      <c r="G247" s="44" t="s">
        <v>60</v>
      </c>
      <c r="H247" s="248" t="s">
        <v>134</v>
      </c>
      <c r="I247" s="248" t="s">
        <v>126</v>
      </c>
      <c r="J247" s="249">
        <v>5.7</v>
      </c>
      <c r="K247" s="247">
        <v>47.5</v>
      </c>
      <c r="L247" s="247">
        <v>40</v>
      </c>
      <c r="M247" s="250"/>
      <c r="N247" s="250"/>
      <c r="O247" s="250"/>
      <c r="P247" s="250"/>
      <c r="Q247" s="250"/>
      <c r="R247" s="250"/>
      <c r="S247" s="250"/>
      <c r="T247" s="250"/>
      <c r="U247" s="250"/>
      <c r="V247" s="250"/>
      <c r="W247" s="250"/>
      <c r="X247" s="250"/>
      <c r="Y247" s="250"/>
      <c r="Z247" s="247">
        <v>47.4</v>
      </c>
      <c r="AA247" s="251">
        <f t="shared" si="20"/>
        <v>0.210526315789477</v>
      </c>
      <c r="AB247" s="252">
        <v>87.5</v>
      </c>
      <c r="AC247" s="253">
        <f>(AB247-Z247)*VLOOKUP(AE247,公斤水的体积!A:B,2,)</f>
        <v>40.134887</v>
      </c>
      <c r="AD247" s="254">
        <f t="shared" si="21"/>
        <v>0.337217499999998</v>
      </c>
      <c r="AE247" s="255">
        <v>15</v>
      </c>
      <c r="AF247" s="140"/>
      <c r="AG247" s="256"/>
      <c r="AH247" s="257">
        <v>1.8</v>
      </c>
      <c r="AI247" s="258">
        <v>142.2</v>
      </c>
      <c r="AJ247" s="259">
        <f t="shared" si="22"/>
        <v>1.26582278481013</v>
      </c>
      <c r="AK247" s="260" t="s">
        <v>63</v>
      </c>
      <c r="AL247" s="260" t="s">
        <v>63</v>
      </c>
      <c r="AM247" s="260" t="s">
        <v>63</v>
      </c>
      <c r="AN247" s="260" t="s">
        <v>63</v>
      </c>
      <c r="AO247" s="260" t="s">
        <v>63</v>
      </c>
      <c r="AP247" s="260" t="s">
        <v>63</v>
      </c>
      <c r="AQ247" s="260" t="s">
        <v>63</v>
      </c>
      <c r="AR247" s="259" t="str">
        <f t="shared" si="23"/>
        <v>合格</v>
      </c>
      <c r="AS247" s="139" t="s">
        <v>64</v>
      </c>
      <c r="AT247" s="44">
        <v>20251224</v>
      </c>
      <c r="AU247" s="41">
        <v>15</v>
      </c>
    </row>
    <row r="248" ht="15" spans="1:47">
      <c r="A248" s="245">
        <v>241</v>
      </c>
      <c r="B248" s="246" t="s">
        <v>56</v>
      </c>
      <c r="C248" s="44">
        <v>20251224</v>
      </c>
      <c r="D248" s="247" t="s">
        <v>1575</v>
      </c>
      <c r="E248" s="239" t="s">
        <v>2059</v>
      </c>
      <c r="F248" s="239" t="s">
        <v>2060</v>
      </c>
      <c r="G248" s="44" t="s">
        <v>133</v>
      </c>
      <c r="H248" s="248" t="s">
        <v>1093</v>
      </c>
      <c r="I248" s="248"/>
      <c r="J248" s="261">
        <v>5</v>
      </c>
      <c r="K248" s="262">
        <v>43</v>
      </c>
      <c r="L248" s="247">
        <v>40</v>
      </c>
      <c r="M248" s="250"/>
      <c r="N248" s="250"/>
      <c r="O248" s="250"/>
      <c r="P248" s="250"/>
      <c r="Q248" s="250"/>
      <c r="R248" s="250"/>
      <c r="S248" s="250"/>
      <c r="T248" s="250"/>
      <c r="U248" s="250"/>
      <c r="V248" s="250"/>
      <c r="W248" s="250"/>
      <c r="X248" s="250"/>
      <c r="Y248" s="250"/>
      <c r="Z248" s="247">
        <v>42.9</v>
      </c>
      <c r="AA248" s="251">
        <f t="shared" si="20"/>
        <v>0.232558139534887</v>
      </c>
      <c r="AB248" s="252">
        <v>83</v>
      </c>
      <c r="AC248" s="253">
        <f>(AB248-Z248)*VLOOKUP(AE248,公斤水的体积!A:B,2,)</f>
        <v>40.134887</v>
      </c>
      <c r="AD248" s="254">
        <f t="shared" si="21"/>
        <v>0.337217499999998</v>
      </c>
      <c r="AE248" s="255">
        <v>15</v>
      </c>
      <c r="AF248" s="140"/>
      <c r="AG248" s="256"/>
      <c r="AH248" s="257">
        <v>2.4</v>
      </c>
      <c r="AI248" s="258">
        <v>158.7</v>
      </c>
      <c r="AJ248" s="259">
        <f t="shared" si="22"/>
        <v>1.51228733459357</v>
      </c>
      <c r="AK248" s="260" t="s">
        <v>63</v>
      </c>
      <c r="AL248" s="260" t="s">
        <v>63</v>
      </c>
      <c r="AM248" s="260" t="s">
        <v>63</v>
      </c>
      <c r="AN248" s="260" t="s">
        <v>63</v>
      </c>
      <c r="AO248" s="260" t="s">
        <v>63</v>
      </c>
      <c r="AP248" s="260" t="s">
        <v>63</v>
      </c>
      <c r="AQ248" s="260" t="s">
        <v>63</v>
      </c>
      <c r="AR248" s="259" t="str">
        <f t="shared" si="23"/>
        <v>合格</v>
      </c>
      <c r="AS248" s="139" t="s">
        <v>64</v>
      </c>
      <c r="AT248" s="44">
        <v>20251224</v>
      </c>
      <c r="AU248" s="41">
        <v>15</v>
      </c>
    </row>
    <row r="249" ht="15" spans="1:47">
      <c r="A249" s="245">
        <v>242</v>
      </c>
      <c r="B249" s="246" t="s">
        <v>56</v>
      </c>
      <c r="C249" s="44">
        <v>20251224</v>
      </c>
      <c r="D249" s="247" t="s">
        <v>1575</v>
      </c>
      <c r="E249" s="239" t="s">
        <v>2061</v>
      </c>
      <c r="F249" s="239" t="s">
        <v>2062</v>
      </c>
      <c r="G249" s="44" t="s">
        <v>60</v>
      </c>
      <c r="H249" s="248" t="s">
        <v>1014</v>
      </c>
      <c r="I249" s="248" t="s">
        <v>78</v>
      </c>
      <c r="J249" s="249">
        <v>5.7</v>
      </c>
      <c r="K249" s="247">
        <v>49.3</v>
      </c>
      <c r="L249" s="247">
        <v>40.6</v>
      </c>
      <c r="M249" s="250"/>
      <c r="N249" s="250"/>
      <c r="O249" s="250"/>
      <c r="P249" s="250"/>
      <c r="Q249" s="250"/>
      <c r="R249" s="250"/>
      <c r="S249" s="250"/>
      <c r="T249" s="250"/>
      <c r="U249" s="250"/>
      <c r="V249" s="250"/>
      <c r="W249" s="250"/>
      <c r="X249" s="250"/>
      <c r="Y249" s="250"/>
      <c r="Z249" s="247">
        <v>49.2</v>
      </c>
      <c r="AA249" s="251">
        <f t="shared" si="20"/>
        <v>0.202839756592281</v>
      </c>
      <c r="AB249" s="252">
        <v>89.9</v>
      </c>
      <c r="AC249" s="253">
        <f>(AB249-Z249)*VLOOKUP(AE249,公斤水的体积!A:B,2,)</f>
        <v>40.735409</v>
      </c>
      <c r="AD249" s="254">
        <f t="shared" si="21"/>
        <v>0.333519704433487</v>
      </c>
      <c r="AE249" s="255">
        <v>15</v>
      </c>
      <c r="AF249" s="140"/>
      <c r="AG249" s="256"/>
      <c r="AH249" s="257">
        <v>0.5</v>
      </c>
      <c r="AI249" s="258">
        <v>143.6</v>
      </c>
      <c r="AJ249" s="259">
        <f t="shared" si="22"/>
        <v>0.348189415041783</v>
      </c>
      <c r="AK249" s="260" t="s">
        <v>63</v>
      </c>
      <c r="AL249" s="260" t="s">
        <v>63</v>
      </c>
      <c r="AM249" s="260" t="s">
        <v>63</v>
      </c>
      <c r="AN249" s="260" t="s">
        <v>63</v>
      </c>
      <c r="AO249" s="260" t="s">
        <v>63</v>
      </c>
      <c r="AP249" s="260" t="s">
        <v>63</v>
      </c>
      <c r="AQ249" s="260" t="s">
        <v>63</v>
      </c>
      <c r="AR249" s="259" t="str">
        <f t="shared" si="23"/>
        <v>合格</v>
      </c>
      <c r="AS249" s="139" t="s">
        <v>64</v>
      </c>
      <c r="AT249" s="44">
        <v>20251224</v>
      </c>
      <c r="AU249" s="41">
        <v>15</v>
      </c>
    </row>
    <row r="250" ht="15" spans="1:47">
      <c r="A250" s="245">
        <v>243</v>
      </c>
      <c r="B250" s="246" t="s">
        <v>56</v>
      </c>
      <c r="C250" s="44">
        <v>20251224</v>
      </c>
      <c r="D250" s="247" t="s">
        <v>1575</v>
      </c>
      <c r="E250" s="239" t="s">
        <v>2063</v>
      </c>
      <c r="F250" s="239" t="s">
        <v>2064</v>
      </c>
      <c r="G250" s="44" t="s">
        <v>133</v>
      </c>
      <c r="H250" s="248" t="s">
        <v>1114</v>
      </c>
      <c r="I250" s="248" t="s">
        <v>475</v>
      </c>
      <c r="J250" s="249">
        <v>5.7</v>
      </c>
      <c r="K250" s="247">
        <v>47.9</v>
      </c>
      <c r="L250" s="247">
        <v>40</v>
      </c>
      <c r="M250" s="250"/>
      <c r="N250" s="250"/>
      <c r="O250" s="250"/>
      <c r="P250" s="250"/>
      <c r="Q250" s="250"/>
      <c r="R250" s="250"/>
      <c r="S250" s="250"/>
      <c r="T250" s="250"/>
      <c r="U250" s="250"/>
      <c r="V250" s="250"/>
      <c r="W250" s="250"/>
      <c r="X250" s="250"/>
      <c r="Y250" s="250"/>
      <c r="Z250" s="247">
        <v>47.8</v>
      </c>
      <c r="AA250" s="251">
        <f t="shared" si="20"/>
        <v>0.208768267223385</v>
      </c>
      <c r="AB250" s="252">
        <v>87.9</v>
      </c>
      <c r="AC250" s="253">
        <f>(AB250-Z250)*VLOOKUP(AE250,公斤水的体积!A:B,2,)</f>
        <v>40.134887</v>
      </c>
      <c r="AD250" s="254">
        <f t="shared" si="21"/>
        <v>0.337217499999998</v>
      </c>
      <c r="AE250" s="255">
        <v>15</v>
      </c>
      <c r="AF250" s="140"/>
      <c r="AG250" s="256"/>
      <c r="AH250" s="257">
        <v>2.5</v>
      </c>
      <c r="AI250" s="258">
        <v>142.8</v>
      </c>
      <c r="AJ250" s="259">
        <f t="shared" si="22"/>
        <v>1.75070028011204</v>
      </c>
      <c r="AK250" s="260" t="s">
        <v>63</v>
      </c>
      <c r="AL250" s="260" t="s">
        <v>63</v>
      </c>
      <c r="AM250" s="260" t="s">
        <v>63</v>
      </c>
      <c r="AN250" s="260" t="s">
        <v>63</v>
      </c>
      <c r="AO250" s="260" t="s">
        <v>63</v>
      </c>
      <c r="AP250" s="260" t="s">
        <v>63</v>
      </c>
      <c r="AQ250" s="260" t="s">
        <v>63</v>
      </c>
      <c r="AR250" s="259" t="str">
        <f t="shared" si="23"/>
        <v>合格</v>
      </c>
      <c r="AS250" s="139" t="s">
        <v>64</v>
      </c>
      <c r="AT250" s="44">
        <v>20251224</v>
      </c>
      <c r="AU250" s="41">
        <v>15</v>
      </c>
    </row>
    <row r="251" ht="15" spans="1:47">
      <c r="A251" s="245">
        <v>244</v>
      </c>
      <c r="B251" s="246" t="s">
        <v>56</v>
      </c>
      <c r="C251" s="44">
        <v>20251224</v>
      </c>
      <c r="D251" s="247" t="s">
        <v>1575</v>
      </c>
      <c r="E251" s="239" t="s">
        <v>2065</v>
      </c>
      <c r="F251" s="239" t="s">
        <v>2066</v>
      </c>
      <c r="G251" s="44" t="s">
        <v>133</v>
      </c>
      <c r="H251" s="248" t="s">
        <v>963</v>
      </c>
      <c r="I251" s="248"/>
      <c r="J251" s="261">
        <v>5</v>
      </c>
      <c r="K251" s="247">
        <v>45.2</v>
      </c>
      <c r="L251" s="247">
        <v>40</v>
      </c>
      <c r="M251" s="250"/>
      <c r="N251" s="250"/>
      <c r="O251" s="250"/>
      <c r="P251" s="250"/>
      <c r="Q251" s="250"/>
      <c r="R251" s="250"/>
      <c r="S251" s="250"/>
      <c r="T251" s="250"/>
      <c r="U251" s="250"/>
      <c r="V251" s="250"/>
      <c r="W251" s="250"/>
      <c r="X251" s="250"/>
      <c r="Y251" s="250"/>
      <c r="Z251" s="247">
        <v>45.1</v>
      </c>
      <c r="AA251" s="251">
        <f t="shared" si="20"/>
        <v>0.2212389380531</v>
      </c>
      <c r="AB251" s="252">
        <v>85.2</v>
      </c>
      <c r="AC251" s="253">
        <f>(AB251-Z251)*VLOOKUP(AE251,公斤水的体积!A:B,2,)</f>
        <v>40.134887</v>
      </c>
      <c r="AD251" s="254">
        <f t="shared" si="21"/>
        <v>0.337217499999998</v>
      </c>
      <c r="AE251" s="255">
        <v>15</v>
      </c>
      <c r="AF251" s="140"/>
      <c r="AG251" s="256"/>
      <c r="AH251" s="257">
        <v>2.1</v>
      </c>
      <c r="AI251" s="258">
        <v>152.2</v>
      </c>
      <c r="AJ251" s="259">
        <f t="shared" si="22"/>
        <v>1.37976346911958</v>
      </c>
      <c r="AK251" s="260" t="s">
        <v>63</v>
      </c>
      <c r="AL251" s="260" t="s">
        <v>63</v>
      </c>
      <c r="AM251" s="260" t="s">
        <v>63</v>
      </c>
      <c r="AN251" s="260" t="s">
        <v>63</v>
      </c>
      <c r="AO251" s="260" t="s">
        <v>63</v>
      </c>
      <c r="AP251" s="260" t="s">
        <v>63</v>
      </c>
      <c r="AQ251" s="260" t="s">
        <v>63</v>
      </c>
      <c r="AR251" s="259" t="str">
        <f t="shared" si="23"/>
        <v>合格</v>
      </c>
      <c r="AS251" s="139" t="s">
        <v>64</v>
      </c>
      <c r="AT251" s="44">
        <v>20251224</v>
      </c>
      <c r="AU251" s="41">
        <v>15</v>
      </c>
    </row>
    <row r="252" ht="15" spans="1:47">
      <c r="A252" s="245">
        <v>245</v>
      </c>
      <c r="B252" s="246" t="s">
        <v>56</v>
      </c>
      <c r="C252" s="44">
        <v>20251224</v>
      </c>
      <c r="D252" s="247" t="s">
        <v>1575</v>
      </c>
      <c r="E252" s="239" t="s">
        <v>2067</v>
      </c>
      <c r="F252" s="239" t="s">
        <v>2068</v>
      </c>
      <c r="G252" s="44" t="s">
        <v>133</v>
      </c>
      <c r="H252" s="248" t="s">
        <v>867</v>
      </c>
      <c r="I252" s="248"/>
      <c r="J252" s="249">
        <v>5.7</v>
      </c>
      <c r="K252" s="247">
        <v>47.5</v>
      </c>
      <c r="L252" s="247">
        <v>40.3</v>
      </c>
      <c r="M252" s="250"/>
      <c r="N252" s="250"/>
      <c r="O252" s="250"/>
      <c r="P252" s="250"/>
      <c r="Q252" s="250"/>
      <c r="R252" s="250"/>
      <c r="S252" s="250"/>
      <c r="T252" s="250"/>
      <c r="U252" s="250"/>
      <c r="V252" s="250"/>
      <c r="W252" s="250"/>
      <c r="X252" s="250"/>
      <c r="Y252" s="250"/>
      <c r="Z252" s="247">
        <v>47.4</v>
      </c>
      <c r="AA252" s="251">
        <f t="shared" si="20"/>
        <v>0.210526315789477</v>
      </c>
      <c r="AB252" s="252">
        <v>87.8</v>
      </c>
      <c r="AC252" s="253">
        <f>(AB252-Z252)*VLOOKUP(AE252,公斤水的体积!A:B,2,)</f>
        <v>40.435148</v>
      </c>
      <c r="AD252" s="254">
        <f t="shared" si="21"/>
        <v>0.33535483870968</v>
      </c>
      <c r="AE252" s="255">
        <v>15</v>
      </c>
      <c r="AF252" s="140"/>
      <c r="AG252" s="256"/>
      <c r="AH252" s="257">
        <v>0.8</v>
      </c>
      <c r="AI252" s="258">
        <v>141.4</v>
      </c>
      <c r="AJ252" s="259">
        <f t="shared" si="22"/>
        <v>0.565770862800566</v>
      </c>
      <c r="AK252" s="260" t="s">
        <v>63</v>
      </c>
      <c r="AL252" s="260" t="s">
        <v>63</v>
      </c>
      <c r="AM252" s="260" t="s">
        <v>63</v>
      </c>
      <c r="AN252" s="260" t="s">
        <v>63</v>
      </c>
      <c r="AO252" s="260" t="s">
        <v>63</v>
      </c>
      <c r="AP252" s="260" t="s">
        <v>63</v>
      </c>
      <c r="AQ252" s="260" t="s">
        <v>63</v>
      </c>
      <c r="AR252" s="259" t="str">
        <f t="shared" si="23"/>
        <v>合格</v>
      </c>
      <c r="AS252" s="139" t="s">
        <v>64</v>
      </c>
      <c r="AT252" s="44">
        <v>20251224</v>
      </c>
      <c r="AU252" s="41">
        <v>15</v>
      </c>
    </row>
    <row r="253" ht="15" spans="1:47">
      <c r="A253" s="245">
        <v>246</v>
      </c>
      <c r="B253" s="246" t="s">
        <v>56</v>
      </c>
      <c r="C253" s="44">
        <v>20251224</v>
      </c>
      <c r="D253" s="247" t="s">
        <v>1575</v>
      </c>
      <c r="E253" s="239" t="s">
        <v>2069</v>
      </c>
      <c r="F253" s="239" t="s">
        <v>2070</v>
      </c>
      <c r="G253" s="44" t="s">
        <v>86</v>
      </c>
      <c r="H253" s="248" t="s">
        <v>1660</v>
      </c>
      <c r="I253" s="248" t="s">
        <v>334</v>
      </c>
      <c r="J253" s="249">
        <v>5.7</v>
      </c>
      <c r="K253" s="247">
        <v>47.2</v>
      </c>
      <c r="L253" s="247">
        <v>40.1</v>
      </c>
      <c r="M253" s="250"/>
      <c r="N253" s="250"/>
      <c r="O253" s="250"/>
      <c r="P253" s="250"/>
      <c r="Q253" s="250"/>
      <c r="R253" s="250"/>
      <c r="S253" s="250"/>
      <c r="T253" s="250"/>
      <c r="U253" s="250"/>
      <c r="V253" s="250"/>
      <c r="W253" s="250"/>
      <c r="X253" s="250"/>
      <c r="Y253" s="250"/>
      <c r="Z253" s="247">
        <v>47.1</v>
      </c>
      <c r="AA253" s="251">
        <f t="shared" si="20"/>
        <v>0.211864406779664</v>
      </c>
      <c r="AB253" s="252">
        <v>87.3</v>
      </c>
      <c r="AC253" s="253">
        <f>(AB253-Z253)*VLOOKUP(AE253,公斤水的体积!A:B,2,)</f>
        <v>40.234974</v>
      </c>
      <c r="AD253" s="254">
        <f t="shared" si="21"/>
        <v>0.336593516209458</v>
      </c>
      <c r="AE253" s="255">
        <v>15</v>
      </c>
      <c r="AF253" s="140"/>
      <c r="AG253" s="256"/>
      <c r="AH253" s="257">
        <v>1.4</v>
      </c>
      <c r="AI253" s="258">
        <v>145.4</v>
      </c>
      <c r="AJ253" s="259">
        <f t="shared" si="22"/>
        <v>0.962861072902338</v>
      </c>
      <c r="AK253" s="260" t="s">
        <v>63</v>
      </c>
      <c r="AL253" s="260" t="s">
        <v>63</v>
      </c>
      <c r="AM253" s="260" t="s">
        <v>63</v>
      </c>
      <c r="AN253" s="260" t="s">
        <v>63</v>
      </c>
      <c r="AO253" s="260" t="s">
        <v>63</v>
      </c>
      <c r="AP253" s="260" t="s">
        <v>63</v>
      </c>
      <c r="AQ253" s="260" t="s">
        <v>63</v>
      </c>
      <c r="AR253" s="259" t="str">
        <f t="shared" si="23"/>
        <v>合格</v>
      </c>
      <c r="AS253" s="139" t="s">
        <v>64</v>
      </c>
      <c r="AT253" s="44">
        <v>20251224</v>
      </c>
      <c r="AU253" s="41">
        <v>15</v>
      </c>
    </row>
    <row r="254" ht="15" spans="1:47">
      <c r="A254" s="245">
        <v>247</v>
      </c>
      <c r="B254" s="246" t="s">
        <v>56</v>
      </c>
      <c r="C254" s="44">
        <v>20251226</v>
      </c>
      <c r="D254" s="247" t="s">
        <v>1575</v>
      </c>
      <c r="E254" s="239" t="s">
        <v>2071</v>
      </c>
      <c r="F254" s="239" t="s">
        <v>2072</v>
      </c>
      <c r="G254" s="44" t="s">
        <v>133</v>
      </c>
      <c r="H254" s="248" t="s">
        <v>1011</v>
      </c>
      <c r="I254" s="248" t="s">
        <v>205</v>
      </c>
      <c r="J254" s="249">
        <v>5.7</v>
      </c>
      <c r="K254" s="247">
        <v>46.4</v>
      </c>
      <c r="L254" s="247">
        <v>40</v>
      </c>
      <c r="M254" s="250"/>
      <c r="N254" s="250"/>
      <c r="O254" s="250"/>
      <c r="P254" s="250"/>
      <c r="Q254" s="250"/>
      <c r="R254" s="250"/>
      <c r="S254" s="250"/>
      <c r="T254" s="250"/>
      <c r="U254" s="250"/>
      <c r="V254" s="250"/>
      <c r="W254" s="250"/>
      <c r="X254" s="250"/>
      <c r="Y254" s="250"/>
      <c r="Z254" s="247">
        <v>46.3</v>
      </c>
      <c r="AA254" s="251">
        <f t="shared" si="20"/>
        <v>0.215517241379313</v>
      </c>
      <c r="AB254" s="252">
        <v>86.4</v>
      </c>
      <c r="AC254" s="253">
        <f>(AB254-Z254)*VLOOKUP(AE254,公斤水的体积!A:B,2,)</f>
        <v>40.129273</v>
      </c>
      <c r="AD254" s="254">
        <f t="shared" si="21"/>
        <v>0.323182500000012</v>
      </c>
      <c r="AE254" s="255">
        <v>14</v>
      </c>
      <c r="AF254" s="140"/>
      <c r="AG254" s="256"/>
      <c r="AH254" s="257">
        <v>3.1</v>
      </c>
      <c r="AI254" s="258">
        <v>158</v>
      </c>
      <c r="AJ254" s="259">
        <f t="shared" si="22"/>
        <v>1.9620253164557</v>
      </c>
      <c r="AK254" s="260" t="s">
        <v>63</v>
      </c>
      <c r="AL254" s="260" t="s">
        <v>63</v>
      </c>
      <c r="AM254" s="260" t="s">
        <v>63</v>
      </c>
      <c r="AN254" s="260" t="s">
        <v>63</v>
      </c>
      <c r="AO254" s="260" t="s">
        <v>63</v>
      </c>
      <c r="AP254" s="260" t="s">
        <v>63</v>
      </c>
      <c r="AQ254" s="260" t="s">
        <v>63</v>
      </c>
      <c r="AR254" s="259" t="str">
        <f t="shared" si="23"/>
        <v>合格</v>
      </c>
      <c r="AS254" s="139" t="s">
        <v>64</v>
      </c>
      <c r="AT254" s="44">
        <v>20251226</v>
      </c>
      <c r="AU254" s="41">
        <v>15</v>
      </c>
    </row>
    <row r="255" ht="15" spans="1:47">
      <c r="A255" s="245">
        <v>248</v>
      </c>
      <c r="B255" s="246" t="s">
        <v>56</v>
      </c>
      <c r="C255" s="44">
        <v>20251226</v>
      </c>
      <c r="D255" s="247" t="s">
        <v>1575</v>
      </c>
      <c r="E255" s="239" t="s">
        <v>2073</v>
      </c>
      <c r="F255" s="239" t="s">
        <v>2074</v>
      </c>
      <c r="G255" s="44" t="s">
        <v>133</v>
      </c>
      <c r="H255" s="248" t="s">
        <v>1088</v>
      </c>
      <c r="I255" s="248"/>
      <c r="J255" s="249">
        <v>5.7</v>
      </c>
      <c r="K255" s="247">
        <v>48.4</v>
      </c>
      <c r="L255" s="247">
        <v>40</v>
      </c>
      <c r="M255" s="250"/>
      <c r="N255" s="250"/>
      <c r="O255" s="250"/>
      <c r="P255" s="250"/>
      <c r="Q255" s="250"/>
      <c r="R255" s="250"/>
      <c r="S255" s="250"/>
      <c r="T255" s="250"/>
      <c r="U255" s="250"/>
      <c r="V255" s="250"/>
      <c r="W255" s="250"/>
      <c r="X255" s="250"/>
      <c r="Y255" s="250"/>
      <c r="Z255" s="247">
        <v>48.3</v>
      </c>
      <c r="AA255" s="251">
        <f t="shared" si="20"/>
        <v>0.206611570247937</v>
      </c>
      <c r="AB255" s="252">
        <v>88.4</v>
      </c>
      <c r="AC255" s="253">
        <f>(AB255-Z255)*VLOOKUP(AE255,公斤水的体积!A:B,2,)</f>
        <v>40.129273</v>
      </c>
      <c r="AD255" s="254">
        <f t="shared" si="21"/>
        <v>0.323182500000012</v>
      </c>
      <c r="AE255" s="255">
        <v>14</v>
      </c>
      <c r="AF255" s="140"/>
      <c r="AG255" s="256"/>
      <c r="AH255" s="257">
        <v>2.5</v>
      </c>
      <c r="AI255" s="258">
        <v>150.4</v>
      </c>
      <c r="AJ255" s="259">
        <f t="shared" si="22"/>
        <v>1.66223404255319</v>
      </c>
      <c r="AK255" s="260" t="s">
        <v>63</v>
      </c>
      <c r="AL255" s="260" t="s">
        <v>63</v>
      </c>
      <c r="AM255" s="260" t="s">
        <v>63</v>
      </c>
      <c r="AN255" s="260" t="s">
        <v>63</v>
      </c>
      <c r="AO255" s="260" t="s">
        <v>63</v>
      </c>
      <c r="AP255" s="260" t="s">
        <v>63</v>
      </c>
      <c r="AQ255" s="260" t="s">
        <v>63</v>
      </c>
      <c r="AR255" s="259" t="str">
        <f t="shared" si="23"/>
        <v>合格</v>
      </c>
      <c r="AS255" s="139" t="s">
        <v>64</v>
      </c>
      <c r="AT255" s="44">
        <v>20251226</v>
      </c>
      <c r="AU255" s="41">
        <v>15</v>
      </c>
    </row>
    <row r="256" ht="15" spans="1:47">
      <c r="A256" s="245">
        <v>249</v>
      </c>
      <c r="B256" s="246" t="s">
        <v>56</v>
      </c>
      <c r="C256" s="44">
        <v>20251226</v>
      </c>
      <c r="D256" s="247" t="s">
        <v>1575</v>
      </c>
      <c r="E256" s="239" t="s">
        <v>2075</v>
      </c>
      <c r="F256" s="239" t="s">
        <v>2076</v>
      </c>
      <c r="G256" s="44" t="s">
        <v>60</v>
      </c>
      <c r="H256" s="248" t="s">
        <v>796</v>
      </c>
      <c r="I256" s="248" t="s">
        <v>494</v>
      </c>
      <c r="J256" s="249">
        <v>5.7</v>
      </c>
      <c r="K256" s="247">
        <v>49.2</v>
      </c>
      <c r="L256" s="247">
        <v>40.9</v>
      </c>
      <c r="M256" s="250"/>
      <c r="N256" s="250"/>
      <c r="O256" s="250"/>
      <c r="P256" s="250"/>
      <c r="Q256" s="250"/>
      <c r="R256" s="250"/>
      <c r="S256" s="250"/>
      <c r="T256" s="250"/>
      <c r="U256" s="250"/>
      <c r="V256" s="250"/>
      <c r="W256" s="250"/>
      <c r="X256" s="250"/>
      <c r="Y256" s="250"/>
      <c r="Z256" s="247">
        <v>49.1</v>
      </c>
      <c r="AA256" s="251">
        <f t="shared" si="20"/>
        <v>0.203252032520328</v>
      </c>
      <c r="AB256" s="252">
        <v>90.1</v>
      </c>
      <c r="AC256" s="253">
        <f>(AB256-Z256)*VLOOKUP(AE256,公斤水的体积!A:B,2,)</f>
        <v>41.02993</v>
      </c>
      <c r="AD256" s="254">
        <f t="shared" si="21"/>
        <v>0.317677261613661</v>
      </c>
      <c r="AE256" s="255">
        <v>14</v>
      </c>
      <c r="AF256" s="140"/>
      <c r="AG256" s="256"/>
      <c r="AH256" s="257">
        <v>4.2</v>
      </c>
      <c r="AI256" s="258">
        <v>155.4</v>
      </c>
      <c r="AJ256" s="259">
        <f t="shared" si="22"/>
        <v>2.7027027027027</v>
      </c>
      <c r="AK256" s="260" t="s">
        <v>63</v>
      </c>
      <c r="AL256" s="260" t="s">
        <v>63</v>
      </c>
      <c r="AM256" s="260" t="s">
        <v>63</v>
      </c>
      <c r="AN256" s="260" t="s">
        <v>63</v>
      </c>
      <c r="AO256" s="260" t="s">
        <v>63</v>
      </c>
      <c r="AP256" s="260" t="s">
        <v>63</v>
      </c>
      <c r="AQ256" s="260" t="s">
        <v>63</v>
      </c>
      <c r="AR256" s="259" t="str">
        <f t="shared" si="23"/>
        <v>合格</v>
      </c>
      <c r="AS256" s="139" t="s">
        <v>64</v>
      </c>
      <c r="AT256" s="44">
        <v>20251226</v>
      </c>
      <c r="AU256" s="41">
        <v>15</v>
      </c>
    </row>
    <row r="257" ht="15" spans="1:47">
      <c r="A257" s="245">
        <v>250</v>
      </c>
      <c r="B257" s="246" t="s">
        <v>56</v>
      </c>
      <c r="C257" s="44">
        <v>20251226</v>
      </c>
      <c r="D257" s="247" t="s">
        <v>1575</v>
      </c>
      <c r="E257" s="239" t="s">
        <v>2077</v>
      </c>
      <c r="F257" s="239" t="s">
        <v>2078</v>
      </c>
      <c r="G257" s="44" t="s">
        <v>133</v>
      </c>
      <c r="H257" s="248" t="s">
        <v>529</v>
      </c>
      <c r="I257" s="248"/>
      <c r="J257" s="261">
        <v>5</v>
      </c>
      <c r="K257" s="247">
        <v>43.1</v>
      </c>
      <c r="L257" s="247">
        <v>40</v>
      </c>
      <c r="M257" s="250"/>
      <c r="N257" s="250"/>
      <c r="O257" s="250"/>
      <c r="P257" s="250"/>
      <c r="Q257" s="250"/>
      <c r="R257" s="250"/>
      <c r="S257" s="250"/>
      <c r="T257" s="250"/>
      <c r="U257" s="250"/>
      <c r="V257" s="250"/>
      <c r="W257" s="250"/>
      <c r="X257" s="250"/>
      <c r="Y257" s="250"/>
      <c r="Z257" s="247">
        <v>43</v>
      </c>
      <c r="AA257" s="251">
        <f t="shared" si="20"/>
        <v>0.232018561484922</v>
      </c>
      <c r="AB257" s="252">
        <v>83.1</v>
      </c>
      <c r="AC257" s="253">
        <f>(AB257-Z257)*VLOOKUP(AE257,公斤水的体积!A:B,2,)</f>
        <v>40.129273</v>
      </c>
      <c r="AD257" s="254">
        <f t="shared" si="21"/>
        <v>0.323182499999977</v>
      </c>
      <c r="AE257" s="255">
        <v>14</v>
      </c>
      <c r="AF257" s="140"/>
      <c r="AG257" s="256"/>
      <c r="AH257" s="257">
        <v>3.9</v>
      </c>
      <c r="AI257" s="258">
        <v>169.8</v>
      </c>
      <c r="AJ257" s="259">
        <f t="shared" si="22"/>
        <v>2.29681978798587</v>
      </c>
      <c r="AK257" s="260" t="s">
        <v>63</v>
      </c>
      <c r="AL257" s="260" t="s">
        <v>63</v>
      </c>
      <c r="AM257" s="260" t="s">
        <v>63</v>
      </c>
      <c r="AN257" s="260" t="s">
        <v>63</v>
      </c>
      <c r="AO257" s="260" t="s">
        <v>63</v>
      </c>
      <c r="AP257" s="260" t="s">
        <v>63</v>
      </c>
      <c r="AQ257" s="260" t="s">
        <v>63</v>
      </c>
      <c r="AR257" s="259" t="str">
        <f t="shared" si="23"/>
        <v>合格</v>
      </c>
      <c r="AS257" s="139" t="s">
        <v>64</v>
      </c>
      <c r="AT257" s="44">
        <v>20251226</v>
      </c>
      <c r="AU257" s="41">
        <v>15</v>
      </c>
    </row>
    <row r="258" ht="15" spans="1:47">
      <c r="A258" s="245">
        <v>251</v>
      </c>
      <c r="B258" s="246" t="s">
        <v>56</v>
      </c>
      <c r="C258" s="44">
        <v>20251226</v>
      </c>
      <c r="D258" s="247" t="s">
        <v>1575</v>
      </c>
      <c r="E258" s="239" t="s">
        <v>2079</v>
      </c>
      <c r="F258" s="239" t="s">
        <v>2080</v>
      </c>
      <c r="G258" s="44" t="s">
        <v>133</v>
      </c>
      <c r="H258" s="248" t="s">
        <v>529</v>
      </c>
      <c r="I258" s="248"/>
      <c r="J258" s="261">
        <v>5</v>
      </c>
      <c r="K258" s="247">
        <v>45.7</v>
      </c>
      <c r="L258" s="247">
        <v>40</v>
      </c>
      <c r="M258" s="250"/>
      <c r="N258" s="250"/>
      <c r="O258" s="250"/>
      <c r="P258" s="250"/>
      <c r="Q258" s="250"/>
      <c r="R258" s="250"/>
      <c r="S258" s="250"/>
      <c r="T258" s="250"/>
      <c r="U258" s="250"/>
      <c r="V258" s="250"/>
      <c r="W258" s="250"/>
      <c r="X258" s="250"/>
      <c r="Y258" s="250"/>
      <c r="Z258" s="247">
        <v>45.6</v>
      </c>
      <c r="AA258" s="251">
        <f t="shared" si="20"/>
        <v>0.218818380743986</v>
      </c>
      <c r="AB258" s="252">
        <v>85.7</v>
      </c>
      <c r="AC258" s="253">
        <f>(AB258-Z258)*VLOOKUP(AE258,公斤水的体积!A:B,2,)</f>
        <v>40.129273</v>
      </c>
      <c r="AD258" s="254">
        <f t="shared" si="21"/>
        <v>0.323182499999994</v>
      </c>
      <c r="AE258" s="255">
        <v>14</v>
      </c>
      <c r="AF258" s="140"/>
      <c r="AG258" s="256"/>
      <c r="AH258" s="257">
        <v>4.3</v>
      </c>
      <c r="AI258" s="258">
        <v>166.3</v>
      </c>
      <c r="AJ258" s="259">
        <f t="shared" si="22"/>
        <v>2.58568851473241</v>
      </c>
      <c r="AK258" s="260" t="s">
        <v>63</v>
      </c>
      <c r="AL258" s="260" t="s">
        <v>63</v>
      </c>
      <c r="AM258" s="260" t="s">
        <v>63</v>
      </c>
      <c r="AN258" s="260" t="s">
        <v>63</v>
      </c>
      <c r="AO258" s="260" t="s">
        <v>63</v>
      </c>
      <c r="AP258" s="260" t="s">
        <v>63</v>
      </c>
      <c r="AQ258" s="260" t="s">
        <v>63</v>
      </c>
      <c r="AR258" s="259" t="str">
        <f t="shared" si="23"/>
        <v>合格</v>
      </c>
      <c r="AS258" s="139" t="s">
        <v>64</v>
      </c>
      <c r="AT258" s="44">
        <v>20251226</v>
      </c>
      <c r="AU258" s="41">
        <v>15</v>
      </c>
    </row>
    <row r="259" ht="15" spans="1:47">
      <c r="A259" s="245">
        <v>252</v>
      </c>
      <c r="B259" s="246" t="s">
        <v>56</v>
      </c>
      <c r="C259" s="44">
        <v>20251226</v>
      </c>
      <c r="D259" s="247" t="s">
        <v>1575</v>
      </c>
      <c r="E259" s="239" t="s">
        <v>2081</v>
      </c>
      <c r="F259" s="239" t="s">
        <v>2082</v>
      </c>
      <c r="G259" s="44" t="s">
        <v>236</v>
      </c>
      <c r="H259" s="248" t="s">
        <v>1654</v>
      </c>
      <c r="I259" s="248"/>
      <c r="J259" s="261">
        <v>5</v>
      </c>
      <c r="K259" s="247">
        <v>45.2</v>
      </c>
      <c r="L259" s="247">
        <v>40</v>
      </c>
      <c r="M259" s="250"/>
      <c r="N259" s="250"/>
      <c r="O259" s="250"/>
      <c r="P259" s="250"/>
      <c r="Q259" s="250"/>
      <c r="R259" s="250"/>
      <c r="S259" s="250"/>
      <c r="T259" s="250"/>
      <c r="U259" s="250"/>
      <c r="V259" s="250"/>
      <c r="W259" s="250"/>
      <c r="X259" s="250"/>
      <c r="Y259" s="250"/>
      <c r="Z259" s="247">
        <v>45.1</v>
      </c>
      <c r="AA259" s="251">
        <f t="shared" si="20"/>
        <v>0.2212389380531</v>
      </c>
      <c r="AB259" s="252">
        <v>85.2</v>
      </c>
      <c r="AC259" s="253">
        <f>(AB259-Z259)*VLOOKUP(AE259,公斤水的体积!A:B,2,)</f>
        <v>40.129273</v>
      </c>
      <c r="AD259" s="254">
        <f t="shared" si="21"/>
        <v>0.323182499999994</v>
      </c>
      <c r="AE259" s="255">
        <v>14</v>
      </c>
      <c r="AF259" s="140"/>
      <c r="AG259" s="256"/>
      <c r="AH259" s="257">
        <v>3.8</v>
      </c>
      <c r="AI259" s="258">
        <v>161.4</v>
      </c>
      <c r="AJ259" s="259">
        <f t="shared" si="22"/>
        <v>2.3543990086741</v>
      </c>
      <c r="AK259" s="260" t="s">
        <v>63</v>
      </c>
      <c r="AL259" s="260" t="s">
        <v>63</v>
      </c>
      <c r="AM259" s="260" t="s">
        <v>63</v>
      </c>
      <c r="AN259" s="260" t="s">
        <v>63</v>
      </c>
      <c r="AO259" s="260" t="s">
        <v>63</v>
      </c>
      <c r="AP259" s="260" t="s">
        <v>63</v>
      </c>
      <c r="AQ259" s="260" t="s">
        <v>63</v>
      </c>
      <c r="AR259" s="259" t="str">
        <f t="shared" si="23"/>
        <v>合格</v>
      </c>
      <c r="AS259" s="139" t="s">
        <v>64</v>
      </c>
      <c r="AT259" s="44">
        <v>20251226</v>
      </c>
      <c r="AU259" s="41">
        <v>15</v>
      </c>
    </row>
    <row r="260" ht="15" spans="1:47">
      <c r="A260" s="245">
        <v>253</v>
      </c>
      <c r="B260" s="246" t="s">
        <v>56</v>
      </c>
      <c r="C260" s="44">
        <v>20251226</v>
      </c>
      <c r="D260" s="247" t="s">
        <v>1575</v>
      </c>
      <c r="E260" s="239" t="s">
        <v>2083</v>
      </c>
      <c r="F260" s="239" t="s">
        <v>2084</v>
      </c>
      <c r="G260" s="44" t="s">
        <v>236</v>
      </c>
      <c r="H260" s="248" t="s">
        <v>595</v>
      </c>
      <c r="I260" s="248"/>
      <c r="J260" s="261">
        <v>5</v>
      </c>
      <c r="K260" s="247">
        <v>44.8</v>
      </c>
      <c r="L260" s="247">
        <v>40</v>
      </c>
      <c r="M260" s="250"/>
      <c r="N260" s="250"/>
      <c r="O260" s="250"/>
      <c r="P260" s="250"/>
      <c r="Q260" s="250"/>
      <c r="R260" s="250"/>
      <c r="S260" s="250"/>
      <c r="T260" s="250"/>
      <c r="U260" s="250"/>
      <c r="V260" s="250"/>
      <c r="W260" s="250"/>
      <c r="X260" s="250"/>
      <c r="Y260" s="250"/>
      <c r="Z260" s="247">
        <v>44.7</v>
      </c>
      <c r="AA260" s="251">
        <f t="shared" si="20"/>
        <v>0.223214285714273</v>
      </c>
      <c r="AB260" s="252">
        <v>84.8</v>
      </c>
      <c r="AC260" s="253">
        <f>(AB260-Z260)*VLOOKUP(AE260,公斤水的体积!A:B,2,)</f>
        <v>40.129273</v>
      </c>
      <c r="AD260" s="254">
        <f t="shared" si="21"/>
        <v>0.323182499999977</v>
      </c>
      <c r="AE260" s="255">
        <v>14</v>
      </c>
      <c r="AF260" s="140"/>
      <c r="AG260" s="256"/>
      <c r="AH260" s="257">
        <v>4.9</v>
      </c>
      <c r="AI260" s="258">
        <v>163.8</v>
      </c>
      <c r="AJ260" s="259">
        <f t="shared" si="22"/>
        <v>2.99145299145299</v>
      </c>
      <c r="AK260" s="260" t="s">
        <v>63</v>
      </c>
      <c r="AL260" s="260" t="s">
        <v>63</v>
      </c>
      <c r="AM260" s="260" t="s">
        <v>63</v>
      </c>
      <c r="AN260" s="260" t="s">
        <v>63</v>
      </c>
      <c r="AO260" s="260" t="s">
        <v>63</v>
      </c>
      <c r="AP260" s="260" t="s">
        <v>63</v>
      </c>
      <c r="AQ260" s="260" t="s">
        <v>63</v>
      </c>
      <c r="AR260" s="259" t="str">
        <f t="shared" si="23"/>
        <v>合格</v>
      </c>
      <c r="AS260" s="139" t="s">
        <v>64</v>
      </c>
      <c r="AT260" s="44">
        <v>20251226</v>
      </c>
      <c r="AU260" s="41">
        <v>15</v>
      </c>
    </row>
    <row r="261" ht="15" spans="1:47">
      <c r="A261" s="245">
        <v>254</v>
      </c>
      <c r="B261" s="246" t="s">
        <v>56</v>
      </c>
      <c r="C261" s="44">
        <v>20251226</v>
      </c>
      <c r="D261" s="247" t="s">
        <v>1575</v>
      </c>
      <c r="E261" s="239" t="s">
        <v>2085</v>
      </c>
      <c r="F261" s="239" t="s">
        <v>2086</v>
      </c>
      <c r="G261" s="44" t="s">
        <v>133</v>
      </c>
      <c r="H261" s="248" t="s">
        <v>126</v>
      </c>
      <c r="I261" s="248"/>
      <c r="J261" s="261">
        <v>5</v>
      </c>
      <c r="K261" s="247">
        <v>43</v>
      </c>
      <c r="L261" s="247">
        <v>40</v>
      </c>
      <c r="M261" s="250"/>
      <c r="N261" s="250"/>
      <c r="O261" s="250"/>
      <c r="P261" s="250"/>
      <c r="Q261" s="250"/>
      <c r="R261" s="250"/>
      <c r="S261" s="250"/>
      <c r="T261" s="250"/>
      <c r="U261" s="250"/>
      <c r="V261" s="250"/>
      <c r="W261" s="250"/>
      <c r="X261" s="250"/>
      <c r="Y261" s="250"/>
      <c r="Z261" s="247">
        <v>42.9</v>
      </c>
      <c r="AA261" s="251">
        <f t="shared" si="20"/>
        <v>0.232558139534887</v>
      </c>
      <c r="AB261" s="252">
        <v>83</v>
      </c>
      <c r="AC261" s="253">
        <f>(AB261-Z261)*VLOOKUP(AE261,公斤水的体积!A:B,2,)</f>
        <v>40.129273</v>
      </c>
      <c r="AD261" s="254">
        <f t="shared" si="21"/>
        <v>0.323182499999994</v>
      </c>
      <c r="AE261" s="255">
        <v>14</v>
      </c>
      <c r="AF261" s="140"/>
      <c r="AG261" s="256"/>
      <c r="AH261" s="257">
        <v>3.7</v>
      </c>
      <c r="AI261" s="258">
        <v>173.8</v>
      </c>
      <c r="AJ261" s="259">
        <f t="shared" si="22"/>
        <v>2.12888377445339</v>
      </c>
      <c r="AK261" s="260" t="s">
        <v>63</v>
      </c>
      <c r="AL261" s="260" t="s">
        <v>63</v>
      </c>
      <c r="AM261" s="260" t="s">
        <v>63</v>
      </c>
      <c r="AN261" s="260" t="s">
        <v>63</v>
      </c>
      <c r="AO261" s="260" t="s">
        <v>63</v>
      </c>
      <c r="AP261" s="260" t="s">
        <v>63</v>
      </c>
      <c r="AQ261" s="260" t="s">
        <v>63</v>
      </c>
      <c r="AR261" s="259" t="str">
        <f t="shared" si="23"/>
        <v>合格</v>
      </c>
      <c r="AS261" s="139" t="s">
        <v>64</v>
      </c>
      <c r="AT261" s="44">
        <v>20251226</v>
      </c>
      <c r="AU261" s="41">
        <v>15</v>
      </c>
    </row>
    <row r="262" ht="15" spans="1:47">
      <c r="A262" s="245">
        <v>255</v>
      </c>
      <c r="B262" s="246" t="s">
        <v>56</v>
      </c>
      <c r="C262" s="44">
        <v>20251226</v>
      </c>
      <c r="D262" s="247" t="s">
        <v>1575</v>
      </c>
      <c r="E262" s="239" t="s">
        <v>2087</v>
      </c>
      <c r="F262" s="239" t="s">
        <v>2088</v>
      </c>
      <c r="G262" s="44" t="s">
        <v>60</v>
      </c>
      <c r="H262" s="248" t="s">
        <v>801</v>
      </c>
      <c r="I262" s="248" t="s">
        <v>475</v>
      </c>
      <c r="J262" s="249">
        <v>5.7</v>
      </c>
      <c r="K262" s="247">
        <v>49.6</v>
      </c>
      <c r="L262" s="247">
        <v>40</v>
      </c>
      <c r="M262" s="250"/>
      <c r="N262" s="250"/>
      <c r="O262" s="250"/>
      <c r="P262" s="250"/>
      <c r="Q262" s="250"/>
      <c r="R262" s="250"/>
      <c r="S262" s="250"/>
      <c r="T262" s="250"/>
      <c r="U262" s="250"/>
      <c r="V262" s="250"/>
      <c r="W262" s="250"/>
      <c r="X262" s="250"/>
      <c r="Y262" s="250"/>
      <c r="Z262" s="247">
        <v>49.5</v>
      </c>
      <c r="AA262" s="251">
        <f t="shared" si="20"/>
        <v>0.201612903225809</v>
      </c>
      <c r="AB262" s="252">
        <v>89.6</v>
      </c>
      <c r="AC262" s="253">
        <f>(AB262-Z262)*VLOOKUP(AE262,公斤水的体积!A:B,2,)</f>
        <v>40.129273</v>
      </c>
      <c r="AD262" s="254">
        <f t="shared" si="21"/>
        <v>0.323182499999977</v>
      </c>
      <c r="AE262" s="255">
        <v>14</v>
      </c>
      <c r="AF262" s="140"/>
      <c r="AG262" s="256"/>
      <c r="AH262" s="257">
        <v>3.4</v>
      </c>
      <c r="AI262" s="258">
        <v>157</v>
      </c>
      <c r="AJ262" s="259">
        <f t="shared" si="22"/>
        <v>2.1656050955414</v>
      </c>
      <c r="AK262" s="260" t="s">
        <v>63</v>
      </c>
      <c r="AL262" s="260" t="s">
        <v>63</v>
      </c>
      <c r="AM262" s="260" t="s">
        <v>63</v>
      </c>
      <c r="AN262" s="260" t="s">
        <v>63</v>
      </c>
      <c r="AO262" s="260" t="s">
        <v>63</v>
      </c>
      <c r="AP262" s="260" t="s">
        <v>63</v>
      </c>
      <c r="AQ262" s="260" t="s">
        <v>63</v>
      </c>
      <c r="AR262" s="259" t="str">
        <f t="shared" si="23"/>
        <v>合格</v>
      </c>
      <c r="AS262" s="139" t="s">
        <v>64</v>
      </c>
      <c r="AT262" s="44">
        <v>20251226</v>
      </c>
      <c r="AU262" s="41">
        <v>15</v>
      </c>
    </row>
    <row r="263" ht="15" spans="1:47">
      <c r="A263" s="245">
        <v>256</v>
      </c>
      <c r="B263" s="246" t="s">
        <v>56</v>
      </c>
      <c r="C263" s="44">
        <v>20251226</v>
      </c>
      <c r="D263" s="247" t="s">
        <v>1575</v>
      </c>
      <c r="E263" s="239" t="s">
        <v>2089</v>
      </c>
      <c r="F263" s="239" t="s">
        <v>2090</v>
      </c>
      <c r="G263" s="44" t="s">
        <v>133</v>
      </c>
      <c r="H263" s="248" t="s">
        <v>529</v>
      </c>
      <c r="I263" s="248"/>
      <c r="J263" s="261">
        <v>5</v>
      </c>
      <c r="K263" s="247">
        <v>43.1</v>
      </c>
      <c r="L263" s="247">
        <v>40</v>
      </c>
      <c r="M263" s="250"/>
      <c r="N263" s="250"/>
      <c r="O263" s="250"/>
      <c r="P263" s="250"/>
      <c r="Q263" s="250"/>
      <c r="R263" s="250"/>
      <c r="S263" s="250"/>
      <c r="T263" s="250"/>
      <c r="U263" s="250"/>
      <c r="V263" s="250"/>
      <c r="W263" s="250"/>
      <c r="X263" s="250"/>
      <c r="Y263" s="250"/>
      <c r="Z263" s="247">
        <v>43</v>
      </c>
      <c r="AA263" s="251">
        <f t="shared" si="20"/>
        <v>0.232018561484922</v>
      </c>
      <c r="AB263" s="252">
        <v>83.1</v>
      </c>
      <c r="AC263" s="253">
        <f>(AB263-Z263)*VLOOKUP(AE263,公斤水的体积!A:B,2,)</f>
        <v>40.129273</v>
      </c>
      <c r="AD263" s="254">
        <f t="shared" si="21"/>
        <v>0.323182499999977</v>
      </c>
      <c r="AE263" s="255">
        <v>14</v>
      </c>
      <c r="AF263" s="140"/>
      <c r="AG263" s="256"/>
      <c r="AH263" s="257">
        <v>5.2</v>
      </c>
      <c r="AI263" s="258">
        <v>172.5</v>
      </c>
      <c r="AJ263" s="259">
        <f t="shared" si="22"/>
        <v>3.01449275362319</v>
      </c>
      <c r="AK263" s="260" t="s">
        <v>63</v>
      </c>
      <c r="AL263" s="260" t="s">
        <v>63</v>
      </c>
      <c r="AM263" s="260" t="s">
        <v>63</v>
      </c>
      <c r="AN263" s="260" t="s">
        <v>63</v>
      </c>
      <c r="AO263" s="260" t="s">
        <v>63</v>
      </c>
      <c r="AP263" s="260" t="s">
        <v>63</v>
      </c>
      <c r="AQ263" s="260" t="s">
        <v>63</v>
      </c>
      <c r="AR263" s="259" t="str">
        <f t="shared" si="23"/>
        <v>合格</v>
      </c>
      <c r="AS263" s="139" t="s">
        <v>64</v>
      </c>
      <c r="AT263" s="44">
        <v>20251226</v>
      </c>
      <c r="AU263" s="41">
        <v>15</v>
      </c>
    </row>
    <row r="264" ht="15" spans="1:47">
      <c r="A264" s="245">
        <v>257</v>
      </c>
      <c r="B264" s="246" t="s">
        <v>56</v>
      </c>
      <c r="C264" s="44">
        <v>20251226</v>
      </c>
      <c r="D264" s="247" t="s">
        <v>1575</v>
      </c>
      <c r="E264" s="239" t="s">
        <v>2091</v>
      </c>
      <c r="F264" s="239" t="s">
        <v>2092</v>
      </c>
      <c r="G264" s="44" t="s">
        <v>133</v>
      </c>
      <c r="H264" s="248" t="s">
        <v>1088</v>
      </c>
      <c r="I264" s="248"/>
      <c r="J264" s="249">
        <v>5.7</v>
      </c>
      <c r="K264" s="247">
        <v>47.6</v>
      </c>
      <c r="L264" s="247">
        <v>40</v>
      </c>
      <c r="M264" s="250"/>
      <c r="N264" s="250"/>
      <c r="O264" s="250"/>
      <c r="P264" s="250"/>
      <c r="Q264" s="250"/>
      <c r="R264" s="250"/>
      <c r="S264" s="250"/>
      <c r="T264" s="250"/>
      <c r="U264" s="250"/>
      <c r="V264" s="250"/>
      <c r="W264" s="250"/>
      <c r="X264" s="250"/>
      <c r="Y264" s="250"/>
      <c r="Z264" s="247">
        <v>47.5</v>
      </c>
      <c r="AA264" s="251">
        <f t="shared" si="20"/>
        <v>0.210084033613448</v>
      </c>
      <c r="AB264" s="252">
        <v>87.6</v>
      </c>
      <c r="AC264" s="253">
        <f>(AB264-Z264)*VLOOKUP(AE264,公斤水的体积!A:B,2,)</f>
        <v>40.129273</v>
      </c>
      <c r="AD264" s="254">
        <f t="shared" si="21"/>
        <v>0.323182499999977</v>
      </c>
      <c r="AE264" s="255">
        <v>14</v>
      </c>
      <c r="AF264" s="140"/>
      <c r="AG264" s="256"/>
      <c r="AH264" s="257">
        <v>3.3</v>
      </c>
      <c r="AI264" s="258">
        <v>150.9</v>
      </c>
      <c r="AJ264" s="259">
        <f t="shared" si="22"/>
        <v>2.18687872763419</v>
      </c>
      <c r="AK264" s="260" t="s">
        <v>63</v>
      </c>
      <c r="AL264" s="260" t="s">
        <v>63</v>
      </c>
      <c r="AM264" s="260" t="s">
        <v>63</v>
      </c>
      <c r="AN264" s="260" t="s">
        <v>63</v>
      </c>
      <c r="AO264" s="260" t="s">
        <v>63</v>
      </c>
      <c r="AP264" s="260" t="s">
        <v>63</v>
      </c>
      <c r="AQ264" s="260" t="s">
        <v>63</v>
      </c>
      <c r="AR264" s="259" t="str">
        <f t="shared" si="23"/>
        <v>合格</v>
      </c>
      <c r="AS264" s="139" t="s">
        <v>64</v>
      </c>
      <c r="AT264" s="44">
        <v>20251226</v>
      </c>
      <c r="AU264" s="41">
        <v>15</v>
      </c>
    </row>
    <row r="265" ht="15" spans="1:47">
      <c r="A265" s="245">
        <v>258</v>
      </c>
      <c r="B265" s="246" t="s">
        <v>56</v>
      </c>
      <c r="C265" s="44">
        <v>20251226</v>
      </c>
      <c r="D265" s="247" t="s">
        <v>1575</v>
      </c>
      <c r="E265" s="239" t="s">
        <v>2093</v>
      </c>
      <c r="F265" s="239" t="s">
        <v>2094</v>
      </c>
      <c r="G265" s="44" t="s">
        <v>133</v>
      </c>
      <c r="H265" s="248" t="s">
        <v>1088</v>
      </c>
      <c r="I265" s="248"/>
      <c r="J265" s="261">
        <v>5</v>
      </c>
      <c r="K265" s="247">
        <v>43.7</v>
      </c>
      <c r="L265" s="247">
        <v>40</v>
      </c>
      <c r="M265" s="250"/>
      <c r="N265" s="250"/>
      <c r="O265" s="250"/>
      <c r="P265" s="250"/>
      <c r="Q265" s="250"/>
      <c r="R265" s="250"/>
      <c r="S265" s="250"/>
      <c r="T265" s="250"/>
      <c r="U265" s="250"/>
      <c r="V265" s="250"/>
      <c r="W265" s="250"/>
      <c r="X265" s="250"/>
      <c r="Y265" s="250"/>
      <c r="Z265" s="247">
        <v>43.6</v>
      </c>
      <c r="AA265" s="251">
        <f t="shared" si="20"/>
        <v>0.228832951945083</v>
      </c>
      <c r="AB265" s="252">
        <v>83.7</v>
      </c>
      <c r="AC265" s="253">
        <f>(AB265-Z265)*VLOOKUP(AE265,公斤水的体积!A:B,2,)</f>
        <v>40.129273</v>
      </c>
      <c r="AD265" s="254">
        <f t="shared" si="21"/>
        <v>0.323182499999994</v>
      </c>
      <c r="AE265" s="255">
        <v>14</v>
      </c>
      <c r="AF265" s="140"/>
      <c r="AG265" s="256"/>
      <c r="AH265" s="257">
        <v>4.3</v>
      </c>
      <c r="AI265" s="258">
        <v>169.1</v>
      </c>
      <c r="AJ265" s="259">
        <f t="shared" si="22"/>
        <v>2.54287403903016</v>
      </c>
      <c r="AK265" s="260" t="s">
        <v>63</v>
      </c>
      <c r="AL265" s="260" t="s">
        <v>63</v>
      </c>
      <c r="AM265" s="260" t="s">
        <v>63</v>
      </c>
      <c r="AN265" s="260" t="s">
        <v>63</v>
      </c>
      <c r="AO265" s="260" t="s">
        <v>63</v>
      </c>
      <c r="AP265" s="260" t="s">
        <v>63</v>
      </c>
      <c r="AQ265" s="260" t="s">
        <v>63</v>
      </c>
      <c r="AR265" s="259" t="str">
        <f t="shared" si="23"/>
        <v>合格</v>
      </c>
      <c r="AS265" s="139" t="s">
        <v>64</v>
      </c>
      <c r="AT265" s="44">
        <v>20251226</v>
      </c>
      <c r="AU265" s="41">
        <v>15</v>
      </c>
    </row>
    <row r="266" ht="15" spans="1:47">
      <c r="A266" s="245">
        <v>259</v>
      </c>
      <c r="B266" s="246" t="s">
        <v>56</v>
      </c>
      <c r="C266" s="44">
        <v>20251226</v>
      </c>
      <c r="D266" s="247" t="s">
        <v>1575</v>
      </c>
      <c r="E266" s="239" t="s">
        <v>2095</v>
      </c>
      <c r="F266" s="239" t="s">
        <v>2096</v>
      </c>
      <c r="G266" s="44" t="s">
        <v>60</v>
      </c>
      <c r="H266" s="248" t="s">
        <v>157</v>
      </c>
      <c r="I266" s="248" t="s">
        <v>1225</v>
      </c>
      <c r="J266" s="249">
        <v>5.7</v>
      </c>
      <c r="K266" s="247">
        <v>59</v>
      </c>
      <c r="L266" s="247">
        <v>40</v>
      </c>
      <c r="M266" s="250"/>
      <c r="N266" s="250"/>
      <c r="O266" s="250"/>
      <c r="P266" s="250"/>
      <c r="Q266" s="250"/>
      <c r="R266" s="250"/>
      <c r="S266" s="250"/>
      <c r="T266" s="250"/>
      <c r="U266" s="250"/>
      <c r="V266" s="250"/>
      <c r="W266" s="250"/>
      <c r="X266" s="250"/>
      <c r="Y266" s="250"/>
      <c r="Z266" s="247">
        <v>58.9</v>
      </c>
      <c r="AA266" s="251">
        <f t="shared" si="20"/>
        <v>0.169491525423731</v>
      </c>
      <c r="AB266" s="252">
        <v>99</v>
      </c>
      <c r="AC266" s="253">
        <f>(AB266-Z266)*VLOOKUP(AE266,公斤水的体积!A:B,2,)</f>
        <v>40.129273</v>
      </c>
      <c r="AD266" s="254">
        <f t="shared" si="21"/>
        <v>0.323182499999994</v>
      </c>
      <c r="AE266" s="255">
        <v>14</v>
      </c>
      <c r="AF266" s="140"/>
      <c r="AG266" s="256"/>
      <c r="AH266" s="257">
        <v>2.1</v>
      </c>
      <c r="AI266" s="258">
        <v>127.1</v>
      </c>
      <c r="AJ266" s="259">
        <f t="shared" si="22"/>
        <v>1.6522423288749</v>
      </c>
      <c r="AK266" s="260" t="s">
        <v>63</v>
      </c>
      <c r="AL266" s="260" t="s">
        <v>63</v>
      </c>
      <c r="AM266" s="260" t="s">
        <v>63</v>
      </c>
      <c r="AN266" s="260" t="s">
        <v>63</v>
      </c>
      <c r="AO266" s="260" t="s">
        <v>63</v>
      </c>
      <c r="AP266" s="260" t="s">
        <v>63</v>
      </c>
      <c r="AQ266" s="260" t="s">
        <v>63</v>
      </c>
      <c r="AR266" s="259" t="str">
        <f t="shared" si="23"/>
        <v>合格</v>
      </c>
      <c r="AS266" s="139" t="s">
        <v>64</v>
      </c>
      <c r="AT266" s="44">
        <v>20251226</v>
      </c>
      <c r="AU266" s="41">
        <v>15</v>
      </c>
    </row>
    <row r="267" ht="15" spans="1:47">
      <c r="A267" s="245">
        <v>260</v>
      </c>
      <c r="B267" s="246" t="s">
        <v>56</v>
      </c>
      <c r="C267" s="44">
        <v>20251226</v>
      </c>
      <c r="D267" s="247" t="s">
        <v>1575</v>
      </c>
      <c r="E267" s="239" t="s">
        <v>2097</v>
      </c>
      <c r="F267" s="239" t="s">
        <v>2098</v>
      </c>
      <c r="G267" s="44" t="s">
        <v>133</v>
      </c>
      <c r="H267" s="248" t="s">
        <v>867</v>
      </c>
      <c r="I267" s="248"/>
      <c r="J267" s="249">
        <v>5.7</v>
      </c>
      <c r="K267" s="247">
        <v>47.6</v>
      </c>
      <c r="L267" s="247">
        <v>40</v>
      </c>
      <c r="M267" s="250"/>
      <c r="N267" s="250"/>
      <c r="O267" s="250"/>
      <c r="P267" s="250"/>
      <c r="Q267" s="250"/>
      <c r="R267" s="250"/>
      <c r="S267" s="250"/>
      <c r="T267" s="250"/>
      <c r="U267" s="250"/>
      <c r="V267" s="250"/>
      <c r="W267" s="250"/>
      <c r="X267" s="250"/>
      <c r="Y267" s="250"/>
      <c r="Z267" s="247">
        <v>47.5</v>
      </c>
      <c r="AA267" s="251">
        <f t="shared" si="20"/>
        <v>0.210084033613448</v>
      </c>
      <c r="AB267" s="252">
        <v>87.8</v>
      </c>
      <c r="AC267" s="253">
        <f>(AB267-Z267)*VLOOKUP(AE267,公斤水的体积!A:B,2,)</f>
        <v>40.329419</v>
      </c>
      <c r="AD267" s="254">
        <f t="shared" si="21"/>
        <v>0.823547499999986</v>
      </c>
      <c r="AE267" s="255">
        <v>14</v>
      </c>
      <c r="AF267" s="140"/>
      <c r="AG267" s="256"/>
      <c r="AH267" s="257">
        <v>3.1</v>
      </c>
      <c r="AI267" s="258">
        <v>158.9</v>
      </c>
      <c r="AJ267" s="259">
        <f t="shared" si="22"/>
        <v>1.95091252359975</v>
      </c>
      <c r="AK267" s="260" t="s">
        <v>63</v>
      </c>
      <c r="AL267" s="260" t="s">
        <v>63</v>
      </c>
      <c r="AM267" s="260" t="s">
        <v>63</v>
      </c>
      <c r="AN267" s="260" t="s">
        <v>63</v>
      </c>
      <c r="AO267" s="260" t="s">
        <v>63</v>
      </c>
      <c r="AP267" s="260" t="s">
        <v>63</v>
      </c>
      <c r="AQ267" s="260" t="s">
        <v>63</v>
      </c>
      <c r="AR267" s="259" t="str">
        <f t="shared" si="23"/>
        <v>合格</v>
      </c>
      <c r="AS267" s="139" t="s">
        <v>64</v>
      </c>
      <c r="AT267" s="44">
        <v>20251226</v>
      </c>
      <c r="AU267" s="41">
        <v>15</v>
      </c>
    </row>
    <row r="268" ht="15" spans="1:47">
      <c r="A268" s="245">
        <v>261</v>
      </c>
      <c r="B268" s="246" t="s">
        <v>56</v>
      </c>
      <c r="C268" s="44">
        <v>20251226</v>
      </c>
      <c r="D268" s="247" t="s">
        <v>1575</v>
      </c>
      <c r="E268" s="239" t="s">
        <v>2099</v>
      </c>
      <c r="F268" s="239" t="s">
        <v>2100</v>
      </c>
      <c r="G268" s="44" t="s">
        <v>133</v>
      </c>
      <c r="H268" s="248" t="s">
        <v>529</v>
      </c>
      <c r="I268" s="248"/>
      <c r="J268" s="261">
        <v>5</v>
      </c>
      <c r="K268" s="247">
        <v>42.9</v>
      </c>
      <c r="L268" s="247">
        <v>40</v>
      </c>
      <c r="M268" s="250"/>
      <c r="N268" s="250"/>
      <c r="O268" s="250"/>
      <c r="P268" s="250"/>
      <c r="Q268" s="250"/>
      <c r="R268" s="250"/>
      <c r="S268" s="250"/>
      <c r="T268" s="250"/>
      <c r="U268" s="250"/>
      <c r="V268" s="250"/>
      <c r="W268" s="250"/>
      <c r="X268" s="250"/>
      <c r="Y268" s="250"/>
      <c r="Z268" s="247">
        <v>42.8</v>
      </c>
      <c r="AA268" s="251">
        <f t="shared" si="20"/>
        <v>0.233100233100236</v>
      </c>
      <c r="AB268" s="252">
        <v>82.9</v>
      </c>
      <c r="AC268" s="253">
        <f>(AB268-Z268)*VLOOKUP(AE268,公斤水的体积!A:B,2,)</f>
        <v>40.129273</v>
      </c>
      <c r="AD268" s="254">
        <f t="shared" si="21"/>
        <v>0.323182500000012</v>
      </c>
      <c r="AE268" s="255">
        <v>14</v>
      </c>
      <c r="AF268" s="140"/>
      <c r="AG268" s="256"/>
      <c r="AH268" s="257">
        <v>2.3</v>
      </c>
      <c r="AI268" s="258">
        <v>157.3</v>
      </c>
      <c r="AJ268" s="259">
        <f t="shared" si="22"/>
        <v>1.46217418944692</v>
      </c>
      <c r="AK268" s="260" t="s">
        <v>63</v>
      </c>
      <c r="AL268" s="260" t="s">
        <v>63</v>
      </c>
      <c r="AM268" s="260" t="s">
        <v>63</v>
      </c>
      <c r="AN268" s="260" t="s">
        <v>63</v>
      </c>
      <c r="AO268" s="260" t="s">
        <v>63</v>
      </c>
      <c r="AP268" s="260" t="s">
        <v>63</v>
      </c>
      <c r="AQ268" s="260" t="s">
        <v>63</v>
      </c>
      <c r="AR268" s="259" t="str">
        <f t="shared" si="23"/>
        <v>合格</v>
      </c>
      <c r="AS268" s="139" t="s">
        <v>64</v>
      </c>
      <c r="AT268" s="44">
        <v>20251226</v>
      </c>
      <c r="AU268" s="41">
        <v>15</v>
      </c>
    </row>
    <row r="269" ht="15" spans="1:47">
      <c r="A269" s="245">
        <v>262</v>
      </c>
      <c r="B269" s="246" t="s">
        <v>56</v>
      </c>
      <c r="C269" s="44">
        <v>20251226</v>
      </c>
      <c r="D269" s="247" t="s">
        <v>1575</v>
      </c>
      <c r="E269" s="239" t="s">
        <v>2101</v>
      </c>
      <c r="F269" s="239" t="s">
        <v>2102</v>
      </c>
      <c r="G269" s="44" t="s">
        <v>133</v>
      </c>
      <c r="H269" s="248" t="s">
        <v>1088</v>
      </c>
      <c r="I269" s="248"/>
      <c r="J269" s="249">
        <v>5.7</v>
      </c>
      <c r="K269" s="247">
        <v>47.2</v>
      </c>
      <c r="L269" s="247">
        <v>40</v>
      </c>
      <c r="M269" s="250"/>
      <c r="N269" s="250"/>
      <c r="O269" s="250"/>
      <c r="P269" s="250"/>
      <c r="Q269" s="250"/>
      <c r="R269" s="250"/>
      <c r="S269" s="250"/>
      <c r="T269" s="250"/>
      <c r="U269" s="250"/>
      <c r="V269" s="250"/>
      <c r="W269" s="250"/>
      <c r="X269" s="250"/>
      <c r="Y269" s="250"/>
      <c r="Z269" s="247">
        <v>47.1</v>
      </c>
      <c r="AA269" s="251">
        <f t="shared" si="20"/>
        <v>0.211864406779664</v>
      </c>
      <c r="AB269" s="252">
        <v>87.2</v>
      </c>
      <c r="AC269" s="253">
        <f>(AB269-Z269)*VLOOKUP(AE269,公斤水的体积!A:B,2,)</f>
        <v>40.129273</v>
      </c>
      <c r="AD269" s="254">
        <f t="shared" si="21"/>
        <v>0.323182499999994</v>
      </c>
      <c r="AE269" s="255">
        <v>14</v>
      </c>
      <c r="AF269" s="140"/>
      <c r="AG269" s="256"/>
      <c r="AH269" s="257">
        <v>2.5</v>
      </c>
      <c r="AI269" s="258">
        <v>147.9</v>
      </c>
      <c r="AJ269" s="259">
        <f t="shared" si="22"/>
        <v>1.69033130493577</v>
      </c>
      <c r="AK269" s="260" t="s">
        <v>63</v>
      </c>
      <c r="AL269" s="260" t="s">
        <v>63</v>
      </c>
      <c r="AM269" s="260" t="s">
        <v>63</v>
      </c>
      <c r="AN269" s="260" t="s">
        <v>63</v>
      </c>
      <c r="AO269" s="260" t="s">
        <v>63</v>
      </c>
      <c r="AP269" s="260" t="s">
        <v>63</v>
      </c>
      <c r="AQ269" s="260" t="s">
        <v>63</v>
      </c>
      <c r="AR269" s="259" t="str">
        <f t="shared" si="23"/>
        <v>合格</v>
      </c>
      <c r="AS269" s="139" t="s">
        <v>64</v>
      </c>
      <c r="AT269" s="44">
        <v>20251226</v>
      </c>
      <c r="AU269" s="41">
        <v>15</v>
      </c>
    </row>
    <row r="270" ht="15" spans="1:47">
      <c r="A270" s="245">
        <v>263</v>
      </c>
      <c r="B270" s="246" t="s">
        <v>56</v>
      </c>
      <c r="C270" s="44">
        <v>20251226</v>
      </c>
      <c r="D270" s="247" t="s">
        <v>1575</v>
      </c>
      <c r="E270" s="239" t="s">
        <v>2103</v>
      </c>
      <c r="F270" s="239" t="s">
        <v>2104</v>
      </c>
      <c r="G270" s="44" t="s">
        <v>60</v>
      </c>
      <c r="H270" s="248" t="s">
        <v>900</v>
      </c>
      <c r="I270" s="248" t="s">
        <v>205</v>
      </c>
      <c r="J270" s="249">
        <v>5.7</v>
      </c>
      <c r="K270" s="247">
        <v>47.6</v>
      </c>
      <c r="L270" s="247">
        <v>40.2</v>
      </c>
      <c r="M270" s="250"/>
      <c r="N270" s="250"/>
      <c r="O270" s="250"/>
      <c r="P270" s="250"/>
      <c r="Q270" s="250"/>
      <c r="R270" s="250"/>
      <c r="S270" s="250"/>
      <c r="T270" s="250"/>
      <c r="U270" s="250"/>
      <c r="V270" s="250"/>
      <c r="W270" s="250"/>
      <c r="X270" s="250"/>
      <c r="Y270" s="250"/>
      <c r="Z270" s="247">
        <v>47.5</v>
      </c>
      <c r="AA270" s="251">
        <f t="shared" si="20"/>
        <v>0.210084033613448</v>
      </c>
      <c r="AB270" s="252">
        <v>87.8</v>
      </c>
      <c r="AC270" s="253">
        <f>(AB270-Z270)*VLOOKUP(AE270,公斤水的体积!A:B,2,)</f>
        <v>40.329419</v>
      </c>
      <c r="AD270" s="254">
        <f t="shared" si="21"/>
        <v>0.321937810945252</v>
      </c>
      <c r="AE270" s="255">
        <v>14</v>
      </c>
      <c r="AF270" s="140"/>
      <c r="AG270" s="256"/>
      <c r="AH270" s="257">
        <v>5</v>
      </c>
      <c r="AI270" s="258">
        <v>147.9</v>
      </c>
      <c r="AJ270" s="259">
        <f t="shared" si="22"/>
        <v>3.38066260987153</v>
      </c>
      <c r="AK270" s="260" t="s">
        <v>63</v>
      </c>
      <c r="AL270" s="260" t="s">
        <v>63</v>
      </c>
      <c r="AM270" s="260" t="s">
        <v>63</v>
      </c>
      <c r="AN270" s="260" t="s">
        <v>63</v>
      </c>
      <c r="AO270" s="260" t="s">
        <v>63</v>
      </c>
      <c r="AP270" s="260" t="s">
        <v>63</v>
      </c>
      <c r="AQ270" s="260" t="s">
        <v>63</v>
      </c>
      <c r="AR270" s="259" t="str">
        <f t="shared" si="23"/>
        <v>合格</v>
      </c>
      <c r="AS270" s="139" t="s">
        <v>64</v>
      </c>
      <c r="AT270" s="44">
        <v>20251226</v>
      </c>
      <c r="AU270" s="41">
        <v>15</v>
      </c>
    </row>
    <row r="271" ht="15" spans="1:47">
      <c r="A271" s="245">
        <v>264</v>
      </c>
      <c r="B271" s="246" t="s">
        <v>56</v>
      </c>
      <c r="C271" s="44">
        <v>20251226</v>
      </c>
      <c r="D271" s="247" t="s">
        <v>1575</v>
      </c>
      <c r="E271" s="239" t="s">
        <v>2105</v>
      </c>
      <c r="F271" s="239" t="s">
        <v>2106</v>
      </c>
      <c r="G271" s="44" t="s">
        <v>133</v>
      </c>
      <c r="H271" s="248" t="s">
        <v>836</v>
      </c>
      <c r="I271" s="248" t="s">
        <v>277</v>
      </c>
      <c r="J271" s="261">
        <v>5</v>
      </c>
      <c r="K271" s="247">
        <v>44.3</v>
      </c>
      <c r="L271" s="247">
        <v>40</v>
      </c>
      <c r="M271" s="250"/>
      <c r="N271" s="250"/>
      <c r="O271" s="250"/>
      <c r="P271" s="250"/>
      <c r="Q271" s="250"/>
      <c r="R271" s="250"/>
      <c r="S271" s="250"/>
      <c r="T271" s="250"/>
      <c r="U271" s="250"/>
      <c r="V271" s="250"/>
      <c r="W271" s="250"/>
      <c r="X271" s="250"/>
      <c r="Y271" s="250"/>
      <c r="Z271" s="247">
        <v>44.2</v>
      </c>
      <c r="AA271" s="251">
        <f t="shared" si="20"/>
        <v>0.2257336343115</v>
      </c>
      <c r="AB271" s="252">
        <v>84.3</v>
      </c>
      <c r="AC271" s="253">
        <f>(AB271-Z271)*VLOOKUP(AE271,公斤水的体积!A:B,2,)</f>
        <v>40.129273</v>
      </c>
      <c r="AD271" s="254">
        <f t="shared" si="21"/>
        <v>0.323182499999977</v>
      </c>
      <c r="AE271" s="255">
        <v>14</v>
      </c>
      <c r="AF271" s="140"/>
      <c r="AG271" s="256"/>
      <c r="AH271" s="257">
        <v>2.7</v>
      </c>
      <c r="AI271" s="258">
        <v>169.9</v>
      </c>
      <c r="AJ271" s="259">
        <f t="shared" si="22"/>
        <v>1.58917010005886</v>
      </c>
      <c r="AK271" s="260" t="s">
        <v>63</v>
      </c>
      <c r="AL271" s="260" t="s">
        <v>63</v>
      </c>
      <c r="AM271" s="260" t="s">
        <v>63</v>
      </c>
      <c r="AN271" s="260" t="s">
        <v>63</v>
      </c>
      <c r="AO271" s="260" t="s">
        <v>63</v>
      </c>
      <c r="AP271" s="260" t="s">
        <v>63</v>
      </c>
      <c r="AQ271" s="260" t="s">
        <v>63</v>
      </c>
      <c r="AR271" s="259" t="str">
        <f t="shared" si="23"/>
        <v>合格</v>
      </c>
      <c r="AS271" s="139" t="s">
        <v>64</v>
      </c>
      <c r="AT271" s="44">
        <v>20251226</v>
      </c>
      <c r="AU271" s="41">
        <v>15</v>
      </c>
    </row>
  </sheetData>
  <autoFilter xmlns:etc="http://www.wps.cn/officeDocument/2017/etCustomData" ref="A2:AU271" etc:filterBottomFollowUsedRange="0">
    <extLst/>
  </autoFilter>
  <mergeCells count="50">
    <mergeCell ref="E4:L4"/>
    <mergeCell ref="M4:O4"/>
    <mergeCell ref="P4:X4"/>
    <mergeCell ref="AE4:AK4"/>
    <mergeCell ref="AL4:AM4"/>
    <mergeCell ref="U5:W5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Y4:Y6"/>
    <mergeCell ref="Z4:Z6"/>
    <mergeCell ref="AA4:AA6"/>
    <mergeCell ref="AB4:AB6"/>
    <mergeCell ref="AC4:AC6"/>
    <mergeCell ref="AD4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4:AN6"/>
    <mergeCell ref="AO4:AO6"/>
    <mergeCell ref="AP4:AP6"/>
    <mergeCell ref="AQ4:AQ6"/>
    <mergeCell ref="AR4:AR6"/>
    <mergeCell ref="AS4:AS6"/>
    <mergeCell ref="AT4:AT6"/>
    <mergeCell ref="AU4:AU6"/>
    <mergeCell ref="A1:AU2"/>
  </mergeCells>
  <pageMargins left="2.00902777777778" right="0.309027777777778" top="0.238888888888889" bottom="0.238888888888889" header="0.279166666666667" footer="0.159027777777778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R26"/>
  <sheetViews>
    <sheetView workbookViewId="0">
      <selection activeCell="H13" sqref="H13"/>
    </sheetView>
  </sheetViews>
  <sheetFormatPr defaultColWidth="9" defaultRowHeight="14.25"/>
  <cols>
    <col min="1" max="1" width="4.125" style="67" customWidth="1"/>
    <col min="2" max="2" width="6.25" style="70" customWidth="1"/>
    <col min="3" max="3" width="9" style="70" customWidth="1"/>
    <col min="4" max="4" width="4.25" style="70" customWidth="1"/>
    <col min="5" max="5" width="6.5" style="71" customWidth="1"/>
    <col min="6" max="6" width="7.625" style="72" customWidth="1"/>
    <col min="7" max="7" width="6.5" style="67" customWidth="1"/>
    <col min="8" max="8" width="7.125" style="73" customWidth="1"/>
    <col min="9" max="9" width="7.175" style="73" customWidth="1"/>
    <col min="10" max="10" width="4.875" style="70" customWidth="1"/>
    <col min="11" max="11" width="5.875" style="70" customWidth="1"/>
    <col min="12" max="12" width="6" style="74" customWidth="1"/>
    <col min="13" max="13" width="4.45833333333333" style="66" hidden="1" customWidth="1"/>
    <col min="14" max="25" width="5.125" style="66" hidden="1" customWidth="1"/>
    <col min="26" max="26" width="6" style="75" customWidth="1"/>
    <col min="27" max="27" width="6.5" style="76" customWidth="1"/>
    <col min="28" max="28" width="6.875" style="77" customWidth="1"/>
    <col min="29" max="29" width="6.75" style="78" customWidth="1"/>
    <col min="30" max="30" width="6.875" style="79" customWidth="1"/>
    <col min="31" max="31" width="3.90833333333333" style="80" customWidth="1"/>
    <col min="32" max="32" width="4" style="80" hidden="1" customWidth="1"/>
    <col min="33" max="33" width="4.625" style="80" hidden="1" customWidth="1"/>
    <col min="34" max="34" width="5.5" style="80" customWidth="1"/>
    <col min="35" max="35" width="6.625" style="81" customWidth="1"/>
    <col min="36" max="36" width="7.25" style="82" customWidth="1"/>
    <col min="37" max="37" width="3.875" style="66" customWidth="1"/>
    <col min="38" max="38" width="0.108333333333333" style="66" hidden="1" customWidth="1"/>
    <col min="39" max="39" width="3.125" style="66" customWidth="1"/>
    <col min="40" max="43" width="3" style="66" customWidth="1"/>
    <col min="44" max="44" width="6.625" style="66" customWidth="1"/>
    <col min="45" max="45" width="7.125" style="83" customWidth="1"/>
    <col min="46" max="46" width="9.5" style="84" customWidth="1"/>
    <col min="47" max="47" width="7.71666666666667" style="70" customWidth="1"/>
    <col min="48" max="48" width="6.875" style="85" customWidth="1"/>
    <col min="49" max="251" width="9" style="85" customWidth="1"/>
    <col min="252" max="16384" width="9" style="85"/>
  </cols>
  <sheetData>
    <row r="1" s="66" customFormat="1" ht="36" customHeight="1" spans="1:252">
      <c r="A1" s="86" t="s">
        <v>2107</v>
      </c>
      <c r="B1" s="7"/>
      <c r="C1" s="7"/>
      <c r="D1" s="86"/>
      <c r="E1" s="87"/>
      <c r="F1" s="87"/>
      <c r="G1" s="86"/>
      <c r="H1" s="87"/>
      <c r="I1" s="87"/>
      <c r="J1" s="86"/>
      <c r="K1" s="86"/>
      <c r="L1" s="87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8"/>
      <c r="AA1" s="89"/>
      <c r="AB1" s="88"/>
      <c r="AC1" s="90"/>
      <c r="AD1" s="89"/>
      <c r="AE1" s="88"/>
      <c r="AF1" s="88"/>
      <c r="AG1" s="88"/>
      <c r="AH1" s="88"/>
      <c r="AI1" s="91"/>
      <c r="AJ1" s="92"/>
      <c r="AK1" s="93"/>
      <c r="AL1" s="93"/>
      <c r="AM1" s="93"/>
      <c r="AN1" s="93"/>
      <c r="AO1" s="93"/>
      <c r="AP1" s="93"/>
      <c r="AQ1" s="93"/>
      <c r="AR1" s="93"/>
      <c r="AS1" s="86"/>
      <c r="AT1" s="94"/>
      <c r="AU1" s="7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</row>
    <row r="2" s="66" customFormat="1" ht="4" customHeight="1" spans="1:252">
      <c r="A2" s="86"/>
      <c r="B2" s="7"/>
      <c r="C2" s="7"/>
      <c r="D2" s="86"/>
      <c r="E2" s="87"/>
      <c r="F2" s="87"/>
      <c r="G2" s="86"/>
      <c r="H2" s="87"/>
      <c r="I2" s="87"/>
      <c r="J2" s="86"/>
      <c r="K2" s="86"/>
      <c r="L2" s="87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8"/>
      <c r="AA2" s="89"/>
      <c r="AB2" s="88"/>
      <c r="AC2" s="90"/>
      <c r="AD2" s="89"/>
      <c r="AE2" s="88"/>
      <c r="AF2" s="88"/>
      <c r="AG2" s="88"/>
      <c r="AH2" s="88"/>
      <c r="AI2" s="91"/>
      <c r="AJ2" s="92"/>
      <c r="AK2" s="93"/>
      <c r="AL2" s="93"/>
      <c r="AM2" s="93"/>
      <c r="AN2" s="93"/>
      <c r="AO2" s="93"/>
      <c r="AP2" s="93"/>
      <c r="AQ2" s="93"/>
      <c r="AR2" s="93"/>
      <c r="AS2" s="86"/>
      <c r="AT2" s="94"/>
      <c r="AU2" s="7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</row>
    <row r="3" s="67" customFormat="1" ht="17" customHeight="1" spans="1:252">
      <c r="B3" s="95" t="s">
        <v>1</v>
      </c>
      <c r="C3" s="95"/>
      <c r="D3" s="96"/>
      <c r="E3" s="97"/>
      <c r="F3" s="98"/>
      <c r="G3" s="96"/>
      <c r="H3" s="99"/>
      <c r="I3" s="99"/>
      <c r="J3" s="96"/>
      <c r="K3" s="96"/>
      <c r="L3" s="98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100"/>
      <c r="AB3" s="101"/>
      <c r="AC3" s="102"/>
      <c r="AD3" s="100"/>
      <c r="AE3" s="96"/>
      <c r="AF3" s="96"/>
      <c r="AG3" s="96"/>
      <c r="AH3" s="96"/>
      <c r="AI3" s="98"/>
      <c r="AJ3" s="100"/>
      <c r="AK3" s="103"/>
      <c r="AL3" s="103"/>
      <c r="AM3" s="103"/>
      <c r="AN3" s="103"/>
      <c r="AO3" s="103"/>
      <c r="AP3" s="103"/>
      <c r="AQ3" s="103"/>
      <c r="AR3" s="103"/>
      <c r="AS3" s="96"/>
      <c r="AT3" s="104"/>
      <c r="AU3" s="96"/>
    </row>
    <row r="4" s="68" customFormat="1" ht="15" customHeight="1" spans="1:252">
      <c r="A4" s="105" t="s">
        <v>1047</v>
      </c>
      <c r="B4" s="106" t="s">
        <v>1444</v>
      </c>
      <c r="C4" s="107" t="s">
        <v>1572</v>
      </c>
      <c r="D4" s="105" t="s">
        <v>5</v>
      </c>
      <c r="E4" s="108" t="s">
        <v>6</v>
      </c>
      <c r="F4" s="109"/>
      <c r="G4" s="110"/>
      <c r="H4" s="109"/>
      <c r="I4" s="109"/>
      <c r="J4" s="110"/>
      <c r="K4" s="110"/>
      <c r="L4" s="109"/>
      <c r="M4" s="110" t="s">
        <v>7</v>
      </c>
      <c r="N4" s="110"/>
      <c r="O4" s="110"/>
      <c r="P4" s="110" t="s">
        <v>8</v>
      </c>
      <c r="Q4" s="110"/>
      <c r="R4" s="110"/>
      <c r="S4" s="110"/>
      <c r="T4" s="110"/>
      <c r="U4" s="110"/>
      <c r="V4" s="110"/>
      <c r="W4" s="110"/>
      <c r="X4" s="110"/>
      <c r="Y4" s="105" t="s">
        <v>9</v>
      </c>
      <c r="Z4" s="107" t="s">
        <v>10</v>
      </c>
      <c r="AA4" s="111" t="s">
        <v>11</v>
      </c>
      <c r="AB4" s="112" t="s">
        <v>12</v>
      </c>
      <c r="AC4" s="113" t="s">
        <v>13</v>
      </c>
      <c r="AD4" s="111" t="s">
        <v>14</v>
      </c>
      <c r="AE4" s="107" t="s">
        <v>15</v>
      </c>
      <c r="AF4" s="107"/>
      <c r="AG4" s="107"/>
      <c r="AH4" s="107"/>
      <c r="AI4" s="114"/>
      <c r="AJ4" s="111"/>
      <c r="AK4" s="115"/>
      <c r="AL4" s="41" t="s">
        <v>16</v>
      </c>
      <c r="AM4" s="41"/>
      <c r="AN4" s="116" t="s">
        <v>17</v>
      </c>
      <c r="AO4" s="116" t="s">
        <v>18</v>
      </c>
      <c r="AP4" s="116" t="s">
        <v>19</v>
      </c>
      <c r="AQ4" s="116" t="s">
        <v>20</v>
      </c>
      <c r="AR4" s="116" t="s">
        <v>21</v>
      </c>
      <c r="AS4" s="105" t="s">
        <v>22</v>
      </c>
      <c r="AT4" s="117" t="s">
        <v>23</v>
      </c>
      <c r="AU4" s="114" t="s">
        <v>24</v>
      </c>
    </row>
    <row r="5" s="68" customFormat="1" ht="16.5" customHeight="1" spans="1:252">
      <c r="A5" s="105"/>
      <c r="B5" s="106"/>
      <c r="C5" s="107"/>
      <c r="D5" s="105"/>
      <c r="E5" s="118" t="s">
        <v>25</v>
      </c>
      <c r="F5" s="114" t="s">
        <v>1448</v>
      </c>
      <c r="G5" s="107" t="s">
        <v>27</v>
      </c>
      <c r="H5" s="114" t="s">
        <v>28</v>
      </c>
      <c r="I5" s="114" t="s">
        <v>29</v>
      </c>
      <c r="J5" s="107" t="s">
        <v>30</v>
      </c>
      <c r="K5" s="107" t="s">
        <v>31</v>
      </c>
      <c r="L5" s="114" t="s">
        <v>32</v>
      </c>
      <c r="M5" s="105" t="s">
        <v>33</v>
      </c>
      <c r="N5" s="105" t="s">
        <v>34</v>
      </c>
      <c r="O5" s="105" t="s">
        <v>35</v>
      </c>
      <c r="P5" s="105" t="s">
        <v>36</v>
      </c>
      <c r="Q5" s="105" t="s">
        <v>37</v>
      </c>
      <c r="R5" s="105" t="s">
        <v>38</v>
      </c>
      <c r="S5" s="105" t="s">
        <v>39</v>
      </c>
      <c r="T5" s="105" t="s">
        <v>40</v>
      </c>
      <c r="U5" s="110" t="s">
        <v>41</v>
      </c>
      <c r="V5" s="110"/>
      <c r="W5" s="110"/>
      <c r="X5" s="110" t="s">
        <v>42</v>
      </c>
      <c r="Y5" s="105"/>
      <c r="Z5" s="107"/>
      <c r="AA5" s="111"/>
      <c r="AB5" s="112"/>
      <c r="AC5" s="113"/>
      <c r="AD5" s="111"/>
      <c r="AE5" s="119" t="s">
        <v>43</v>
      </c>
      <c r="AF5" s="107" t="s">
        <v>44</v>
      </c>
      <c r="AG5" s="107" t="s">
        <v>45</v>
      </c>
      <c r="AH5" s="107" t="s">
        <v>46</v>
      </c>
      <c r="AI5" s="114" t="s">
        <v>47</v>
      </c>
      <c r="AJ5" s="111" t="s">
        <v>48</v>
      </c>
      <c r="AK5" s="120" t="s">
        <v>1449</v>
      </c>
      <c r="AL5" s="116" t="s">
        <v>50</v>
      </c>
      <c r="AM5" s="116" t="s">
        <v>51</v>
      </c>
      <c r="AN5" s="116"/>
      <c r="AO5" s="116"/>
      <c r="AP5" s="116"/>
      <c r="AQ5" s="116"/>
      <c r="AR5" s="116"/>
      <c r="AS5" s="105"/>
      <c r="AT5" s="117"/>
      <c r="AU5" s="114"/>
    </row>
    <row r="6" s="69" customFormat="1" ht="38" customHeight="1" spans="1:252">
      <c r="A6" s="105"/>
      <c r="B6" s="106"/>
      <c r="C6" s="107"/>
      <c r="D6" s="105"/>
      <c r="E6" s="108"/>
      <c r="F6" s="109"/>
      <c r="G6" s="110"/>
      <c r="H6" s="114"/>
      <c r="I6" s="109"/>
      <c r="J6" s="110"/>
      <c r="K6" s="110"/>
      <c r="L6" s="109"/>
      <c r="M6" s="105"/>
      <c r="N6" s="105"/>
      <c r="O6" s="105"/>
      <c r="P6" s="105"/>
      <c r="Q6" s="105"/>
      <c r="R6" s="105"/>
      <c r="S6" s="105"/>
      <c r="T6" s="105"/>
      <c r="U6" s="121" t="s">
        <v>52</v>
      </c>
      <c r="V6" s="121" t="s">
        <v>53</v>
      </c>
      <c r="W6" s="121" t="s">
        <v>54</v>
      </c>
      <c r="X6" s="121" t="s">
        <v>1049</v>
      </c>
      <c r="Y6" s="105"/>
      <c r="Z6" s="107"/>
      <c r="AA6" s="111"/>
      <c r="AB6" s="112"/>
      <c r="AC6" s="113"/>
      <c r="AD6" s="111"/>
      <c r="AE6" s="122"/>
      <c r="AF6" s="107"/>
      <c r="AG6" s="107"/>
      <c r="AH6" s="107"/>
      <c r="AI6" s="114"/>
      <c r="AJ6" s="111"/>
      <c r="AK6" s="123"/>
      <c r="AL6" s="116"/>
      <c r="AM6" s="116"/>
      <c r="AN6" s="116"/>
      <c r="AO6" s="116"/>
      <c r="AP6" s="116"/>
      <c r="AQ6" s="116"/>
      <c r="AR6" s="116"/>
      <c r="AS6" s="105"/>
      <c r="AT6" s="117"/>
      <c r="AU6" s="114"/>
    </row>
    <row r="7" s="67" customFormat="1" ht="17" customHeight="1" spans="1:252">
      <c r="A7" s="124">
        <v>1</v>
      </c>
      <c r="B7" s="124">
        <v>2</v>
      </c>
      <c r="C7" s="125">
        <v>3</v>
      </c>
      <c r="D7" s="124">
        <v>4</v>
      </c>
      <c r="E7" s="126">
        <v>5</v>
      </c>
      <c r="F7" s="127">
        <v>6</v>
      </c>
      <c r="G7" s="124">
        <v>7</v>
      </c>
      <c r="H7" s="127">
        <v>8</v>
      </c>
      <c r="I7" s="127">
        <v>9</v>
      </c>
      <c r="J7" s="124">
        <v>10</v>
      </c>
      <c r="K7" s="124">
        <v>11</v>
      </c>
      <c r="L7" s="128">
        <v>12</v>
      </c>
      <c r="M7" s="125">
        <v>13</v>
      </c>
      <c r="N7" s="124">
        <v>14</v>
      </c>
      <c r="O7" s="124">
        <v>15</v>
      </c>
      <c r="P7" s="125">
        <v>16</v>
      </c>
      <c r="Q7" s="125">
        <v>17</v>
      </c>
      <c r="R7" s="124">
        <v>18</v>
      </c>
      <c r="S7" s="124">
        <v>19</v>
      </c>
      <c r="T7" s="125">
        <v>20</v>
      </c>
      <c r="U7" s="125">
        <v>21</v>
      </c>
      <c r="V7" s="124">
        <v>22</v>
      </c>
      <c r="W7" s="124">
        <v>23</v>
      </c>
      <c r="X7" s="125">
        <v>24</v>
      </c>
      <c r="Y7" s="125">
        <v>25</v>
      </c>
      <c r="Z7" s="129">
        <v>26</v>
      </c>
      <c r="AA7" s="130">
        <v>27</v>
      </c>
      <c r="AB7" s="129">
        <v>28</v>
      </c>
      <c r="AC7" s="131">
        <v>29</v>
      </c>
      <c r="AD7" s="130">
        <v>30</v>
      </c>
      <c r="AE7" s="129">
        <v>31</v>
      </c>
      <c r="AF7" s="129">
        <v>32</v>
      </c>
      <c r="AG7" s="129">
        <v>33</v>
      </c>
      <c r="AH7" s="129">
        <v>34</v>
      </c>
      <c r="AI7" s="132">
        <v>35</v>
      </c>
      <c r="AJ7" s="133">
        <v>36</v>
      </c>
      <c r="AK7" s="125">
        <v>37</v>
      </c>
      <c r="AL7" s="125">
        <v>38</v>
      </c>
      <c r="AM7" s="125">
        <v>39</v>
      </c>
      <c r="AN7" s="125">
        <v>40</v>
      </c>
      <c r="AO7" s="125">
        <v>41</v>
      </c>
      <c r="AP7" s="125">
        <v>42</v>
      </c>
      <c r="AQ7" s="125">
        <v>43</v>
      </c>
      <c r="AR7" s="125">
        <v>44</v>
      </c>
      <c r="AS7" s="124">
        <v>45</v>
      </c>
      <c r="AT7" s="134">
        <v>46</v>
      </c>
      <c r="AU7" s="125">
        <v>47</v>
      </c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</row>
    <row r="8" spans="1:252">
      <c r="A8" s="135">
        <v>1</v>
      </c>
      <c r="B8" s="136" t="s">
        <v>56</v>
      </c>
      <c r="C8" s="137">
        <v>20251212</v>
      </c>
      <c r="D8" s="137" t="s">
        <v>2108</v>
      </c>
      <c r="E8" s="51" t="s">
        <v>2109</v>
      </c>
      <c r="F8" s="43" t="s">
        <v>2110</v>
      </c>
      <c r="G8" s="125" t="s">
        <v>133</v>
      </c>
      <c r="H8" s="138" t="s">
        <v>423</v>
      </c>
      <c r="I8" s="138" t="s">
        <v>98</v>
      </c>
      <c r="J8" s="136">
        <v>5.7</v>
      </c>
      <c r="K8" s="137">
        <v>47.8</v>
      </c>
      <c r="L8" s="139" t="s">
        <v>420</v>
      </c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1">
        <v>47.7</v>
      </c>
      <c r="AA8" s="142">
        <f>(K8-Z8)/K8*100</f>
        <v>0.20920502092049</v>
      </c>
      <c r="AB8" s="143">
        <v>88.4</v>
      </c>
      <c r="AC8" s="144">
        <f>(AB8-Z8)*VLOOKUP(AE8,公斤水的体积!A:B,2,)</f>
        <v>40.735409</v>
      </c>
      <c r="AD8" s="145">
        <f>(AC8-L8)/L8*100</f>
        <v>0.333519704433487</v>
      </c>
      <c r="AE8" s="146">
        <v>15</v>
      </c>
      <c r="AF8" s="146"/>
      <c r="AG8" s="146"/>
      <c r="AH8" s="146">
        <v>1.1</v>
      </c>
      <c r="AI8" s="147" t="s">
        <v>2111</v>
      </c>
      <c r="AJ8" s="148">
        <f>AH8/AI8*100</f>
        <v>0.753941055517478</v>
      </c>
      <c r="AK8" s="149">
        <f>VLOOKUP(AE8,水的平均压缩系数!C:F,4,)*1000</f>
        <v>10.287</v>
      </c>
      <c r="AL8" s="140" t="s">
        <v>63</v>
      </c>
      <c r="AM8" s="140" t="s">
        <v>63</v>
      </c>
      <c r="AN8" s="140" t="s">
        <v>63</v>
      </c>
      <c r="AO8" s="140" t="s">
        <v>63</v>
      </c>
      <c r="AP8" s="140" t="s">
        <v>63</v>
      </c>
      <c r="AQ8" s="140" t="s">
        <v>63</v>
      </c>
      <c r="AR8" s="140" t="str">
        <f>IF(AND(AD8&lt;10,AD8&gt;=-1.5,AA8&lt;5,AA8&gt;-1,AJ8&lt;6,AJ8&gt;=0),"合格","不合格")</f>
        <v>合格</v>
      </c>
      <c r="AS8" s="42" t="s">
        <v>64</v>
      </c>
      <c r="AT8" s="137">
        <v>20251212</v>
      </c>
      <c r="AU8" s="137">
        <v>15</v>
      </c>
    </row>
    <row r="9" spans="1:252">
      <c r="A9" s="135">
        <v>2</v>
      </c>
      <c r="B9" s="136" t="s">
        <v>56</v>
      </c>
      <c r="C9" s="137">
        <v>20251212</v>
      </c>
      <c r="D9" s="137" t="s">
        <v>2108</v>
      </c>
      <c r="E9" s="150" t="s">
        <v>2112</v>
      </c>
      <c r="F9" s="127" t="s">
        <v>2113</v>
      </c>
      <c r="G9" s="125" t="s">
        <v>60</v>
      </c>
      <c r="H9" s="151" t="s">
        <v>1160</v>
      </c>
      <c r="I9" s="151" t="s">
        <v>524</v>
      </c>
      <c r="J9" s="136">
        <v>5.7</v>
      </c>
      <c r="K9" s="137">
        <v>48</v>
      </c>
      <c r="L9" s="139" t="s">
        <v>589</v>
      </c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1">
        <v>47.9</v>
      </c>
      <c r="AA9" s="142">
        <f>(K9-Z9)/K9*100</f>
        <v>0.208333333333336</v>
      </c>
      <c r="AB9" s="143">
        <v>86</v>
      </c>
      <c r="AC9" s="144">
        <f>(AB9-Z9)*VLOOKUP(AE9,公斤水的体积!A:B,2,)</f>
        <v>38.133147</v>
      </c>
      <c r="AD9" s="145">
        <f>(AC9-L9)/L9*100</f>
        <v>0.350386842105266</v>
      </c>
      <c r="AE9" s="146">
        <v>15</v>
      </c>
      <c r="AF9" s="146"/>
      <c r="AG9" s="146"/>
      <c r="AH9" s="146">
        <v>3.4</v>
      </c>
      <c r="AI9" s="147" t="s">
        <v>2114</v>
      </c>
      <c r="AJ9" s="148">
        <f>AH9/AI9*100</f>
        <v>2.50922509225092</v>
      </c>
      <c r="AK9" s="149">
        <f>VLOOKUP(AE9,水的平均压缩系数!C:F,4,)*1000</f>
        <v>10.287</v>
      </c>
      <c r="AL9" s="140" t="s">
        <v>63</v>
      </c>
      <c r="AM9" s="140" t="s">
        <v>63</v>
      </c>
      <c r="AN9" s="140" t="s">
        <v>63</v>
      </c>
      <c r="AO9" s="140" t="s">
        <v>63</v>
      </c>
      <c r="AP9" s="140" t="s">
        <v>63</v>
      </c>
      <c r="AQ9" s="140" t="s">
        <v>63</v>
      </c>
      <c r="AR9" s="140" t="str">
        <f>IF(AND(AD9&lt;10,AD9&gt;=-1.5,AA9&lt;5,AA9&gt;-1,AJ9&lt;6,AJ9&gt;=0),"合格","不合格")</f>
        <v>合格</v>
      </c>
      <c r="AS9" s="42" t="s">
        <v>64</v>
      </c>
      <c r="AT9" s="137">
        <v>20251212</v>
      </c>
      <c r="AU9" s="137">
        <v>15</v>
      </c>
    </row>
    <row r="10" spans="1:252">
      <c r="A10" s="135">
        <v>3</v>
      </c>
      <c r="B10" s="136" t="s">
        <v>56</v>
      </c>
      <c r="C10" s="137">
        <v>20251213</v>
      </c>
      <c r="D10" s="137" t="s">
        <v>2108</v>
      </c>
      <c r="E10" s="150" t="s">
        <v>2115</v>
      </c>
      <c r="F10" s="127" t="s">
        <v>2116</v>
      </c>
      <c r="G10" s="125" t="s">
        <v>133</v>
      </c>
      <c r="H10" s="151" t="s">
        <v>1088</v>
      </c>
      <c r="I10" s="151"/>
      <c r="J10" s="136">
        <v>5.7</v>
      </c>
      <c r="K10" s="137">
        <v>46.4</v>
      </c>
      <c r="L10" s="139" t="s">
        <v>80</v>
      </c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1">
        <v>46.3</v>
      </c>
      <c r="AA10" s="142">
        <f>(K10-Z10)/K10*100</f>
        <v>0.215517241379313</v>
      </c>
      <c r="AB10" s="143">
        <v>86.4</v>
      </c>
      <c r="AC10" s="144">
        <f>(AB10-Z10)*VLOOKUP(AE10,公斤水的体积!A:B,2,)</f>
        <v>40.162957</v>
      </c>
      <c r="AD10" s="145">
        <f>(AC10-L10)/L10*100</f>
        <v>0.407392500000032</v>
      </c>
      <c r="AE10" s="146">
        <v>19</v>
      </c>
      <c r="AF10" s="146"/>
      <c r="AG10" s="146"/>
      <c r="AH10" s="146">
        <v>2.7</v>
      </c>
      <c r="AI10" s="147" t="s">
        <v>2117</v>
      </c>
      <c r="AJ10" s="148">
        <f>AH10/AI10*100</f>
        <v>1.80722891566265</v>
      </c>
      <c r="AK10" s="149">
        <f>VLOOKUP(AE10,水的平均压缩系数!C:F,4,)*1000</f>
        <v>10.15875</v>
      </c>
      <c r="AL10" s="140" t="s">
        <v>63</v>
      </c>
      <c r="AM10" s="140" t="s">
        <v>63</v>
      </c>
      <c r="AN10" s="140" t="s">
        <v>63</v>
      </c>
      <c r="AO10" s="140" t="s">
        <v>63</v>
      </c>
      <c r="AP10" s="140" t="s">
        <v>63</v>
      </c>
      <c r="AQ10" s="140" t="s">
        <v>63</v>
      </c>
      <c r="AR10" s="140" t="str">
        <f>IF(AND(AD10&lt;10,AD10&gt;=-1.5,AA10&lt;5,AA10&gt;-1,AJ10&lt;6,AJ10&gt;=0),"合格","不合格")</f>
        <v>合格</v>
      </c>
      <c r="AS10" s="42" t="s">
        <v>64</v>
      </c>
      <c r="AT10" s="137">
        <v>20251213</v>
      </c>
      <c r="AU10" s="137">
        <v>15</v>
      </c>
    </row>
    <row r="11" spans="1:252">
      <c r="A11" s="135">
        <v>4</v>
      </c>
      <c r="B11" s="136" t="s">
        <v>56</v>
      </c>
      <c r="C11" s="137">
        <v>20251213</v>
      </c>
      <c r="D11" s="137" t="s">
        <v>2108</v>
      </c>
      <c r="E11" s="150" t="s">
        <v>2118</v>
      </c>
      <c r="F11" s="127" t="s">
        <v>2119</v>
      </c>
      <c r="G11" s="125" t="s">
        <v>133</v>
      </c>
      <c r="H11" s="151" t="s">
        <v>595</v>
      </c>
      <c r="I11" s="151"/>
      <c r="J11" s="136">
        <v>5.7</v>
      </c>
      <c r="K11" s="137">
        <v>48.8</v>
      </c>
      <c r="L11" s="139" t="s">
        <v>80</v>
      </c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1">
        <v>48.7</v>
      </c>
      <c r="AA11" s="142">
        <f>(K11-Z11)/K11*100</f>
        <v>0.204918032786874</v>
      </c>
      <c r="AB11" s="143">
        <v>88.8</v>
      </c>
      <c r="AC11" s="144">
        <f>(AB11-Z11)*VLOOKUP(AE11,公斤水的体积!A:B,2,)</f>
        <v>40.162957</v>
      </c>
      <c r="AD11" s="145">
        <f>(AC11-L11)/L11*100</f>
        <v>0.407392499999997</v>
      </c>
      <c r="AE11" s="146">
        <v>19</v>
      </c>
      <c r="AF11" s="146"/>
      <c r="AG11" s="146"/>
      <c r="AH11" s="146">
        <v>3.4</v>
      </c>
      <c r="AI11" s="147" t="s">
        <v>2120</v>
      </c>
      <c r="AJ11" s="148">
        <f>AH11/AI11*100</f>
        <v>2.39943542695836</v>
      </c>
      <c r="AK11" s="149">
        <f>VLOOKUP(AE11,水的平均压缩系数!C:F,4,)*1000</f>
        <v>10.15875</v>
      </c>
      <c r="AL11" s="140" t="s">
        <v>63</v>
      </c>
      <c r="AM11" s="140" t="s">
        <v>63</v>
      </c>
      <c r="AN11" s="140" t="s">
        <v>63</v>
      </c>
      <c r="AO11" s="140" t="s">
        <v>63</v>
      </c>
      <c r="AP11" s="140" t="s">
        <v>63</v>
      </c>
      <c r="AQ11" s="140" t="s">
        <v>63</v>
      </c>
      <c r="AR11" s="140" t="str">
        <f>IF(AND(AD11&lt;10,AD11&gt;=-1.5,AA11&lt;5,AA11&gt;-1,AJ11&lt;6,AJ11&gt;=0),"合格","不合格")</f>
        <v>合格</v>
      </c>
      <c r="AS11" s="42" t="s">
        <v>64</v>
      </c>
      <c r="AT11" s="137">
        <v>20251213</v>
      </c>
      <c r="AU11" s="137">
        <v>15</v>
      </c>
    </row>
    <row r="12" spans="1:252">
      <c r="AA12" s="152"/>
      <c r="AB12" s="153"/>
      <c r="AC12" s="154"/>
      <c r="AD12" s="155"/>
    </row>
    <row r="13" spans="1:252">
      <c r="AA13" s="152"/>
      <c r="AB13" s="153"/>
      <c r="AC13" s="154"/>
      <c r="AD13" s="155"/>
    </row>
    <row r="14" spans="1:252">
      <c r="AA14" s="152"/>
      <c r="AB14" s="153"/>
      <c r="AC14" s="154"/>
      <c r="AD14" s="155"/>
    </row>
    <row r="15" spans="1:252">
      <c r="AA15" s="152"/>
      <c r="AB15" s="153"/>
      <c r="AC15" s="154"/>
      <c r="AD15" s="155"/>
    </row>
    <row r="16" spans="1:252">
      <c r="AA16" s="152"/>
      <c r="AB16" s="153"/>
      <c r="AC16" s="154"/>
      <c r="AD16" s="155"/>
    </row>
    <row r="17" spans="27:30">
      <c r="AA17" s="152"/>
      <c r="AB17" s="153"/>
      <c r="AC17" s="154"/>
      <c r="AD17" s="155"/>
    </row>
    <row r="18" spans="27:30">
      <c r="AA18" s="152"/>
      <c r="AB18" s="153"/>
      <c r="AC18" s="154"/>
      <c r="AD18" s="155"/>
    </row>
    <row r="19" spans="27:30">
      <c r="AA19" s="152"/>
      <c r="AB19" s="153"/>
      <c r="AC19" s="154"/>
      <c r="AD19" s="155"/>
    </row>
    <row r="20" spans="27:30">
      <c r="AA20" s="152"/>
      <c r="AB20" s="153"/>
      <c r="AC20" s="154"/>
      <c r="AD20" s="155"/>
    </row>
    <row r="21" spans="27:30">
      <c r="AA21" s="152"/>
      <c r="AB21" s="153"/>
      <c r="AC21" s="154"/>
      <c r="AD21" s="155"/>
    </row>
    <row r="22" spans="27:30">
      <c r="AA22" s="152"/>
      <c r="AB22" s="153"/>
      <c r="AC22" s="154"/>
      <c r="AD22" s="155"/>
    </row>
    <row r="23" spans="27:30">
      <c r="AA23" s="152"/>
      <c r="AB23" s="153"/>
      <c r="AC23" s="154"/>
      <c r="AD23" s="155"/>
    </row>
    <row r="24" spans="27:30">
      <c r="AA24" s="152"/>
      <c r="AB24" s="153"/>
      <c r="AC24" s="154"/>
      <c r="AD24" s="155"/>
    </row>
    <row r="25" spans="27:30">
      <c r="AA25" s="152"/>
      <c r="AB25" s="153"/>
      <c r="AC25" s="154"/>
      <c r="AD25" s="155"/>
    </row>
    <row r="26" spans="27:30">
      <c r="AA26" s="152"/>
      <c r="AB26" s="153"/>
      <c r="AC26" s="154"/>
      <c r="AD26" s="155"/>
    </row>
  </sheetData>
  <autoFilter xmlns:etc="http://www.wps.cn/officeDocument/2017/etCustomData" ref="A1:IR11" etc:filterBottomFollowUsedRange="0">
    <extLst/>
  </autoFilter>
  <mergeCells count="51">
    <mergeCell ref="H3:I3"/>
    <mergeCell ref="E4:L4"/>
    <mergeCell ref="M4:O4"/>
    <mergeCell ref="P4:X4"/>
    <mergeCell ref="AE4:AK4"/>
    <mergeCell ref="AL4:AM4"/>
    <mergeCell ref="U5:W5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Y4:Y6"/>
    <mergeCell ref="Z4:Z6"/>
    <mergeCell ref="AA4:AA6"/>
    <mergeCell ref="AB4:AB6"/>
    <mergeCell ref="AC4:AC6"/>
    <mergeCell ref="AD4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4:AN6"/>
    <mergeCell ref="AO4:AO6"/>
    <mergeCell ref="AP4:AP6"/>
    <mergeCell ref="AQ4:AQ6"/>
    <mergeCell ref="AR4:AR6"/>
    <mergeCell ref="AS4:AS6"/>
    <mergeCell ref="AT4:AT6"/>
    <mergeCell ref="AU4:AU6"/>
    <mergeCell ref="A1:AU2"/>
  </mergeCells>
  <pageMargins left="0.46875" right="0.388888888888889" top="0.349305555555556" bottom="0.509027777777778" header="0.349305555555556" footer="0.5"/>
  <pageSetup paperSize="8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C1:I35"/>
  <sheetViews>
    <sheetView workbookViewId="0">
      <selection activeCell="B1" sqref="B1:G37"/>
    </sheetView>
  </sheetViews>
  <sheetFormatPr defaultColWidth="9" defaultRowHeight="14.25"/>
  <cols>
    <col min="5" max="5" width="29.375" customWidth="1"/>
    <col min="6" max="6" width="11.5" customWidth="1"/>
  </cols>
  <sheetData>
    <row r="1" spans="3:9">
      <c r="D1" t="s">
        <v>2121</v>
      </c>
      <c r="E1">
        <v>22.5</v>
      </c>
    </row>
    <row r="2" spans="3:9">
      <c r="C2" t="s">
        <v>2122</v>
      </c>
      <c r="D2" t="s">
        <v>2123</v>
      </c>
      <c r="E2" t="s">
        <v>2124</v>
      </c>
      <c r="F2" t="s">
        <v>2125</v>
      </c>
    </row>
    <row r="3" spans="3:9">
      <c r="C3">
        <v>5</v>
      </c>
      <c r="D3">
        <v>0.04942</v>
      </c>
      <c r="E3">
        <f>(D3*100000-6.8*22.5)*0.0000001</f>
        <v>0.0004789</v>
      </c>
      <c r="F3">
        <f>E3*22.5</f>
        <v>0.01077525</v>
      </c>
      <c r="I3" t="e">
        <f>VLOOKUP(AE8,A:B,2,)</f>
        <v>#N/A</v>
      </c>
    </row>
    <row r="4" spans="3:9">
      <c r="C4">
        <v>6</v>
      </c>
      <c r="D4">
        <v>0.04915</v>
      </c>
      <c r="E4">
        <f t="shared" ref="E4:E35" si="0">(D4*100000-6.8*22.5)*0.0000001</f>
        <v>0.0004762</v>
      </c>
      <c r="F4">
        <f t="shared" ref="F4:F35" si="1">E4*22.5</f>
        <v>0.0107145</v>
      </c>
    </row>
    <row r="5" spans="3:9">
      <c r="C5">
        <v>7</v>
      </c>
      <c r="D5">
        <v>0.04886</v>
      </c>
      <c r="E5">
        <f t="shared" si="0"/>
        <v>0.0004733</v>
      </c>
      <c r="F5">
        <f t="shared" si="1"/>
        <v>0.01064925</v>
      </c>
    </row>
    <row r="6" spans="3:9">
      <c r="C6">
        <v>8</v>
      </c>
      <c r="D6">
        <v>0.0486</v>
      </c>
      <c r="E6">
        <f t="shared" si="0"/>
        <v>0.0004707</v>
      </c>
      <c r="F6">
        <f t="shared" si="1"/>
        <v>0.01059075</v>
      </c>
    </row>
    <row r="7" spans="3:9">
      <c r="C7">
        <v>9</v>
      </c>
      <c r="D7">
        <v>0.04834</v>
      </c>
      <c r="E7">
        <f t="shared" si="0"/>
        <v>0.0004681</v>
      </c>
      <c r="F7">
        <f t="shared" si="1"/>
        <v>0.01053225</v>
      </c>
    </row>
    <row r="8" spans="3:9">
      <c r="C8">
        <v>10</v>
      </c>
      <c r="D8">
        <v>0.04812</v>
      </c>
      <c r="E8">
        <f t="shared" si="0"/>
        <v>0.0004659</v>
      </c>
      <c r="F8">
        <f t="shared" si="1"/>
        <v>0.01048275</v>
      </c>
    </row>
    <row r="9" spans="3:9">
      <c r="C9">
        <v>11</v>
      </c>
      <c r="D9">
        <v>0.04792</v>
      </c>
      <c r="E9">
        <f t="shared" si="0"/>
        <v>0.0004639</v>
      </c>
      <c r="F9">
        <f t="shared" si="1"/>
        <v>0.01043775</v>
      </c>
    </row>
    <row r="10" spans="3:9">
      <c r="C10">
        <v>12</v>
      </c>
      <c r="D10">
        <v>0.04775</v>
      </c>
      <c r="E10">
        <f t="shared" si="0"/>
        <v>0.0004622</v>
      </c>
      <c r="F10">
        <f t="shared" si="1"/>
        <v>0.0103995</v>
      </c>
    </row>
    <row r="11" spans="3:9">
      <c r="C11">
        <v>13</v>
      </c>
      <c r="D11">
        <v>0.04759</v>
      </c>
      <c r="E11">
        <f t="shared" si="0"/>
        <v>0.0004606</v>
      </c>
      <c r="F11">
        <f t="shared" si="1"/>
        <v>0.0103635</v>
      </c>
    </row>
    <row r="12" spans="3:9">
      <c r="C12">
        <v>14</v>
      </c>
      <c r="D12">
        <v>0.04742</v>
      </c>
      <c r="E12">
        <f t="shared" si="0"/>
        <v>0.0004589</v>
      </c>
      <c r="F12">
        <f t="shared" si="1"/>
        <v>0.01032525</v>
      </c>
    </row>
    <row r="13" spans="3:9">
      <c r="C13">
        <v>15</v>
      </c>
      <c r="D13">
        <v>0.04725</v>
      </c>
      <c r="E13">
        <f t="shared" si="0"/>
        <v>0.0004572</v>
      </c>
      <c r="F13">
        <f t="shared" si="1"/>
        <v>0.010287</v>
      </c>
    </row>
    <row r="14" spans="3:9">
      <c r="C14">
        <v>16</v>
      </c>
      <c r="D14">
        <v>0.0471</v>
      </c>
      <c r="E14">
        <f t="shared" si="0"/>
        <v>0.0004557</v>
      </c>
      <c r="F14">
        <f t="shared" si="1"/>
        <v>0.01025325</v>
      </c>
    </row>
    <row r="15" spans="3:9">
      <c r="C15">
        <v>17</v>
      </c>
      <c r="D15">
        <v>0.04695</v>
      </c>
      <c r="E15">
        <f t="shared" si="0"/>
        <v>0.0004542</v>
      </c>
      <c r="F15">
        <f t="shared" si="1"/>
        <v>0.0102195</v>
      </c>
    </row>
    <row r="16" spans="3:9">
      <c r="C16">
        <v>18</v>
      </c>
      <c r="D16">
        <v>0.0468</v>
      </c>
      <c r="E16">
        <f t="shared" si="0"/>
        <v>0.0004527</v>
      </c>
      <c r="F16">
        <f t="shared" si="1"/>
        <v>0.01018575</v>
      </c>
    </row>
    <row r="17" spans="3:6">
      <c r="C17">
        <v>19</v>
      </c>
      <c r="D17">
        <v>0.04668</v>
      </c>
      <c r="E17">
        <f t="shared" si="0"/>
        <v>0.0004515</v>
      </c>
      <c r="F17">
        <f t="shared" si="1"/>
        <v>0.01015875</v>
      </c>
    </row>
    <row r="18" spans="3:6">
      <c r="C18">
        <v>20</v>
      </c>
      <c r="D18">
        <v>0.04654</v>
      </c>
      <c r="E18">
        <f t="shared" si="0"/>
        <v>0.0004501</v>
      </c>
      <c r="F18">
        <f t="shared" si="1"/>
        <v>0.01012725</v>
      </c>
    </row>
    <row r="19" spans="3:6">
      <c r="C19">
        <v>21</v>
      </c>
      <c r="D19">
        <v>0.04643</v>
      </c>
      <c r="E19">
        <f t="shared" si="0"/>
        <v>0.000449</v>
      </c>
      <c r="F19">
        <f t="shared" si="1"/>
        <v>0.0101025</v>
      </c>
    </row>
    <row r="20" spans="3:6">
      <c r="C20">
        <v>22</v>
      </c>
      <c r="D20">
        <v>0.04633</v>
      </c>
      <c r="E20">
        <f t="shared" si="0"/>
        <v>0.000448</v>
      </c>
      <c r="F20">
        <f t="shared" si="1"/>
        <v>0.01008</v>
      </c>
    </row>
    <row r="21" spans="3:6">
      <c r="C21">
        <v>23</v>
      </c>
      <c r="D21">
        <v>0.04623</v>
      </c>
      <c r="E21">
        <f t="shared" si="0"/>
        <v>0.000447</v>
      </c>
      <c r="F21">
        <f t="shared" si="1"/>
        <v>0.0100575</v>
      </c>
    </row>
    <row r="22" spans="3:6">
      <c r="C22">
        <v>24</v>
      </c>
      <c r="D22">
        <v>0.04613</v>
      </c>
      <c r="E22">
        <f t="shared" si="0"/>
        <v>0.000446</v>
      </c>
      <c r="F22">
        <f t="shared" si="1"/>
        <v>0.010035</v>
      </c>
    </row>
    <row r="23" spans="3:6">
      <c r="C23">
        <v>25</v>
      </c>
      <c r="D23">
        <v>0.04604</v>
      </c>
      <c r="E23">
        <f t="shared" si="0"/>
        <v>0.0004451</v>
      </c>
      <c r="F23">
        <f t="shared" si="1"/>
        <v>0.01001475</v>
      </c>
    </row>
    <row r="24" spans="3:6">
      <c r="C24">
        <v>26</v>
      </c>
      <c r="D24">
        <v>0.04594</v>
      </c>
      <c r="E24">
        <f t="shared" si="0"/>
        <v>0.0004441</v>
      </c>
      <c r="F24">
        <f t="shared" si="1"/>
        <v>0.00999225</v>
      </c>
    </row>
    <row r="25" spans="3:6">
      <c r="C25">
        <v>27</v>
      </c>
      <c r="D25">
        <v>0.04586</v>
      </c>
      <c r="E25">
        <f t="shared" si="0"/>
        <v>0.0004433</v>
      </c>
      <c r="F25">
        <f t="shared" si="1"/>
        <v>0.00997425</v>
      </c>
    </row>
    <row r="26" spans="3:6">
      <c r="C26">
        <v>28</v>
      </c>
      <c r="D26">
        <v>0.04578</v>
      </c>
      <c r="E26">
        <f t="shared" si="0"/>
        <v>0.0004425</v>
      </c>
      <c r="F26">
        <f t="shared" si="1"/>
        <v>0.00995625</v>
      </c>
    </row>
    <row r="27" spans="3:6">
      <c r="C27">
        <v>29</v>
      </c>
      <c r="D27">
        <v>0.0457</v>
      </c>
      <c r="E27">
        <f t="shared" si="0"/>
        <v>0.0004417</v>
      </c>
      <c r="F27">
        <f t="shared" si="1"/>
        <v>0.00993825</v>
      </c>
    </row>
    <row r="28" spans="3:6">
      <c r="C28">
        <v>30</v>
      </c>
      <c r="D28">
        <v>0.04563</v>
      </c>
      <c r="E28">
        <f t="shared" si="0"/>
        <v>0.000441</v>
      </c>
      <c r="F28">
        <f t="shared" si="1"/>
        <v>0.0099225</v>
      </c>
    </row>
    <row r="29" spans="3:6">
      <c r="C29">
        <v>31</v>
      </c>
      <c r="D29">
        <v>0.04557</v>
      </c>
      <c r="E29">
        <f t="shared" si="0"/>
        <v>0.0004404</v>
      </c>
      <c r="F29">
        <f t="shared" si="1"/>
        <v>0.009909</v>
      </c>
    </row>
    <row r="30" spans="3:6">
      <c r="C30">
        <v>32</v>
      </c>
      <c r="D30">
        <v>0.04552</v>
      </c>
      <c r="E30">
        <f t="shared" si="0"/>
        <v>0.0004399</v>
      </c>
      <c r="F30">
        <f t="shared" si="1"/>
        <v>0.00989775</v>
      </c>
    </row>
    <row r="31" spans="3:6">
      <c r="C31">
        <v>33</v>
      </c>
      <c r="D31">
        <v>0.04548</v>
      </c>
      <c r="E31">
        <f t="shared" si="0"/>
        <v>0.0004395</v>
      </c>
      <c r="F31">
        <f t="shared" si="1"/>
        <v>0.00988875</v>
      </c>
    </row>
    <row r="32" spans="3:6">
      <c r="C32">
        <v>34</v>
      </c>
      <c r="D32">
        <v>0.04543</v>
      </c>
      <c r="E32">
        <f t="shared" si="0"/>
        <v>0.000439</v>
      </c>
      <c r="F32">
        <f t="shared" si="1"/>
        <v>0.0098775</v>
      </c>
    </row>
    <row r="33" spans="3:6">
      <c r="C33">
        <v>35</v>
      </c>
      <c r="D33">
        <v>0.04538</v>
      </c>
      <c r="E33">
        <f t="shared" si="0"/>
        <v>0.0004385</v>
      </c>
      <c r="F33">
        <f t="shared" si="1"/>
        <v>0.00986625</v>
      </c>
    </row>
    <row r="34" spans="3:6">
      <c r="C34">
        <v>36</v>
      </c>
      <c r="D34">
        <v>0.04533</v>
      </c>
      <c r="E34">
        <f t="shared" si="0"/>
        <v>0.000438</v>
      </c>
      <c r="F34">
        <f t="shared" si="1"/>
        <v>0.009855</v>
      </c>
    </row>
    <row r="35" spans="3:6">
      <c r="C35">
        <v>37</v>
      </c>
      <c r="D35">
        <v>0.04529</v>
      </c>
      <c r="E35">
        <f t="shared" si="0"/>
        <v>0.0004376</v>
      </c>
      <c r="F35">
        <f t="shared" si="1"/>
        <v>0.009846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3:C39"/>
  <sheetViews>
    <sheetView workbookViewId="0">
      <selection activeCell="AI7126" sqref="AI7126"/>
    </sheetView>
  </sheetViews>
  <sheetFormatPr defaultColWidth="9" defaultRowHeight="14.25" outlineLevelCol="2"/>
  <cols>
    <col min="3" max="3" width="12.875" style="64" customWidth="1"/>
  </cols>
  <sheetData>
    <row r="3" spans="1:3">
      <c r="A3" t="s">
        <v>2122</v>
      </c>
      <c r="B3" t="s">
        <v>2126</v>
      </c>
      <c r="C3" s="64" t="s">
        <v>2127</v>
      </c>
    </row>
    <row r="4" spans="1:3">
      <c r="A4">
        <v>5</v>
      </c>
      <c r="B4">
        <v>1</v>
      </c>
      <c r="C4" s="64">
        <v>114.2</v>
      </c>
    </row>
    <row r="5" spans="1:3">
      <c r="A5">
        <v>6</v>
      </c>
      <c r="B5">
        <v>1.00003</v>
      </c>
      <c r="C5" s="64">
        <v>114.2</v>
      </c>
    </row>
    <row r="6" spans="1:3">
      <c r="A6">
        <v>7</v>
      </c>
      <c r="B6">
        <v>1.00007</v>
      </c>
      <c r="C6" s="64">
        <v>133.6</v>
      </c>
    </row>
    <row r="7" spans="1:3">
      <c r="A7">
        <v>8</v>
      </c>
      <c r="B7">
        <v>1.00012</v>
      </c>
      <c r="C7" s="64">
        <v>114.2</v>
      </c>
    </row>
    <row r="8" spans="1:3">
      <c r="A8">
        <v>9</v>
      </c>
      <c r="B8">
        <v>1.00019</v>
      </c>
      <c r="C8" s="64">
        <v>114.21</v>
      </c>
    </row>
    <row r="9" spans="1:3">
      <c r="A9">
        <v>10</v>
      </c>
      <c r="B9">
        <v>1.00027</v>
      </c>
      <c r="C9" s="64">
        <v>114.21</v>
      </c>
    </row>
    <row r="10" spans="1:3">
      <c r="A10">
        <v>11</v>
      </c>
      <c r="B10">
        <v>1.00037</v>
      </c>
      <c r="C10" s="64">
        <v>114.22</v>
      </c>
    </row>
    <row r="11" spans="1:3">
      <c r="A11">
        <v>12</v>
      </c>
      <c r="B11">
        <v>1.00048</v>
      </c>
      <c r="C11" s="64">
        <v>114.22</v>
      </c>
    </row>
    <row r="12" spans="1:3">
      <c r="A12">
        <v>13</v>
      </c>
      <c r="B12">
        <v>1.0006</v>
      </c>
      <c r="C12" s="64">
        <v>114.23</v>
      </c>
    </row>
    <row r="13" spans="1:3">
      <c r="A13">
        <v>14</v>
      </c>
      <c r="B13">
        <v>1.00073</v>
      </c>
      <c r="C13" s="64">
        <v>114.23</v>
      </c>
    </row>
    <row r="14" spans="1:3">
      <c r="A14">
        <v>15</v>
      </c>
      <c r="B14">
        <v>1.00087</v>
      </c>
      <c r="C14" s="64">
        <v>114.24</v>
      </c>
    </row>
    <row r="15" spans="1:3">
      <c r="A15">
        <v>16</v>
      </c>
      <c r="B15">
        <v>1.00103</v>
      </c>
      <c r="C15" s="64">
        <v>114.25</v>
      </c>
    </row>
    <row r="16" spans="1:3">
      <c r="A16">
        <v>17</v>
      </c>
      <c r="B16">
        <v>1.0012</v>
      </c>
      <c r="C16" s="64">
        <v>114.25</v>
      </c>
    </row>
    <row r="17" spans="1:3">
      <c r="A17">
        <v>18</v>
      </c>
      <c r="B17">
        <v>1.00138</v>
      </c>
      <c r="C17" s="64">
        <v>114.26</v>
      </c>
    </row>
    <row r="18" spans="1:3">
      <c r="A18">
        <v>19</v>
      </c>
      <c r="B18">
        <v>1.00157</v>
      </c>
      <c r="C18" s="64">
        <v>114.27</v>
      </c>
    </row>
    <row r="19" spans="1:3">
      <c r="A19">
        <v>20</v>
      </c>
      <c r="B19">
        <v>1.00177</v>
      </c>
      <c r="C19" s="64">
        <v>114.28</v>
      </c>
    </row>
    <row r="20" spans="1:3">
      <c r="A20">
        <v>21</v>
      </c>
      <c r="B20">
        <v>1.00199</v>
      </c>
      <c r="C20" s="64">
        <v>114.29</v>
      </c>
    </row>
    <row r="21" spans="1:3">
      <c r="A21">
        <v>22</v>
      </c>
      <c r="B21">
        <v>1.00221</v>
      </c>
      <c r="C21" s="64">
        <v>114.3</v>
      </c>
    </row>
    <row r="22" spans="1:3">
      <c r="A22">
        <v>23</v>
      </c>
      <c r="B22">
        <v>1.00224</v>
      </c>
      <c r="C22" s="64">
        <v>114.3</v>
      </c>
    </row>
    <row r="23" spans="1:3">
      <c r="A23">
        <v>24</v>
      </c>
      <c r="B23">
        <v>1.00269</v>
      </c>
      <c r="C23" s="64">
        <v>114.32</v>
      </c>
    </row>
    <row r="24" spans="1:3">
      <c r="A24">
        <v>25</v>
      </c>
      <c r="B24">
        <v>1.00294</v>
      </c>
      <c r="C24" s="64">
        <v>114.33</v>
      </c>
    </row>
    <row r="25" spans="1:3">
      <c r="A25">
        <v>26</v>
      </c>
      <c r="B25">
        <v>1.0032</v>
      </c>
      <c r="C25" s="64">
        <v>114.34</v>
      </c>
    </row>
    <row r="26" spans="1:3">
      <c r="A26">
        <v>27</v>
      </c>
      <c r="B26">
        <v>1.00347</v>
      </c>
      <c r="C26" s="64">
        <v>114.36</v>
      </c>
    </row>
    <row r="27" spans="1:3">
      <c r="A27">
        <v>28</v>
      </c>
      <c r="B27">
        <v>1.00375</v>
      </c>
      <c r="C27" s="64">
        <v>114.37</v>
      </c>
    </row>
    <row r="28" spans="1:3">
      <c r="A28">
        <v>29</v>
      </c>
      <c r="B28">
        <v>1.00405</v>
      </c>
      <c r="C28" s="64">
        <v>114.38</v>
      </c>
    </row>
    <row r="29" spans="1:3">
      <c r="A29">
        <v>30</v>
      </c>
      <c r="B29">
        <v>1.00435</v>
      </c>
      <c r="C29" s="64">
        <v>114.4</v>
      </c>
    </row>
    <row r="30" spans="1:3">
      <c r="A30">
        <v>31</v>
      </c>
      <c r="B30">
        <v>1.00466</v>
      </c>
      <c r="C30" s="64">
        <v>114.41</v>
      </c>
    </row>
    <row r="31" spans="1:3">
      <c r="A31">
        <v>32</v>
      </c>
      <c r="B31">
        <v>1.00497</v>
      </c>
      <c r="C31" s="64">
        <v>114.42</v>
      </c>
    </row>
    <row r="32" spans="1:3">
      <c r="A32">
        <v>33</v>
      </c>
      <c r="B32">
        <v>1.0053</v>
      </c>
      <c r="C32" s="64">
        <v>114.44</v>
      </c>
    </row>
    <row r="33" spans="1:3">
      <c r="A33">
        <v>34</v>
      </c>
      <c r="B33">
        <v>1.00563</v>
      </c>
      <c r="C33" s="64">
        <v>114.45</v>
      </c>
    </row>
    <row r="34" spans="1:3">
      <c r="A34">
        <v>35</v>
      </c>
      <c r="B34">
        <v>1.00598</v>
      </c>
      <c r="C34" s="64">
        <v>114.47</v>
      </c>
    </row>
    <row r="35" spans="1:3">
      <c r="A35">
        <v>36</v>
      </c>
      <c r="B35">
        <v>1.00633</v>
      </c>
      <c r="C35" s="64">
        <v>114.48</v>
      </c>
    </row>
    <row r="36" spans="1:3">
      <c r="A36">
        <v>37</v>
      </c>
      <c r="B36">
        <v>1.00669</v>
      </c>
      <c r="C36" s="64">
        <v>114.5</v>
      </c>
    </row>
    <row r="37" spans="1:3">
      <c r="A37">
        <v>38</v>
      </c>
      <c r="B37">
        <v>1.00706</v>
      </c>
      <c r="C37" s="64">
        <v>114.52</v>
      </c>
    </row>
    <row r="38" spans="1:3">
      <c r="A38">
        <v>39</v>
      </c>
      <c r="B38">
        <v>1.00743</v>
      </c>
      <c r="C38" s="65">
        <v>114.53</v>
      </c>
    </row>
    <row r="39" spans="1:3">
      <c r="A39">
        <v>40</v>
      </c>
      <c r="B39">
        <v>1.00782</v>
      </c>
      <c r="C39" s="64">
        <v>114.55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8"/>
  <sheetViews>
    <sheetView zoomScale="110" zoomScaleNormal="110" workbookViewId="0">
      <pane xSplit="1" ySplit="4" topLeftCell="B5" activePane="bottomRight" state="frozen"/>
      <selection/>
      <selection pane="topRight"/>
      <selection pane="bottomLeft"/>
      <selection pane="bottomRight" activeCell="K13" sqref="K13"/>
    </sheetView>
  </sheetViews>
  <sheetFormatPr defaultColWidth="9" defaultRowHeight="14.25" outlineLevelRow="7"/>
  <cols>
    <col min="1" max="1" width="4.625" customWidth="1"/>
    <col min="2" max="2" width="5.21666666666667" customWidth="1"/>
    <col min="3" max="3" width="9.2" customWidth="1"/>
    <col min="4" max="4" width="5.10833333333333" customWidth="1"/>
    <col min="5" max="5" width="5.75833333333333" customWidth="1"/>
    <col min="6" max="6" width="7.81666666666667" style="2" customWidth="1"/>
    <col min="7" max="7" width="6.625" style="2" customWidth="1"/>
    <col min="8" max="8" width="6.84166666666667" customWidth="1"/>
    <col min="9" max="9" width="6.73333333333333" customWidth="1"/>
    <col min="10" max="10" width="5.325" customWidth="1"/>
    <col min="11" max="11" width="6.08333333333333" customWidth="1"/>
    <col min="12" max="12" width="5.975" customWidth="1"/>
    <col min="13" max="25" width="8.75" hidden="1" customWidth="1"/>
    <col min="26" max="26" width="7.175" customWidth="1"/>
    <col min="27" max="27" width="5.75" style="3" customWidth="1"/>
    <col min="28" max="28" width="5.43333333333333" customWidth="1"/>
    <col min="29" max="29" width="6.025" style="3" customWidth="1"/>
    <col min="30" max="30" width="6.84166666666667" style="3" customWidth="1"/>
    <col min="31" max="31" width="4.55833333333333" style="2" customWidth="1"/>
    <col min="32" max="32" width="4.99166666666667" style="2" hidden="1" customWidth="1"/>
    <col min="33" max="33" width="4.675" style="2" hidden="1" customWidth="1"/>
    <col min="34" max="34" width="4.99166666666667" style="2" customWidth="1"/>
    <col min="35" max="35" width="7.28333333333333" style="2" customWidth="1"/>
    <col min="36" max="36" width="5.10833333333333" style="3" customWidth="1"/>
    <col min="37" max="37" width="7.06666666666667" customWidth="1"/>
    <col min="38" max="43" width="5.68333333333333" customWidth="1"/>
    <col min="44" max="44" width="4.99166666666667" customWidth="1"/>
    <col min="45" max="45" width="9.45833333333333" customWidth="1"/>
    <col min="47" max="47" width="4.78333333333333" customWidth="1"/>
  </cols>
  <sheetData>
    <row r="1" ht="28" customHeight="1" spans="1:48">
      <c r="B1" s="4"/>
      <c r="C1" s="4"/>
      <c r="D1" s="4"/>
      <c r="E1" s="4"/>
      <c r="F1" s="4"/>
      <c r="G1" s="4"/>
      <c r="H1" s="4"/>
      <c r="I1" s="4"/>
      <c r="J1" s="4"/>
      <c r="K1" s="5" t="s">
        <v>1442</v>
      </c>
      <c r="L1" s="6"/>
      <c r="M1" s="5"/>
      <c r="N1" s="6"/>
      <c r="O1" s="6"/>
      <c r="P1" s="7"/>
      <c r="Q1" s="8"/>
      <c r="R1" s="9"/>
      <c r="S1" s="10"/>
      <c r="T1" s="10"/>
      <c r="U1" s="10"/>
      <c r="V1" s="10"/>
      <c r="W1" s="10"/>
      <c r="X1" s="10"/>
      <c r="Y1" s="10"/>
      <c r="Z1" s="10"/>
      <c r="AA1" s="11"/>
      <c r="AB1" s="10"/>
      <c r="AC1" s="11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="1" customFormat="1" ht="11.25" spans="1:48">
      <c r="A2" s="12"/>
      <c r="B2" s="13" t="s">
        <v>1444</v>
      </c>
      <c r="C2" s="14" t="s">
        <v>4</v>
      </c>
      <c r="D2" s="15" t="s">
        <v>5</v>
      </c>
      <c r="E2" s="16" t="s">
        <v>6</v>
      </c>
      <c r="F2" s="17"/>
      <c r="G2" s="18"/>
      <c r="H2" s="17"/>
      <c r="I2" s="17"/>
      <c r="J2" s="18"/>
      <c r="K2" s="18"/>
      <c r="L2" s="18"/>
      <c r="M2" s="18" t="s">
        <v>7</v>
      </c>
      <c r="N2" s="18"/>
      <c r="O2" s="18"/>
      <c r="P2" s="18" t="s">
        <v>8</v>
      </c>
      <c r="Q2" s="18"/>
      <c r="R2" s="18"/>
      <c r="S2" s="18"/>
      <c r="T2" s="18"/>
      <c r="U2" s="18"/>
      <c r="V2" s="18"/>
      <c r="W2" s="18"/>
      <c r="X2" s="18"/>
      <c r="Y2" s="15" t="s">
        <v>9</v>
      </c>
      <c r="Z2" s="19" t="s">
        <v>10</v>
      </c>
      <c r="AA2" s="20" t="s">
        <v>11</v>
      </c>
      <c r="AB2" s="21" t="s">
        <v>12</v>
      </c>
      <c r="AC2" s="20" t="s">
        <v>13</v>
      </c>
      <c r="AD2" s="20" t="s">
        <v>14</v>
      </c>
      <c r="AE2" s="20" t="s">
        <v>15</v>
      </c>
      <c r="AF2" s="20"/>
      <c r="AG2" s="20"/>
      <c r="AH2" s="20"/>
      <c r="AI2" s="20"/>
      <c r="AJ2" s="22"/>
      <c r="AK2" s="23"/>
      <c r="AL2" s="18" t="s">
        <v>16</v>
      </c>
      <c r="AM2" s="18"/>
      <c r="AN2" s="15" t="s">
        <v>17</v>
      </c>
      <c r="AO2" s="15" t="s">
        <v>18</v>
      </c>
      <c r="AP2" s="15" t="s">
        <v>19</v>
      </c>
      <c r="AQ2" s="15" t="s">
        <v>20</v>
      </c>
      <c r="AR2" s="15" t="s">
        <v>21</v>
      </c>
      <c r="AS2" s="24" t="s">
        <v>1446</v>
      </c>
      <c r="AT2" s="25" t="s">
        <v>23</v>
      </c>
      <c r="AU2" s="26" t="s">
        <v>24</v>
      </c>
      <c r="AV2" s="18" t="s">
        <v>1447</v>
      </c>
    </row>
    <row r="3" s="1" customFormat="1" ht="11.25" spans="1:48">
      <c r="A3" s="12"/>
      <c r="B3" s="13"/>
      <c r="C3" s="14"/>
      <c r="D3" s="15"/>
      <c r="E3" s="27" t="s">
        <v>25</v>
      </c>
      <c r="F3" s="19" t="s">
        <v>1448</v>
      </c>
      <c r="G3" s="28" t="s">
        <v>27</v>
      </c>
      <c r="H3" s="19" t="s">
        <v>28</v>
      </c>
      <c r="I3" s="19" t="s">
        <v>29</v>
      </c>
      <c r="J3" s="28" t="s">
        <v>30</v>
      </c>
      <c r="K3" s="19" t="s">
        <v>31</v>
      </c>
      <c r="L3" s="28" t="s">
        <v>32</v>
      </c>
      <c r="M3" s="15" t="s">
        <v>33</v>
      </c>
      <c r="N3" s="15" t="s">
        <v>34</v>
      </c>
      <c r="O3" s="15" t="s">
        <v>35</v>
      </c>
      <c r="P3" s="15" t="s">
        <v>36</v>
      </c>
      <c r="Q3" s="15" t="s">
        <v>37</v>
      </c>
      <c r="R3" s="15" t="s">
        <v>38</v>
      </c>
      <c r="S3" s="15" t="s">
        <v>39</v>
      </c>
      <c r="T3" s="15" t="s">
        <v>40</v>
      </c>
      <c r="U3" s="18" t="s">
        <v>41</v>
      </c>
      <c r="V3" s="18"/>
      <c r="W3" s="18"/>
      <c r="X3" s="18" t="s">
        <v>42</v>
      </c>
      <c r="Y3" s="15"/>
      <c r="Z3" s="19"/>
      <c r="AA3" s="20"/>
      <c r="AB3" s="21"/>
      <c r="AC3" s="20"/>
      <c r="AD3" s="20"/>
      <c r="AE3" s="29" t="s">
        <v>43</v>
      </c>
      <c r="AF3" s="20" t="s">
        <v>44</v>
      </c>
      <c r="AG3" s="20" t="s">
        <v>45</v>
      </c>
      <c r="AH3" s="20" t="s">
        <v>46</v>
      </c>
      <c r="AI3" s="20" t="s">
        <v>47</v>
      </c>
      <c r="AJ3" s="22" t="s">
        <v>48</v>
      </c>
      <c r="AK3" s="30" t="s">
        <v>49</v>
      </c>
      <c r="AL3" s="15" t="s">
        <v>50</v>
      </c>
      <c r="AM3" s="15" t="s">
        <v>51</v>
      </c>
      <c r="AN3" s="15"/>
      <c r="AO3" s="15"/>
      <c r="AP3" s="15"/>
      <c r="AQ3" s="15"/>
      <c r="AR3" s="15"/>
      <c r="AS3" s="31"/>
      <c r="AT3" s="32"/>
      <c r="AU3" s="26"/>
      <c r="AV3" s="18"/>
    </row>
    <row r="4" s="1" customFormat="1" ht="45" customHeight="1" spans="1:48">
      <c r="A4" s="33"/>
      <c r="B4" s="13"/>
      <c r="C4" s="14"/>
      <c r="D4" s="15"/>
      <c r="E4" s="16"/>
      <c r="F4" s="17"/>
      <c r="G4" s="18"/>
      <c r="H4" s="19"/>
      <c r="I4" s="17"/>
      <c r="J4" s="18"/>
      <c r="K4" s="17"/>
      <c r="L4" s="18"/>
      <c r="M4" s="15"/>
      <c r="N4" s="15"/>
      <c r="O4" s="15"/>
      <c r="P4" s="15"/>
      <c r="Q4" s="15"/>
      <c r="R4" s="15"/>
      <c r="S4" s="15"/>
      <c r="T4" s="15"/>
      <c r="U4" s="34" t="s">
        <v>52</v>
      </c>
      <c r="V4" s="34" t="s">
        <v>53</v>
      </c>
      <c r="W4" s="34" t="s">
        <v>54</v>
      </c>
      <c r="X4" s="34" t="s">
        <v>1049</v>
      </c>
      <c r="Y4" s="15"/>
      <c r="Z4" s="19"/>
      <c r="AA4" s="20"/>
      <c r="AB4" s="21"/>
      <c r="AC4" s="20"/>
      <c r="AD4" s="20"/>
      <c r="AE4" s="35"/>
      <c r="AF4" s="20"/>
      <c r="AG4" s="20"/>
      <c r="AH4" s="20"/>
      <c r="AI4" s="20"/>
      <c r="AJ4" s="22"/>
      <c r="AK4" s="36"/>
      <c r="AL4" s="15"/>
      <c r="AM4" s="15"/>
      <c r="AN4" s="15"/>
      <c r="AO4" s="15"/>
      <c r="AP4" s="15"/>
      <c r="AQ4" s="15"/>
      <c r="AR4" s="15"/>
      <c r="AS4" s="31"/>
      <c r="AT4" s="37"/>
      <c r="AU4" s="26"/>
      <c r="AV4" s="18"/>
    </row>
    <row r="5" spans="1:48">
      <c r="A5" s="38">
        <v>1</v>
      </c>
      <c r="B5" s="39">
        <v>2</v>
      </c>
      <c r="C5" s="40">
        <v>3</v>
      </c>
      <c r="D5" s="41">
        <v>4</v>
      </c>
      <c r="E5" s="42">
        <v>5</v>
      </c>
      <c r="F5" s="43">
        <v>6</v>
      </c>
      <c r="G5" s="41">
        <v>7</v>
      </c>
      <c r="H5" s="43">
        <v>8</v>
      </c>
      <c r="I5" s="43">
        <v>9</v>
      </c>
      <c r="J5" s="41">
        <v>10</v>
      </c>
      <c r="K5" s="43">
        <v>11</v>
      </c>
      <c r="L5" s="41">
        <v>12</v>
      </c>
      <c r="M5" s="41">
        <v>13</v>
      </c>
      <c r="N5" s="41">
        <v>14</v>
      </c>
      <c r="O5" s="41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41">
        <v>21</v>
      </c>
      <c r="V5" s="41">
        <v>22</v>
      </c>
      <c r="W5" s="41">
        <v>23</v>
      </c>
      <c r="X5" s="41">
        <v>24</v>
      </c>
      <c r="Y5" s="41">
        <v>25</v>
      </c>
      <c r="Z5" s="43">
        <v>26</v>
      </c>
      <c r="AA5" s="41">
        <v>27</v>
      </c>
      <c r="AB5" s="43">
        <v>28</v>
      </c>
      <c r="AC5" s="41">
        <v>29</v>
      </c>
      <c r="AD5" s="41">
        <v>30</v>
      </c>
      <c r="AE5" s="41">
        <v>31</v>
      </c>
      <c r="AF5" s="41">
        <v>32</v>
      </c>
      <c r="AG5" s="44">
        <v>33</v>
      </c>
      <c r="AH5" s="41">
        <v>34</v>
      </c>
      <c r="AI5" s="41">
        <v>35</v>
      </c>
      <c r="AJ5" s="45">
        <v>36</v>
      </c>
      <c r="AK5" s="46">
        <v>37</v>
      </c>
      <c r="AL5" s="47">
        <v>38</v>
      </c>
      <c r="AM5" s="47">
        <v>39</v>
      </c>
      <c r="AN5" s="47">
        <v>40</v>
      </c>
      <c r="AO5" s="47">
        <v>41</v>
      </c>
      <c r="AP5" s="47">
        <v>42</v>
      </c>
      <c r="AQ5" s="47">
        <v>43</v>
      </c>
      <c r="AR5" s="47">
        <v>44</v>
      </c>
      <c r="AS5" s="43" t="s">
        <v>544</v>
      </c>
      <c r="AT5" s="43" t="s">
        <v>362</v>
      </c>
      <c r="AU5" s="43" t="s">
        <v>559</v>
      </c>
      <c r="AV5" s="38">
        <v>48</v>
      </c>
    </row>
    <row r="6" spans="1:48">
      <c r="A6" s="38">
        <v>2</v>
      </c>
      <c r="B6" s="48" t="s">
        <v>56</v>
      </c>
      <c r="C6" s="49">
        <v>20251226</v>
      </c>
      <c r="D6" s="50" t="s">
        <v>2128</v>
      </c>
      <c r="E6" s="51" t="s">
        <v>2129</v>
      </c>
      <c r="F6" s="43" t="s">
        <v>2130</v>
      </c>
      <c r="G6" s="41" t="s">
        <v>106</v>
      </c>
      <c r="H6" s="52" t="s">
        <v>1083</v>
      </c>
      <c r="I6" s="52" t="s">
        <v>883</v>
      </c>
      <c r="J6" s="50">
        <v>5.7</v>
      </c>
      <c r="K6" s="52" t="s">
        <v>386</v>
      </c>
      <c r="L6" s="50">
        <v>41.2</v>
      </c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2" t="s">
        <v>388</v>
      </c>
      <c r="AA6" s="54">
        <f>(K6-Z6)/K6*100</f>
        <v>0.176056338028159</v>
      </c>
      <c r="AB6" s="52" t="s">
        <v>195</v>
      </c>
      <c r="AC6" s="55">
        <f>(AB6-Z6)*VLOOKUP(AE6,公斤水的体积!A:B,2,)</f>
        <v>41.330149</v>
      </c>
      <c r="AD6" s="56">
        <f>(AC6-L6)/L6*100</f>
        <v>0.315895631067934</v>
      </c>
      <c r="AE6" s="41">
        <v>14</v>
      </c>
      <c r="AF6" s="41">
        <v>520</v>
      </c>
      <c r="AG6" s="44">
        <v>8.2</v>
      </c>
      <c r="AH6" s="41">
        <v>2.5</v>
      </c>
      <c r="AI6" s="57">
        <v>147.2</v>
      </c>
      <c r="AJ6" s="58">
        <f>AH6/AI6*100</f>
        <v>1.69836956521739</v>
      </c>
      <c r="AK6" s="59">
        <f>VLOOKUP(AE6,水的平均压缩系数!C:F,4,)*1000</f>
        <v>10.32525</v>
      </c>
      <c r="AL6" s="60" t="s">
        <v>63</v>
      </c>
      <c r="AM6" s="60" t="s">
        <v>63</v>
      </c>
      <c r="AN6" s="60" t="s">
        <v>63</v>
      </c>
      <c r="AO6" s="60" t="s">
        <v>63</v>
      </c>
      <c r="AP6" s="60" t="s">
        <v>63</v>
      </c>
      <c r="AQ6" s="60" t="s">
        <v>63</v>
      </c>
      <c r="AR6" s="60" t="str">
        <f>IF(AND(AD6&lt;10,AD6&gt;=0,AA6&lt;5,AA6&gt;-1,AJ6&lt;6,AJ6&gt;=0),"合格","不合格")</f>
        <v>合格</v>
      </c>
      <c r="AS6" s="43" t="s">
        <v>1054</v>
      </c>
      <c r="AT6" s="43" t="s">
        <v>1400</v>
      </c>
      <c r="AU6" s="61">
        <v>15</v>
      </c>
      <c r="AV6" s="62"/>
    </row>
    <row r="7" spans="1:48">
      <c r="A7" s="38">
        <v>3</v>
      </c>
      <c r="B7" s="48" t="s">
        <v>56</v>
      </c>
      <c r="C7" s="49">
        <v>20251226</v>
      </c>
      <c r="D7" s="50" t="s">
        <v>2128</v>
      </c>
      <c r="E7" s="51" t="s">
        <v>2131</v>
      </c>
      <c r="F7" s="43" t="s">
        <v>2132</v>
      </c>
      <c r="G7" s="41" t="s">
        <v>60</v>
      </c>
      <c r="H7" s="52" t="s">
        <v>599</v>
      </c>
      <c r="I7" s="52"/>
      <c r="J7" s="50">
        <v>5.7</v>
      </c>
      <c r="K7" s="52" t="s">
        <v>559</v>
      </c>
      <c r="L7" s="50">
        <v>40</v>
      </c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2" t="s">
        <v>810</v>
      </c>
      <c r="AA7" s="54">
        <f>(K7-Z7)/K7*100</f>
        <v>0.212765957446812</v>
      </c>
      <c r="AB7" s="52" t="s">
        <v>2133</v>
      </c>
      <c r="AC7" s="55">
        <f>(AB7-Z7)*VLOOKUP(AE7,公斤水的体积!A:B,2,)</f>
        <v>40.129273</v>
      </c>
      <c r="AD7" s="56">
        <f>(AC7-L7)/L7*100</f>
        <v>0.323182499999994</v>
      </c>
      <c r="AE7" s="41">
        <v>14</v>
      </c>
      <c r="AF7" s="41">
        <v>540</v>
      </c>
      <c r="AG7" s="44">
        <v>8.2</v>
      </c>
      <c r="AH7" s="41">
        <v>1</v>
      </c>
      <c r="AI7" s="57">
        <v>145.2</v>
      </c>
      <c r="AJ7" s="58">
        <f>AH7/AI7*100</f>
        <v>0.68870523415978</v>
      </c>
      <c r="AK7" s="59">
        <f>VLOOKUP(AE7,水的平均压缩系数!C:F,4,)*1000</f>
        <v>10.32525</v>
      </c>
      <c r="AL7" s="60" t="s">
        <v>63</v>
      </c>
      <c r="AM7" s="60" t="s">
        <v>63</v>
      </c>
      <c r="AN7" s="60" t="s">
        <v>63</v>
      </c>
      <c r="AO7" s="60" t="s">
        <v>63</v>
      </c>
      <c r="AP7" s="60" t="s">
        <v>63</v>
      </c>
      <c r="AQ7" s="60" t="s">
        <v>63</v>
      </c>
      <c r="AR7" s="60" t="str">
        <f>IF(AND(AD7&lt;10,AD7&gt;=0,AA7&lt;5,AA7&gt;-1,AJ7&lt;6,AJ7&gt;=0),"合格","不合格")</f>
        <v>合格</v>
      </c>
      <c r="AS7" s="43" t="s">
        <v>1054</v>
      </c>
      <c r="AT7" s="43" t="s">
        <v>1400</v>
      </c>
      <c r="AU7" s="61">
        <v>15</v>
      </c>
      <c r="AV7" s="62"/>
    </row>
    <row r="8" spans="1:48">
      <c r="AJ8" s="63"/>
    </row>
  </sheetData>
  <mergeCells count="49">
    <mergeCell ref="E2:L2"/>
    <mergeCell ref="M2:O2"/>
    <mergeCell ref="P2:X2"/>
    <mergeCell ref="AE2:AK2"/>
    <mergeCell ref="AL2:AM2"/>
    <mergeCell ref="U3:W3"/>
    <mergeCell ref="B2:B4"/>
    <mergeCell ref="C2:C4"/>
    <mergeCell ref="D2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Y2:Y4"/>
    <mergeCell ref="Z2:Z4"/>
    <mergeCell ref="AA2:AA4"/>
    <mergeCell ref="AB2:AB4"/>
    <mergeCell ref="AC2:AC4"/>
    <mergeCell ref="AD2:AD4"/>
    <mergeCell ref="AE3:AE4"/>
    <mergeCell ref="AF3:AF4"/>
    <mergeCell ref="AG3:AG4"/>
    <mergeCell ref="AH3:AH4"/>
    <mergeCell ref="AI3:AI4"/>
    <mergeCell ref="AJ3:AJ4"/>
    <mergeCell ref="AK3:AK4"/>
    <mergeCell ref="AL3:AL4"/>
    <mergeCell ref="AM3:AM4"/>
    <mergeCell ref="AN2:AN4"/>
    <mergeCell ref="AO2:AO4"/>
    <mergeCell ref="AP2:AP4"/>
    <mergeCell ref="AQ2:AQ4"/>
    <mergeCell ref="AR2:AR4"/>
    <mergeCell ref="AS2:AS4"/>
    <mergeCell ref="AT2:AT4"/>
    <mergeCell ref="AU2:AU4"/>
    <mergeCell ref="AV2:AV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氧气</vt:lpstr>
      <vt:lpstr>氩气</vt:lpstr>
      <vt:lpstr>氮气</vt:lpstr>
      <vt:lpstr>二氧化碳</vt:lpstr>
      <vt:lpstr>混合气</vt:lpstr>
      <vt:lpstr>水的平均压缩系数</vt:lpstr>
      <vt:lpstr>公斤水的体积</vt:lpstr>
      <vt:lpstr>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p88093336</dc:creator>
  <cp:lastModifiedBy>冰岩</cp:lastModifiedBy>
  <cp:revision>1</cp:revision>
  <dcterms:created xsi:type="dcterms:W3CDTF">1996-12-17T01:32:00Z</dcterms:created>
  <cp:lastPrinted>2018-04-18T07:18:00Z</cp:lastPrinted>
  <dcterms:modified xsi:type="dcterms:W3CDTF">2026-02-25T06:24:50Z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false</vt:bool>
  </property>
  <property fmtid="{D5CDD505-2E9C-101B-9397-08002B2CF9AE}" pid="4" name="ICV">
    <vt:lpwstr>50B7ABE97ACD4E6EBAD7FE23C03E73DC_13</vt:lpwstr>
  </property>
  <property fmtid="{D5CDD505-2E9C-101B-9397-08002B2CF9AE}" pid="5" name="CalculationRule">
    <vt:i4>0</vt:i4>
  </property>
</Properties>
</file>