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 tabRatio="824" firstSheet="5" activeTab="1"/>
  </bookViews>
  <sheets>
    <sheet name="混合气" sheetId="3" r:id="rId1"/>
    <sheet name="氧气" sheetId="1" r:id="rId2"/>
    <sheet name="氩气" sheetId="5" r:id="rId3"/>
    <sheet name="氮气" sheetId="2" r:id="rId4"/>
    <sheet name="二氧化碳" sheetId="7" r:id="rId5"/>
    <sheet name="水的平均压缩系数" sheetId="9" r:id="rId6"/>
    <sheet name="公斤水的体积" sheetId="10" r:id="rId7"/>
  </sheets>
  <definedNames>
    <definedName name="_xlnm._FilterDatabase" localSheetId="0" hidden="1">混合气!$A$1:$IR$64</definedName>
    <definedName name="_xlnm._FilterDatabase" localSheetId="1" hidden="1">氧气!$A$2:$AW$294</definedName>
    <definedName name="_xlnm._FilterDatabase" localSheetId="2" hidden="1">氩气!$A$2:$AU$111</definedName>
    <definedName name="_xlnm._FilterDatabase" localSheetId="3" hidden="1">氮气!$A$2:$AY$41</definedName>
    <definedName name="_xlnm._FilterDatabase" localSheetId="4" hidden="1">二氧化碳!$A$2:$AU$212</definedName>
    <definedName name="_xlnm.Print_Titles" localSheetId="4">二氧化碳!$5:$7,二氧化碳!$A:$A</definedName>
    <definedName name="_xlnm.Print_Titles" localSheetId="2">氩气!$4:$6,氩气!$A:$A</definedName>
    <definedName name="_xlnm.Print_Titles" localSheetId="1">氧气!$3:$6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<sst xmlns="http://schemas.openxmlformats.org/spreadsheetml/2006/main" count="12756" uniqueCount="2103">
  <si>
    <t xml:space="preserve">                                   无缝气瓶定期检验、评定综合记录表                                                                                           </t>
  </si>
  <si>
    <t>JB17-2025</t>
  </si>
  <si>
    <t>序 号</t>
  </si>
  <si>
    <t>送检单位</t>
  </si>
  <si>
    <t>送 检
日 期</t>
  </si>
  <si>
    <t>充 装 介 质</t>
  </si>
  <si>
    <t>初检</t>
  </si>
  <si>
    <t>前处理</t>
  </si>
  <si>
    <t>内外观检查</t>
  </si>
  <si>
    <t>音响检查</t>
  </si>
  <si>
    <t>空
瓶
重
量
kg</t>
  </si>
  <si>
    <t>重
量
损
失
%</t>
  </si>
  <si>
    <t>带
水
重
量
kg</t>
  </si>
  <si>
    <t>实
际
容
积
V
（L)</t>
  </si>
  <si>
    <t>容
积
增 大 率
ξ
(%）</t>
  </si>
  <si>
    <t>水压试验(22.5MPa)</t>
  </si>
  <si>
    <t>附件</t>
  </si>
  <si>
    <t>气密性试验</t>
  </si>
  <si>
    <t>瓶内干燥</t>
  </si>
  <si>
    <t>表面涂敷</t>
  </si>
  <si>
    <t>抽真空</t>
  </si>
  <si>
    <t>评定结论</t>
  </si>
  <si>
    <t>下次检验日期</t>
  </si>
  <si>
    <t>检验日期</t>
  </si>
  <si>
    <t>公称工作压力(MPa)</t>
  </si>
  <si>
    <t>单位
自
编号</t>
  </si>
  <si>
    <t>气 瓶
编 号</t>
  </si>
  <si>
    <t>制造
单位
代码</t>
  </si>
  <si>
    <t>气瓶制造日期</t>
  </si>
  <si>
    <t>上次
检验
日期</t>
  </si>
  <si>
    <t>设
计
壁
厚
S
(mm)</t>
  </si>
  <si>
    <t>原
始
重
量
W
(kg)</t>
  </si>
  <si>
    <t>原
始
容
积
V
（L)</t>
  </si>
  <si>
    <t>残气处理</t>
  </si>
  <si>
    <t>除 锈</t>
  </si>
  <si>
    <t>三度检测</t>
  </si>
  <si>
    <t>瓶口裂纹</t>
  </si>
  <si>
    <t>裂 纹</t>
  </si>
  <si>
    <t>凹 陷</t>
  </si>
  <si>
    <t>凸 起</t>
  </si>
  <si>
    <t>烧 伤</t>
  </si>
  <si>
    <t>损伤</t>
  </si>
  <si>
    <t>腐蚀</t>
  </si>
  <si>
    <t>试 压 水 温 度 ℃</t>
  </si>
  <si>
    <t>总
压
入
水
量
A
（ml)</t>
  </si>
  <si>
    <t>管
道
压
入
水
量
B
(ml)</t>
  </si>
  <si>
    <t>残
余
变
形
值
△V1
(ml)</t>
  </si>
  <si>
    <t>全
变
形
值
△V
(ml)</t>
  </si>
  <si>
    <t>残
余
变
形
率
η
(%)</t>
  </si>
  <si>
    <r>
      <rPr>
        <sz val="11"/>
        <rFont val="宋体"/>
        <charset val="134"/>
      </rPr>
      <t>β</t>
    </r>
    <r>
      <rPr>
        <vertAlign val="subscript"/>
        <sz val="11"/>
        <rFont val="宋体"/>
        <charset val="134"/>
      </rPr>
      <t xml:space="preserve">B
</t>
    </r>
    <r>
      <rPr>
        <sz val="11"/>
        <rFont val="宋体"/>
        <charset val="134"/>
      </rPr>
      <t>×
Pn
值*1000</t>
    </r>
  </si>
  <si>
    <t>瓶 阀</t>
  </si>
  <si>
    <t>瓶 帽</t>
  </si>
  <si>
    <t>颈 圈</t>
  </si>
  <si>
    <t>底 座</t>
  </si>
  <si>
    <t>瓶 壁</t>
  </si>
  <si>
    <t>点 线 面</t>
  </si>
  <si>
    <t>杭星</t>
  </si>
  <si>
    <t>混</t>
  </si>
  <si>
    <t>04279</t>
  </si>
  <si>
    <t>074003</t>
  </si>
  <si>
    <t>YA</t>
  </si>
  <si>
    <t>22.8</t>
  </si>
  <si>
    <t>40</t>
  </si>
  <si>
    <t>172.9</t>
  </si>
  <si>
    <t>√</t>
  </si>
  <si>
    <t>202811</t>
  </si>
  <si>
    <t>04586</t>
  </si>
  <si>
    <t>074032</t>
  </si>
  <si>
    <t>04522</t>
  </si>
  <si>
    <t>074050</t>
  </si>
  <si>
    <t>175.4</t>
  </si>
  <si>
    <t>04654</t>
  </si>
  <si>
    <t>074099</t>
  </si>
  <si>
    <t>168.7</t>
  </si>
  <si>
    <t>04588</t>
  </si>
  <si>
    <t>074022</t>
  </si>
  <si>
    <t>171.5</t>
  </si>
  <si>
    <t>02794</t>
  </si>
  <si>
    <t>177126</t>
  </si>
  <si>
    <t>SZ</t>
  </si>
  <si>
    <t>03.9</t>
  </si>
  <si>
    <t>22.11</t>
  </si>
  <si>
    <t>40.8</t>
  </si>
  <si>
    <t>141.6</t>
  </si>
  <si>
    <t>01492</t>
  </si>
  <si>
    <t>704498</t>
  </si>
  <si>
    <t>14.7</t>
  </si>
  <si>
    <t>155.6</t>
  </si>
  <si>
    <t>02561</t>
  </si>
  <si>
    <t>177015</t>
  </si>
  <si>
    <t>40.4</t>
  </si>
  <si>
    <t>144</t>
  </si>
  <si>
    <t>01870</t>
  </si>
  <si>
    <t>757137</t>
  </si>
  <si>
    <t>13.4</t>
  </si>
  <si>
    <t>40.1</t>
  </si>
  <si>
    <t>159</t>
  </si>
  <si>
    <t>02317</t>
  </si>
  <si>
    <t>216090</t>
  </si>
  <si>
    <t>07.10</t>
  </si>
  <si>
    <t>41.2</t>
  </si>
  <si>
    <t>140.5</t>
  </si>
  <si>
    <t>01790</t>
  </si>
  <si>
    <t>902399</t>
  </si>
  <si>
    <t>99.10</t>
  </si>
  <si>
    <t>38.2</t>
  </si>
  <si>
    <t>126.3</t>
  </si>
  <si>
    <t>02411</t>
  </si>
  <si>
    <t>706101</t>
  </si>
  <si>
    <t>14.11</t>
  </si>
  <si>
    <t>155.2</t>
  </si>
  <si>
    <t>00503</t>
  </si>
  <si>
    <t>309260</t>
  </si>
  <si>
    <t>15.11</t>
  </si>
  <si>
    <t>40.2</t>
  </si>
  <si>
    <t>154.8</t>
  </si>
  <si>
    <t>03536</t>
  </si>
  <si>
    <t>192248</t>
  </si>
  <si>
    <t>JP</t>
  </si>
  <si>
    <t>16.8</t>
  </si>
  <si>
    <t>157.2</t>
  </si>
  <si>
    <t>02642</t>
  </si>
  <si>
    <t>969199</t>
  </si>
  <si>
    <t>12.12</t>
  </si>
  <si>
    <t>21.12</t>
  </si>
  <si>
    <t>40.5</t>
  </si>
  <si>
    <t>02292</t>
  </si>
  <si>
    <t>152192</t>
  </si>
  <si>
    <t>07.7</t>
  </si>
  <si>
    <t>41</t>
  </si>
  <si>
    <t>138.2</t>
  </si>
  <si>
    <t>02173</t>
  </si>
  <si>
    <t>105138</t>
  </si>
  <si>
    <t>11.3</t>
  </si>
  <si>
    <t>153.5</t>
  </si>
  <si>
    <t>02797</t>
  </si>
  <si>
    <t>439430</t>
  </si>
  <si>
    <t>RL</t>
  </si>
  <si>
    <t>06.7</t>
  </si>
  <si>
    <t>22.9</t>
  </si>
  <si>
    <t>41.1</t>
  </si>
  <si>
    <t>140.8</t>
  </si>
  <si>
    <t>02462</t>
  </si>
  <si>
    <t>704052</t>
  </si>
  <si>
    <t>160</t>
  </si>
  <si>
    <t>02094</t>
  </si>
  <si>
    <t>238298</t>
  </si>
  <si>
    <t>04.11</t>
  </si>
  <si>
    <t>139.5</t>
  </si>
  <si>
    <t>02100</t>
  </si>
  <si>
    <t>202477</t>
  </si>
  <si>
    <t>09.11</t>
  </si>
  <si>
    <t>22.10</t>
  </si>
  <si>
    <t>39.7</t>
  </si>
  <si>
    <t>129.5</t>
  </si>
  <si>
    <t>02341</t>
  </si>
  <si>
    <t>162192</t>
  </si>
  <si>
    <t>161.6</t>
  </si>
  <si>
    <t>02527</t>
  </si>
  <si>
    <t>577232</t>
  </si>
  <si>
    <t>16.2</t>
  </si>
  <si>
    <t>40.3</t>
  </si>
  <si>
    <t>154.1</t>
  </si>
  <si>
    <t>06291</t>
  </si>
  <si>
    <t>225082</t>
  </si>
  <si>
    <t>13.2</t>
  </si>
  <si>
    <t>157.5</t>
  </si>
  <si>
    <t>00947</t>
  </si>
  <si>
    <t>681316</t>
  </si>
  <si>
    <t>154.6</t>
  </si>
  <si>
    <t>04426</t>
  </si>
  <si>
    <t>616264</t>
  </si>
  <si>
    <t>11.12</t>
  </si>
  <si>
    <t>22.7</t>
  </si>
  <si>
    <t>160.3</t>
  </si>
  <si>
    <t>04673</t>
  </si>
  <si>
    <t>070233</t>
  </si>
  <si>
    <t>13.1</t>
  </si>
  <si>
    <t>159.1</t>
  </si>
  <si>
    <t>04453</t>
  </si>
  <si>
    <t>36280</t>
  </si>
  <si>
    <t>157.7</t>
  </si>
  <si>
    <t>03713</t>
  </si>
  <si>
    <t>036001</t>
  </si>
  <si>
    <t>07.3</t>
  </si>
  <si>
    <t>22.5</t>
  </si>
  <si>
    <t>41.3</t>
  </si>
  <si>
    <t>135.7</t>
  </si>
  <si>
    <t>03362</t>
  </si>
  <si>
    <t>211350</t>
  </si>
  <si>
    <t>18.1</t>
  </si>
  <si>
    <t>04596</t>
  </si>
  <si>
    <t>129162</t>
  </si>
  <si>
    <t>20.4</t>
  </si>
  <si>
    <t>158.3</t>
  </si>
  <si>
    <t>02332</t>
  </si>
  <si>
    <t>037143</t>
  </si>
  <si>
    <t>14.8</t>
  </si>
  <si>
    <t>156.6</t>
  </si>
  <si>
    <t>03965</t>
  </si>
  <si>
    <t>032215</t>
  </si>
  <si>
    <t>11.2</t>
  </si>
  <si>
    <t>139.9</t>
  </si>
  <si>
    <t>01339</t>
  </si>
  <si>
    <t>809015</t>
  </si>
  <si>
    <t>148.6</t>
  </si>
  <si>
    <t>02792</t>
  </si>
  <si>
    <t>032225</t>
  </si>
  <si>
    <t>09.3</t>
  </si>
  <si>
    <t>136.9</t>
  </si>
  <si>
    <t>01834</t>
  </si>
  <si>
    <t>416038</t>
  </si>
  <si>
    <t>09.9</t>
  </si>
  <si>
    <t>38.7</t>
  </si>
  <si>
    <t>04585</t>
  </si>
  <si>
    <t>429217</t>
  </si>
  <si>
    <t>12.11</t>
  </si>
  <si>
    <t>155.5</t>
  </si>
  <si>
    <t>04160</t>
  </si>
  <si>
    <t>678287</t>
  </si>
  <si>
    <t>20.1</t>
  </si>
  <si>
    <t>38</t>
  </si>
  <si>
    <t>149.4</t>
  </si>
  <si>
    <t>03962</t>
  </si>
  <si>
    <t>852224</t>
  </si>
  <si>
    <t>09.6</t>
  </si>
  <si>
    <t>151.3</t>
  </si>
  <si>
    <t>01524</t>
  </si>
  <si>
    <t>465128</t>
  </si>
  <si>
    <t>10.3</t>
  </si>
  <si>
    <t>21.8</t>
  </si>
  <si>
    <t>139.3</t>
  </si>
  <si>
    <t>04581</t>
  </si>
  <si>
    <t>617384</t>
  </si>
  <si>
    <t>12.8</t>
  </si>
  <si>
    <t>155</t>
  </si>
  <si>
    <t>04420</t>
  </si>
  <si>
    <t>580125</t>
  </si>
  <si>
    <t>09.4</t>
  </si>
  <si>
    <t>20.8</t>
  </si>
  <si>
    <t>143.9</t>
  </si>
  <si>
    <t>01780</t>
  </si>
  <si>
    <t>194313</t>
  </si>
  <si>
    <t>17.2</t>
  </si>
  <si>
    <t>21.4</t>
  </si>
  <si>
    <t>02159</t>
  </si>
  <si>
    <t>540324</t>
  </si>
  <si>
    <t>08.4</t>
  </si>
  <si>
    <t>153.8</t>
  </si>
  <si>
    <t>02697</t>
  </si>
  <si>
    <t>259336</t>
  </si>
  <si>
    <t>09.8</t>
  </si>
  <si>
    <t>22.6</t>
  </si>
  <si>
    <t>149.8</t>
  </si>
  <si>
    <t>02150</t>
  </si>
  <si>
    <t>704097</t>
  </si>
  <si>
    <t>171.1</t>
  </si>
  <si>
    <t>01797</t>
  </si>
  <si>
    <t>020463</t>
  </si>
  <si>
    <t>10.1</t>
  </si>
  <si>
    <t>39</t>
  </si>
  <si>
    <t>118.9</t>
  </si>
  <si>
    <t>01982</t>
  </si>
  <si>
    <t>830486</t>
  </si>
  <si>
    <t>145.5</t>
  </si>
  <si>
    <t>02762</t>
  </si>
  <si>
    <t>192345</t>
  </si>
  <si>
    <t>158.6</t>
  </si>
  <si>
    <t>02276</t>
  </si>
  <si>
    <t>75384</t>
  </si>
  <si>
    <t>02.6</t>
  </si>
  <si>
    <t>41.8</t>
  </si>
  <si>
    <t>151.5</t>
  </si>
  <si>
    <t>03034</t>
  </si>
  <si>
    <t>192319</t>
  </si>
  <si>
    <t>153.1</t>
  </si>
  <si>
    <t>00889</t>
  </si>
  <si>
    <t>199412</t>
  </si>
  <si>
    <t>05.3</t>
  </si>
  <si>
    <t>22.3</t>
  </si>
  <si>
    <t>156</t>
  </si>
  <si>
    <t>03346</t>
  </si>
  <si>
    <t>363489</t>
  </si>
  <si>
    <t>19.9</t>
  </si>
  <si>
    <t>162</t>
  </si>
  <si>
    <t>00685</t>
  </si>
  <si>
    <t>783377</t>
  </si>
  <si>
    <t>20.11</t>
  </si>
  <si>
    <t>149.7</t>
  </si>
  <si>
    <t>02552</t>
  </si>
  <si>
    <t>126459</t>
  </si>
  <si>
    <t>09.7</t>
  </si>
  <si>
    <t>39.2</t>
  </si>
  <si>
    <t>126.7</t>
  </si>
  <si>
    <t>03880</t>
  </si>
  <si>
    <t>127093</t>
  </si>
  <si>
    <t>KC</t>
  </si>
  <si>
    <t>01109</t>
  </si>
  <si>
    <t>649370</t>
  </si>
  <si>
    <t>20.5</t>
  </si>
  <si>
    <t>40.7</t>
  </si>
  <si>
    <t>136.1</t>
  </si>
  <si>
    <t xml:space="preserve"> 无缝气瓶定期检验、评定综合记录表 </t>
  </si>
  <si>
    <t>序号</t>
  </si>
  <si>
    <t>送检
单位</t>
  </si>
  <si>
    <t>送 检
日 期</t>
  </si>
  <si>
    <t>气 瓶
编 号</t>
  </si>
  <si>
    <r>
      <rPr>
        <sz val="9"/>
        <rFont val="宋体"/>
        <charset val="134"/>
      </rPr>
      <t>β</t>
    </r>
    <r>
      <rPr>
        <vertAlign val="subscript"/>
        <sz val="9"/>
        <rFont val="宋体"/>
        <charset val="134"/>
      </rPr>
      <t xml:space="preserve">B
</t>
    </r>
    <r>
      <rPr>
        <sz val="9"/>
        <rFont val="宋体"/>
        <charset val="134"/>
      </rPr>
      <t>×
Pn
值*1000</t>
    </r>
  </si>
  <si>
    <t>点线面</t>
  </si>
  <si>
    <t>20251101</t>
  </si>
  <si>
    <t>氧气</t>
  </si>
  <si>
    <t>10613</t>
  </si>
  <si>
    <t>317446</t>
  </si>
  <si>
    <t>00.12</t>
  </si>
  <si>
    <t>22.1</t>
  </si>
  <si>
    <t>57.4</t>
  </si>
  <si>
    <t>57.3</t>
  </si>
  <si>
    <t>98.4</t>
  </si>
  <si>
    <t>4.2</t>
  </si>
  <si>
    <t>15</t>
  </si>
  <si>
    <t>13793</t>
  </si>
  <si>
    <t>455087</t>
  </si>
  <si>
    <t>03.8</t>
  </si>
  <si>
    <t>49.9</t>
  </si>
  <si>
    <t>49.8</t>
  </si>
  <si>
    <t>90</t>
  </si>
  <si>
    <t>3.1</t>
  </si>
  <si>
    <t>08262</t>
  </si>
  <si>
    <t>128268</t>
  </si>
  <si>
    <t>04.7</t>
  </si>
  <si>
    <t>57.6</t>
  </si>
  <si>
    <t>41.5</t>
  </si>
  <si>
    <t>57.5</t>
  </si>
  <si>
    <t>99.1</t>
  </si>
  <si>
    <t>2.8</t>
  </si>
  <si>
    <t>10585</t>
  </si>
  <si>
    <t>031009</t>
  </si>
  <si>
    <t>16.4</t>
  </si>
  <si>
    <t>47.7</t>
  </si>
  <si>
    <t>47.6</t>
  </si>
  <si>
    <t>87.7</t>
  </si>
  <si>
    <t>3.7</t>
  </si>
  <si>
    <t>14377</t>
  </si>
  <si>
    <t>841214</t>
  </si>
  <si>
    <t>16.7</t>
  </si>
  <si>
    <t>49</t>
  </si>
  <si>
    <t>48.9</t>
  </si>
  <si>
    <t>89.2</t>
  </si>
  <si>
    <t>4.7</t>
  </si>
  <si>
    <t>12744</t>
  </si>
  <si>
    <t>899350</t>
  </si>
  <si>
    <t>上海</t>
  </si>
  <si>
    <t>07.9</t>
  </si>
  <si>
    <t>55.8</t>
  </si>
  <si>
    <t>40.6</t>
  </si>
  <si>
    <t>55.7</t>
  </si>
  <si>
    <t>96.4</t>
  </si>
  <si>
    <t>1</t>
  </si>
  <si>
    <t>21211</t>
  </si>
  <si>
    <t>553287</t>
  </si>
  <si>
    <t>46.7</t>
  </si>
  <si>
    <t>46.6</t>
  </si>
  <si>
    <t>87.1</t>
  </si>
  <si>
    <t>1.7</t>
  </si>
  <si>
    <t>01851</t>
  </si>
  <si>
    <t>574361</t>
  </si>
  <si>
    <t>04.8</t>
  </si>
  <si>
    <t>55.4</t>
  </si>
  <si>
    <t>55.3</t>
  </si>
  <si>
    <t>95.8</t>
  </si>
  <si>
    <t>12495</t>
  </si>
  <si>
    <t>839256</t>
  </si>
  <si>
    <t>21.7</t>
  </si>
  <si>
    <t>50.5</t>
  </si>
  <si>
    <t>40.0</t>
  </si>
  <si>
    <t>50.4</t>
  </si>
  <si>
    <t>90.5</t>
  </si>
  <si>
    <t>1.1</t>
  </si>
  <si>
    <t>12485</t>
  </si>
  <si>
    <t>374118</t>
  </si>
  <si>
    <t>08.5</t>
  </si>
  <si>
    <t>54.2</t>
  </si>
  <si>
    <t>54.1</t>
  </si>
  <si>
    <t>94.8</t>
  </si>
  <si>
    <t>0.7</t>
  </si>
  <si>
    <t>15148</t>
  </si>
  <si>
    <t>455487</t>
  </si>
  <si>
    <t>0.9</t>
  </si>
  <si>
    <t>25216</t>
  </si>
  <si>
    <t>319006</t>
  </si>
  <si>
    <t>10.5</t>
  </si>
  <si>
    <t>54.8</t>
  </si>
  <si>
    <t>54.7</t>
  </si>
  <si>
    <t>95.2</t>
  </si>
  <si>
    <t>2.3</t>
  </si>
  <si>
    <t>12892</t>
  </si>
  <si>
    <t>971479</t>
  </si>
  <si>
    <t>18.8</t>
  </si>
  <si>
    <t>21.11</t>
  </si>
  <si>
    <t>45.9</t>
  </si>
  <si>
    <t>45.8</t>
  </si>
  <si>
    <t>86.4</t>
  </si>
  <si>
    <t>2</t>
  </si>
  <si>
    <t>12781</t>
  </si>
  <si>
    <t>249233</t>
  </si>
  <si>
    <t>19.2</t>
  </si>
  <si>
    <t>86.7</t>
  </si>
  <si>
    <t>2.6</t>
  </si>
  <si>
    <t>17282</t>
  </si>
  <si>
    <t>330224</t>
  </si>
  <si>
    <t>06.8</t>
  </si>
  <si>
    <t>48.6</t>
  </si>
  <si>
    <t>48.5</t>
  </si>
  <si>
    <t>88.6</t>
  </si>
  <si>
    <t>12153</t>
  </si>
  <si>
    <t>154027</t>
  </si>
  <si>
    <t>02.12</t>
  </si>
  <si>
    <t>41.4</t>
  </si>
  <si>
    <t>54</t>
  </si>
  <si>
    <t>95.5</t>
  </si>
  <si>
    <t>15561</t>
  </si>
  <si>
    <t>840023</t>
  </si>
  <si>
    <t>48.8</t>
  </si>
  <si>
    <t>48.7</t>
  </si>
  <si>
    <t>88.9</t>
  </si>
  <si>
    <t>12345</t>
  </si>
  <si>
    <t>093299</t>
  </si>
  <si>
    <t>21.9</t>
  </si>
  <si>
    <t>55.6</t>
  </si>
  <si>
    <t>55.5</t>
  </si>
  <si>
    <t>1.2</t>
  </si>
  <si>
    <t>04620</t>
  </si>
  <si>
    <t>192003</t>
  </si>
  <si>
    <t>52.4</t>
  </si>
  <si>
    <t>52.3</t>
  </si>
  <si>
    <t>93.4</t>
  </si>
  <si>
    <t>10864</t>
  </si>
  <si>
    <t>515250</t>
  </si>
  <si>
    <t>00.2</t>
  </si>
  <si>
    <t>56.8</t>
  </si>
  <si>
    <t>56.7</t>
  </si>
  <si>
    <t>96.8</t>
  </si>
  <si>
    <t>1.9</t>
  </si>
  <si>
    <t>12042</t>
  </si>
  <si>
    <t>101211</t>
  </si>
  <si>
    <t>50.3</t>
  </si>
  <si>
    <t>50.2</t>
  </si>
  <si>
    <t>90.8</t>
  </si>
  <si>
    <t>13966</t>
  </si>
  <si>
    <t>319101</t>
  </si>
  <si>
    <t>55</t>
  </si>
  <si>
    <t>54.9</t>
  </si>
  <si>
    <t>12168</t>
  </si>
  <si>
    <t>725150</t>
  </si>
  <si>
    <t>01.1</t>
  </si>
  <si>
    <t>57.8</t>
  </si>
  <si>
    <t>57.7</t>
  </si>
  <si>
    <t>98.6</t>
  </si>
  <si>
    <t>12480</t>
  </si>
  <si>
    <t>031201</t>
  </si>
  <si>
    <t>47.5</t>
  </si>
  <si>
    <t>87.9</t>
  </si>
  <si>
    <t>2.9</t>
  </si>
  <si>
    <t>21121</t>
  </si>
  <si>
    <t>138769</t>
  </si>
  <si>
    <t>00.4</t>
  </si>
  <si>
    <t>53.9</t>
  </si>
  <si>
    <t>53.8</t>
  </si>
  <si>
    <t>95.1</t>
  </si>
  <si>
    <t>2.4</t>
  </si>
  <si>
    <t>20251102</t>
  </si>
  <si>
    <t>29503</t>
  </si>
  <si>
    <t>500199</t>
  </si>
  <si>
    <t>49.3</t>
  </si>
  <si>
    <t>89.5</t>
  </si>
  <si>
    <t>1.3</t>
  </si>
  <si>
    <t>29341</t>
  </si>
  <si>
    <t>563415</t>
  </si>
  <si>
    <t>48.2</t>
  </si>
  <si>
    <t>48.1</t>
  </si>
  <si>
    <t>88.5</t>
  </si>
  <si>
    <t>29360</t>
  </si>
  <si>
    <t>675048</t>
  </si>
  <si>
    <t>47.3</t>
  </si>
  <si>
    <t>47.2</t>
  </si>
  <si>
    <t>87.6</t>
  </si>
  <si>
    <t>29275</t>
  </si>
  <si>
    <t>563247</t>
  </si>
  <si>
    <t>89.3</t>
  </si>
  <si>
    <t>29147</t>
  </si>
  <si>
    <t>540063</t>
  </si>
  <si>
    <t>48</t>
  </si>
  <si>
    <t>47.9</t>
  </si>
  <si>
    <t>88.3</t>
  </si>
  <si>
    <t>1.4</t>
  </si>
  <si>
    <t>29579</t>
  </si>
  <si>
    <t>500135</t>
  </si>
  <si>
    <t>88</t>
  </si>
  <si>
    <t>26786</t>
  </si>
  <si>
    <t>564185</t>
  </si>
  <si>
    <t>88.2</t>
  </si>
  <si>
    <t>26759</t>
  </si>
  <si>
    <t>564252</t>
  </si>
  <si>
    <t>47.8</t>
  </si>
  <si>
    <t>88.1</t>
  </si>
  <si>
    <t>29364</t>
  </si>
  <si>
    <t>500034</t>
  </si>
  <si>
    <t>29213</t>
  </si>
  <si>
    <t>564137</t>
  </si>
  <si>
    <t>1.5</t>
  </si>
  <si>
    <t>29440</t>
  </si>
  <si>
    <t>564188</t>
  </si>
  <si>
    <t>29425</t>
  </si>
  <si>
    <t>563412</t>
  </si>
  <si>
    <t>49.1</t>
  </si>
  <si>
    <t>2.1</t>
  </si>
  <si>
    <t>29163</t>
  </si>
  <si>
    <t>500021</t>
  </si>
  <si>
    <t>48.4</t>
  </si>
  <si>
    <t>48.3</t>
  </si>
  <si>
    <t>29271</t>
  </si>
  <si>
    <t>563183</t>
  </si>
  <si>
    <t>29429</t>
  </si>
  <si>
    <t>701369</t>
  </si>
  <si>
    <t>87.8</t>
  </si>
  <si>
    <t>3.3</t>
  </si>
  <si>
    <t>26755</t>
  </si>
  <si>
    <t>563092</t>
  </si>
  <si>
    <t>89</t>
  </si>
  <si>
    <t>2.2</t>
  </si>
  <si>
    <t>29497</t>
  </si>
  <si>
    <t>563093</t>
  </si>
  <si>
    <t>2.7</t>
  </si>
  <si>
    <t>29179</t>
  </si>
  <si>
    <t>563024</t>
  </si>
  <si>
    <t>29584</t>
  </si>
  <si>
    <t>563085</t>
  </si>
  <si>
    <t>49.6</t>
  </si>
  <si>
    <t>49.5</t>
  </si>
  <si>
    <t>89.7</t>
  </si>
  <si>
    <t>29159</t>
  </si>
  <si>
    <t>688463</t>
  </si>
  <si>
    <t>20251104</t>
  </si>
  <si>
    <t>25897</t>
  </si>
  <si>
    <t>247261</t>
  </si>
  <si>
    <t>05813</t>
  </si>
  <si>
    <t>266172</t>
  </si>
  <si>
    <t>04.4</t>
  </si>
  <si>
    <t>23768</t>
  </si>
  <si>
    <t>390019</t>
  </si>
  <si>
    <t>41.9</t>
  </si>
  <si>
    <t>81.9</t>
  </si>
  <si>
    <t>23104</t>
  </si>
  <si>
    <t>032171</t>
  </si>
  <si>
    <t>21903</t>
  </si>
  <si>
    <t>354083</t>
  </si>
  <si>
    <t>19.10</t>
  </si>
  <si>
    <t>17955</t>
  </si>
  <si>
    <t>031141</t>
  </si>
  <si>
    <t>04.1</t>
  </si>
  <si>
    <t>21.2</t>
  </si>
  <si>
    <t>97.9</t>
  </si>
  <si>
    <t>0.8</t>
  </si>
  <si>
    <t>29568</t>
  </si>
  <si>
    <t>716332</t>
  </si>
  <si>
    <t>44.2</t>
  </si>
  <si>
    <t>44.1</t>
  </si>
  <si>
    <t>84.2</t>
  </si>
  <si>
    <t>25553</t>
  </si>
  <si>
    <t>249382</t>
  </si>
  <si>
    <t>YF</t>
  </si>
  <si>
    <t>15.5</t>
  </si>
  <si>
    <t>46.8</t>
  </si>
  <si>
    <t>86.9</t>
  </si>
  <si>
    <t>24386</t>
  </si>
  <si>
    <t>363103</t>
  </si>
  <si>
    <t>1.8</t>
  </si>
  <si>
    <t>18418</t>
  </si>
  <si>
    <t>231113</t>
  </si>
  <si>
    <t>47.4</t>
  </si>
  <si>
    <t>1.6</t>
  </si>
  <si>
    <t>26767</t>
  </si>
  <si>
    <t>179350</t>
  </si>
  <si>
    <t>42</t>
  </si>
  <si>
    <t>82</t>
  </si>
  <si>
    <t>25733</t>
  </si>
  <si>
    <t>017024</t>
  </si>
  <si>
    <t>52.1</t>
  </si>
  <si>
    <t>52</t>
  </si>
  <si>
    <t>92.2</t>
  </si>
  <si>
    <t>23408</t>
  </si>
  <si>
    <t>232262</t>
  </si>
  <si>
    <t>13.7</t>
  </si>
  <si>
    <t>94.7</t>
  </si>
  <si>
    <t>27233</t>
  </si>
  <si>
    <t>136300</t>
  </si>
  <si>
    <t>41.6</t>
  </si>
  <si>
    <t>96.5</t>
  </si>
  <si>
    <t>26188</t>
  </si>
  <si>
    <t>363258</t>
  </si>
  <si>
    <t>87.4</t>
  </si>
  <si>
    <t>0.4</t>
  </si>
  <si>
    <t>21128</t>
  </si>
  <si>
    <t>232300</t>
  </si>
  <si>
    <t>53.2</t>
  </si>
  <si>
    <t>53.1</t>
  </si>
  <si>
    <t>94.2</t>
  </si>
  <si>
    <t>16034</t>
  </si>
  <si>
    <t>456424</t>
  </si>
  <si>
    <t>40.9</t>
  </si>
  <si>
    <t>24456</t>
  </si>
  <si>
    <t>955032</t>
  </si>
  <si>
    <t>20157</t>
  </si>
  <si>
    <t>793089</t>
  </si>
  <si>
    <t>17.11</t>
  </si>
  <si>
    <t>47.1</t>
  </si>
  <si>
    <t>29272</t>
  </si>
  <si>
    <t>231141</t>
  </si>
  <si>
    <t>45</t>
  </si>
  <si>
    <t>44.9</t>
  </si>
  <si>
    <t>85</t>
  </si>
  <si>
    <t>29186</t>
  </si>
  <si>
    <t>071044</t>
  </si>
  <si>
    <t>JZ</t>
  </si>
  <si>
    <t>22.4</t>
  </si>
  <si>
    <t>42.2</t>
  </si>
  <si>
    <t>42.1</t>
  </si>
  <si>
    <t>82.2</t>
  </si>
  <si>
    <t>4.5</t>
  </si>
  <si>
    <t>23410</t>
  </si>
  <si>
    <t>652526</t>
  </si>
  <si>
    <t>54.6</t>
  </si>
  <si>
    <t>95.6</t>
  </si>
  <si>
    <t>25436</t>
  </si>
  <si>
    <t>94418</t>
  </si>
  <si>
    <t>06.5</t>
  </si>
  <si>
    <t>53.5</t>
  </si>
  <si>
    <t>53.4</t>
  </si>
  <si>
    <t>94.4</t>
  </si>
  <si>
    <t>0.6</t>
  </si>
  <si>
    <t>16309</t>
  </si>
  <si>
    <t>760329</t>
  </si>
  <si>
    <t>16.3</t>
  </si>
  <si>
    <t>28071</t>
  </si>
  <si>
    <t>657218</t>
  </si>
  <si>
    <t>19.5</t>
  </si>
  <si>
    <t>44.4</t>
  </si>
  <si>
    <t>44.3</t>
  </si>
  <si>
    <t>84.4</t>
  </si>
  <si>
    <t>3.5</t>
  </si>
  <si>
    <t>20251110</t>
  </si>
  <si>
    <t>18630</t>
  </si>
  <si>
    <t>794020</t>
  </si>
  <si>
    <t>19.11</t>
  </si>
  <si>
    <t>45.1</t>
  </si>
  <si>
    <t>85.1</t>
  </si>
  <si>
    <t>4.6</t>
  </si>
  <si>
    <t>14750</t>
  </si>
  <si>
    <t>237399</t>
  </si>
  <si>
    <t>95.9</t>
  </si>
  <si>
    <t>19590</t>
  </si>
  <si>
    <t>565056</t>
  </si>
  <si>
    <t>12.5</t>
  </si>
  <si>
    <t>47</t>
  </si>
  <si>
    <t>46.9</t>
  </si>
  <si>
    <t>87</t>
  </si>
  <si>
    <t>14936</t>
  </si>
  <si>
    <t>768196</t>
  </si>
  <si>
    <t>49.2</t>
  </si>
  <si>
    <t>89.6</t>
  </si>
  <si>
    <t>3.9</t>
  </si>
  <si>
    <t>21629</t>
  </si>
  <si>
    <t>179195</t>
  </si>
  <si>
    <t>4.8</t>
  </si>
  <si>
    <t>19157</t>
  </si>
  <si>
    <t>536273</t>
  </si>
  <si>
    <t>10.10</t>
  </si>
  <si>
    <t>51.5</t>
  </si>
  <si>
    <t>51.4</t>
  </si>
  <si>
    <t>92.6</t>
  </si>
  <si>
    <t>21465</t>
  </si>
  <si>
    <t>073237</t>
  </si>
  <si>
    <t>MS</t>
  </si>
  <si>
    <t>21406</t>
  </si>
  <si>
    <t>34483</t>
  </si>
  <si>
    <t>07.2</t>
  </si>
  <si>
    <t>96.9</t>
  </si>
  <si>
    <t>12510</t>
  </si>
  <si>
    <t>935113</t>
  </si>
  <si>
    <t>20874</t>
  </si>
  <si>
    <t>588189</t>
  </si>
  <si>
    <t>14.12</t>
  </si>
  <si>
    <t>12147</t>
  </si>
  <si>
    <t>131411</t>
  </si>
  <si>
    <t>10.6</t>
  </si>
  <si>
    <t>5.7</t>
  </si>
  <si>
    <t>11046</t>
  </si>
  <si>
    <t>145176</t>
  </si>
  <si>
    <t>44.8</t>
  </si>
  <si>
    <t>44.7</t>
  </si>
  <si>
    <t>84.8</t>
  </si>
  <si>
    <t>21493</t>
  </si>
  <si>
    <t>519055</t>
  </si>
  <si>
    <t>16.5</t>
  </si>
  <si>
    <t>25884</t>
  </si>
  <si>
    <t>221122</t>
  </si>
  <si>
    <t>16.11</t>
  </si>
  <si>
    <t>27077</t>
  </si>
  <si>
    <t>265102</t>
  </si>
  <si>
    <t>46.1</t>
  </si>
  <si>
    <t>46</t>
  </si>
  <si>
    <t>86.8</t>
  </si>
  <si>
    <t>23563</t>
  </si>
  <si>
    <t>354110</t>
  </si>
  <si>
    <t>24931</t>
  </si>
  <si>
    <t>047182</t>
  </si>
  <si>
    <t>11.1</t>
  </si>
  <si>
    <t>12016</t>
  </si>
  <si>
    <t>519057</t>
  </si>
  <si>
    <t>46.2</t>
  </si>
  <si>
    <t>86.2</t>
  </si>
  <si>
    <t>2.5</t>
  </si>
  <si>
    <t>20251112</t>
  </si>
  <si>
    <t>15240</t>
  </si>
  <si>
    <t>955174</t>
  </si>
  <si>
    <t>49.4</t>
  </si>
  <si>
    <t>27460</t>
  </si>
  <si>
    <t>881155</t>
  </si>
  <si>
    <t>18.11</t>
  </si>
  <si>
    <t>13655</t>
  </si>
  <si>
    <t>146285</t>
  </si>
  <si>
    <t>03.3</t>
  </si>
  <si>
    <t>97.4</t>
  </si>
  <si>
    <t>128438</t>
  </si>
  <si>
    <t>162391</t>
  </si>
  <si>
    <t>10.7</t>
  </si>
  <si>
    <t>14038</t>
  </si>
  <si>
    <t>062062</t>
  </si>
  <si>
    <t>03.2</t>
  </si>
  <si>
    <t>12564</t>
  </si>
  <si>
    <t>916309</t>
  </si>
  <si>
    <t>02.10</t>
  </si>
  <si>
    <t>98.2</t>
  </si>
  <si>
    <t>19075</t>
  </si>
  <si>
    <t>182256</t>
  </si>
  <si>
    <t>93.9</t>
  </si>
  <si>
    <t>24945</t>
  </si>
  <si>
    <t>159202</t>
  </si>
  <si>
    <t>05.8</t>
  </si>
  <si>
    <t>55.2</t>
  </si>
  <si>
    <t>55.1</t>
  </si>
  <si>
    <t>16128</t>
  </si>
  <si>
    <t>714001</t>
  </si>
  <si>
    <t>19.3</t>
  </si>
  <si>
    <t>85.9</t>
  </si>
  <si>
    <t>14899</t>
  </si>
  <si>
    <t>716441</t>
  </si>
  <si>
    <t>45.0</t>
  </si>
  <si>
    <t>16468</t>
  </si>
  <si>
    <t>645200</t>
  </si>
  <si>
    <t>06.11</t>
  </si>
  <si>
    <t>96.2</t>
  </si>
  <si>
    <t>14001</t>
  </si>
  <si>
    <t>395060</t>
  </si>
  <si>
    <t>18.12</t>
  </si>
  <si>
    <t>14862</t>
  </si>
  <si>
    <t>371334</t>
  </si>
  <si>
    <t>88.4</t>
  </si>
  <si>
    <t>3.6</t>
  </si>
  <si>
    <t>25338</t>
  </si>
  <si>
    <t>955040</t>
  </si>
  <si>
    <t>23970</t>
  </si>
  <si>
    <t>135733</t>
  </si>
  <si>
    <t>02.2</t>
  </si>
  <si>
    <t>90.9</t>
  </si>
  <si>
    <t>3.2</t>
  </si>
  <si>
    <t>12241</t>
  </si>
  <si>
    <t>503088</t>
  </si>
  <si>
    <t>20251113</t>
  </si>
  <si>
    <t>29408</t>
  </si>
  <si>
    <t>139231</t>
  </si>
  <si>
    <t>50</t>
  </si>
  <si>
    <t>26771</t>
  </si>
  <si>
    <t>558173</t>
  </si>
  <si>
    <t>15.4</t>
  </si>
  <si>
    <t>89.9</t>
  </si>
  <si>
    <t>26769</t>
  </si>
  <si>
    <t>274482</t>
  </si>
  <si>
    <t>52.5</t>
  </si>
  <si>
    <t>93.5</t>
  </si>
  <si>
    <t>29462</t>
  </si>
  <si>
    <t>855141</t>
  </si>
  <si>
    <t>19.6</t>
  </si>
  <si>
    <t>46.5</t>
  </si>
  <si>
    <t>86.6</t>
  </si>
  <si>
    <t>29290</t>
  </si>
  <si>
    <t>52375</t>
  </si>
  <si>
    <t>02.3</t>
  </si>
  <si>
    <t>29522</t>
  </si>
  <si>
    <t>778164</t>
  </si>
  <si>
    <t>45.6</t>
  </si>
  <si>
    <t>45.5</t>
  </si>
  <si>
    <t>85.6</t>
  </si>
  <si>
    <t>29166</t>
  </si>
  <si>
    <t>007481</t>
  </si>
  <si>
    <t>12.7</t>
  </si>
  <si>
    <t>29187</t>
  </si>
  <si>
    <t>160934</t>
  </si>
  <si>
    <t>4.9</t>
  </si>
  <si>
    <t>29494</t>
  </si>
  <si>
    <t>250101</t>
  </si>
  <si>
    <t>20.7</t>
  </si>
  <si>
    <t>44</t>
  </si>
  <si>
    <t>43.9</t>
  </si>
  <si>
    <t>84</t>
  </si>
  <si>
    <t>29217</t>
  </si>
  <si>
    <t>659264</t>
  </si>
  <si>
    <t>46.4</t>
  </si>
  <si>
    <t>46.3</t>
  </si>
  <si>
    <t>29453</t>
  </si>
  <si>
    <t>180203</t>
  </si>
  <si>
    <t>56.1</t>
  </si>
  <si>
    <t>56</t>
  </si>
  <si>
    <t>97</t>
  </si>
  <si>
    <t>27687</t>
  </si>
  <si>
    <t>510453</t>
  </si>
  <si>
    <t>21804</t>
  </si>
  <si>
    <t>208042</t>
  </si>
  <si>
    <t>05.6</t>
  </si>
  <si>
    <t>38.8</t>
  </si>
  <si>
    <t>0.5</t>
  </si>
  <si>
    <t>29154</t>
  </si>
  <si>
    <t>858441</t>
  </si>
  <si>
    <t>87.3</t>
  </si>
  <si>
    <t>29220</t>
  </si>
  <si>
    <t>177124</t>
  </si>
  <si>
    <t>16.9</t>
  </si>
  <si>
    <t>13295</t>
  </si>
  <si>
    <t>955083</t>
  </si>
  <si>
    <t>29511</t>
  </si>
  <si>
    <t>520082</t>
  </si>
  <si>
    <t>08.6</t>
  </si>
  <si>
    <t>93.6</t>
  </si>
  <si>
    <t>25626</t>
  </si>
  <si>
    <t>610440</t>
  </si>
  <si>
    <t>08.7</t>
  </si>
  <si>
    <t>29205</t>
  </si>
  <si>
    <t>326090</t>
  </si>
  <si>
    <t>26783</t>
  </si>
  <si>
    <t>134284</t>
  </si>
  <si>
    <t>04.5</t>
  </si>
  <si>
    <t>50.6</t>
  </si>
  <si>
    <t>90.6</t>
  </si>
  <si>
    <t>11866</t>
  </si>
  <si>
    <t>815368</t>
  </si>
  <si>
    <t>14.4</t>
  </si>
  <si>
    <t>12556</t>
  </si>
  <si>
    <t>054344</t>
  </si>
  <si>
    <t>11.6</t>
  </si>
  <si>
    <t>87.2</t>
  </si>
  <si>
    <t>13311</t>
  </si>
  <si>
    <t>120380</t>
  </si>
  <si>
    <t>07.12</t>
  </si>
  <si>
    <t>54.4</t>
  </si>
  <si>
    <t>54.3</t>
  </si>
  <si>
    <t>94.6</t>
  </si>
  <si>
    <t>17416</t>
  </si>
  <si>
    <t>090114</t>
  </si>
  <si>
    <t>56.6</t>
  </si>
  <si>
    <t>56.5</t>
  </si>
  <si>
    <t>97.3</t>
  </si>
  <si>
    <t>202704</t>
  </si>
  <si>
    <t>26779</t>
  </si>
  <si>
    <t>024546</t>
  </si>
  <si>
    <t>20.10</t>
  </si>
  <si>
    <t>23615</t>
  </si>
  <si>
    <t>363025</t>
  </si>
  <si>
    <t>23951</t>
  </si>
  <si>
    <t>830567</t>
  </si>
  <si>
    <t>13.3</t>
  </si>
  <si>
    <t>18367</t>
  </si>
  <si>
    <t>276029</t>
  </si>
  <si>
    <t>92.9</t>
  </si>
  <si>
    <t>27788</t>
  </si>
  <si>
    <t>354092</t>
  </si>
  <si>
    <t>17726</t>
  </si>
  <si>
    <t>091089</t>
  </si>
  <si>
    <t>90.3</t>
  </si>
  <si>
    <t>24026</t>
  </si>
  <si>
    <t>363062</t>
  </si>
  <si>
    <t>23755</t>
  </si>
  <si>
    <t>090027</t>
  </si>
  <si>
    <t>27104</t>
  </si>
  <si>
    <t>185098</t>
  </si>
  <si>
    <t>18190</t>
  </si>
  <si>
    <t>363184</t>
  </si>
  <si>
    <t>24905</t>
  </si>
  <si>
    <t>015273</t>
  </si>
  <si>
    <t>10.4</t>
  </si>
  <si>
    <t>43.6</t>
  </si>
  <si>
    <t>43.5</t>
  </si>
  <si>
    <t>3.8</t>
  </si>
  <si>
    <t>23820</t>
  </si>
  <si>
    <t>716397</t>
  </si>
  <si>
    <t>84.9</t>
  </si>
  <si>
    <t>2638</t>
  </si>
  <si>
    <t>175287</t>
  </si>
  <si>
    <t>19.8</t>
  </si>
  <si>
    <t>28758</t>
  </si>
  <si>
    <t>741355</t>
  </si>
  <si>
    <t>12.6</t>
  </si>
  <si>
    <t>21699</t>
  </si>
  <si>
    <t>218286</t>
  </si>
  <si>
    <t>22640</t>
  </si>
  <si>
    <t>291160</t>
  </si>
  <si>
    <t>97.2</t>
  </si>
  <si>
    <t>15263</t>
  </si>
  <si>
    <t>156301</t>
  </si>
  <si>
    <t>90.4</t>
  </si>
  <si>
    <t>19723</t>
  </si>
  <si>
    <t>515157</t>
  </si>
  <si>
    <t>42.8</t>
  </si>
  <si>
    <t>42.7</t>
  </si>
  <si>
    <t>82.8</t>
  </si>
  <si>
    <t>29517</t>
  </si>
  <si>
    <t>538476</t>
  </si>
  <si>
    <t>16.6</t>
  </si>
  <si>
    <t>3.4</t>
  </si>
  <si>
    <t>29172</t>
  </si>
  <si>
    <t>165223</t>
  </si>
  <si>
    <t>20.2</t>
  </si>
  <si>
    <t>26762</t>
  </si>
  <si>
    <t>852018</t>
  </si>
  <si>
    <t>23872</t>
  </si>
  <si>
    <t>055228</t>
  </si>
  <si>
    <t>14.10</t>
  </si>
  <si>
    <t>28894</t>
  </si>
  <si>
    <t>114180</t>
  </si>
  <si>
    <t>86</t>
  </si>
  <si>
    <t>16570</t>
  </si>
  <si>
    <t>031428</t>
  </si>
  <si>
    <t>24780</t>
  </si>
  <si>
    <t>314001</t>
  </si>
  <si>
    <t>2.0</t>
  </si>
  <si>
    <t>27620</t>
  </si>
  <si>
    <t>563355</t>
  </si>
  <si>
    <t>42.5</t>
  </si>
  <si>
    <t>42.4</t>
  </si>
  <si>
    <t>82.5</t>
  </si>
  <si>
    <t>4.4</t>
  </si>
  <si>
    <t>24127</t>
  </si>
  <si>
    <t>034460</t>
  </si>
  <si>
    <t>12408</t>
  </si>
  <si>
    <t>222282</t>
  </si>
  <si>
    <t>20.6</t>
  </si>
  <si>
    <t>43.3</t>
  </si>
  <si>
    <t>43.2</t>
  </si>
  <si>
    <t>83.3</t>
  </si>
  <si>
    <t>12272</t>
  </si>
  <si>
    <t>318401</t>
  </si>
  <si>
    <t>16963</t>
  </si>
  <si>
    <t>319001</t>
  </si>
  <si>
    <t>16869</t>
  </si>
  <si>
    <t>084025</t>
  </si>
  <si>
    <t>86.1</t>
  </si>
  <si>
    <t>17508</t>
  </si>
  <si>
    <t>444211</t>
  </si>
  <si>
    <t>55.9</t>
  </si>
  <si>
    <t>10763</t>
  </si>
  <si>
    <t>702051</t>
  </si>
  <si>
    <t>14063</t>
  </si>
  <si>
    <t>575497</t>
  </si>
  <si>
    <t>88.8</t>
  </si>
  <si>
    <t>22260</t>
  </si>
  <si>
    <t>194027</t>
  </si>
  <si>
    <t>10.8</t>
  </si>
  <si>
    <t>39.5</t>
  </si>
  <si>
    <t>95.3</t>
  </si>
  <si>
    <t>11091</t>
  </si>
  <si>
    <t>205109</t>
  </si>
  <si>
    <t>13521</t>
  </si>
  <si>
    <t>062102</t>
  </si>
  <si>
    <t>23094</t>
  </si>
  <si>
    <t>15109</t>
  </si>
  <si>
    <t>00.7</t>
  </si>
  <si>
    <t>53.6</t>
  </si>
  <si>
    <t>20691</t>
  </si>
  <si>
    <t>49144</t>
  </si>
  <si>
    <t>5.3</t>
  </si>
  <si>
    <t>13687</t>
  </si>
  <si>
    <t>19422</t>
  </si>
  <si>
    <t>03.7</t>
  </si>
  <si>
    <t>14743</t>
  </si>
  <si>
    <t>031271</t>
  </si>
  <si>
    <t>12177</t>
  </si>
  <si>
    <t>061141</t>
  </si>
  <si>
    <t>202703</t>
  </si>
  <si>
    <t>13592</t>
  </si>
  <si>
    <t>553059</t>
  </si>
  <si>
    <t>12066</t>
  </si>
  <si>
    <t>539034</t>
  </si>
  <si>
    <t>10869</t>
  </si>
  <si>
    <t>095387</t>
  </si>
  <si>
    <t>07.1</t>
  </si>
  <si>
    <t>11330</t>
  </si>
  <si>
    <t>114291</t>
  </si>
  <si>
    <t>16559</t>
  </si>
  <si>
    <t>81421</t>
  </si>
  <si>
    <t>12236</t>
  </si>
  <si>
    <t>055069</t>
  </si>
  <si>
    <t>58.3</t>
  </si>
  <si>
    <t>58.2</t>
  </si>
  <si>
    <t>99</t>
  </si>
  <si>
    <t>25842</t>
  </si>
  <si>
    <t>09189</t>
  </si>
  <si>
    <t>99.3</t>
  </si>
  <si>
    <t>13904</t>
  </si>
  <si>
    <t>955177</t>
  </si>
  <si>
    <t>89.4</t>
  </si>
  <si>
    <t>13465</t>
  </si>
  <si>
    <t>031228</t>
  </si>
  <si>
    <t>24099</t>
  </si>
  <si>
    <t>196037</t>
  </si>
  <si>
    <t>12.10</t>
  </si>
  <si>
    <t>29598</t>
  </si>
  <si>
    <t>27489</t>
  </si>
  <si>
    <t>38.4</t>
  </si>
  <si>
    <t>93.3</t>
  </si>
  <si>
    <t>23849</t>
  </si>
  <si>
    <t>667276</t>
  </si>
  <si>
    <t>20484</t>
  </si>
  <si>
    <t>081117</t>
  </si>
  <si>
    <t>11.5</t>
  </si>
  <si>
    <t>3</t>
  </si>
  <si>
    <t>26362</t>
  </si>
  <si>
    <t>151013</t>
  </si>
  <si>
    <t>27868</t>
  </si>
  <si>
    <t>006493</t>
  </si>
  <si>
    <t>22.12</t>
  </si>
  <si>
    <t>50.7</t>
  </si>
  <si>
    <t>91.3</t>
  </si>
  <si>
    <t>26969</t>
  </si>
  <si>
    <t>440068</t>
  </si>
  <si>
    <t>18879</t>
  </si>
  <si>
    <t>260056</t>
  </si>
  <si>
    <t>20.3</t>
  </si>
  <si>
    <t>83.2</t>
  </si>
  <si>
    <t>29223</t>
  </si>
  <si>
    <t>637283</t>
  </si>
  <si>
    <t>09.5</t>
  </si>
  <si>
    <t>26946</t>
  </si>
  <si>
    <t>099327</t>
  </si>
  <si>
    <t>45.7</t>
  </si>
  <si>
    <t>85.8</t>
  </si>
  <si>
    <t>26962</t>
  </si>
  <si>
    <t>099064</t>
  </si>
  <si>
    <t>27271</t>
  </si>
  <si>
    <t>091110</t>
  </si>
  <si>
    <t>06.2</t>
  </si>
  <si>
    <t>49.7</t>
  </si>
  <si>
    <t>89.8</t>
  </si>
  <si>
    <t>28658</t>
  </si>
  <si>
    <t>208378</t>
  </si>
  <si>
    <t>51.9</t>
  </si>
  <si>
    <t>92</t>
  </si>
  <si>
    <t>25664</t>
  </si>
  <si>
    <t>489311</t>
  </si>
  <si>
    <t>16.10</t>
  </si>
  <si>
    <t>19.12</t>
  </si>
  <si>
    <t>27251</t>
  </si>
  <si>
    <t>067109</t>
  </si>
  <si>
    <t>27275</t>
  </si>
  <si>
    <t>597009</t>
  </si>
  <si>
    <t>09.10</t>
  </si>
  <si>
    <t>13132</t>
  </si>
  <si>
    <t>142347</t>
  </si>
  <si>
    <t>51.7</t>
  </si>
  <si>
    <t>51.6</t>
  </si>
  <si>
    <t>91.9</t>
  </si>
  <si>
    <t>24177</t>
  </si>
  <si>
    <t>033421</t>
  </si>
  <si>
    <t>39.8</t>
  </si>
  <si>
    <t>57.2</t>
  </si>
  <si>
    <t>97.1</t>
  </si>
  <si>
    <t>26519</t>
  </si>
  <si>
    <t>621028</t>
  </si>
  <si>
    <t>18.10</t>
  </si>
  <si>
    <t>26507</t>
  </si>
  <si>
    <t>615356</t>
  </si>
  <si>
    <t>11.10</t>
  </si>
  <si>
    <t>53.7</t>
  </si>
  <si>
    <t>27117</t>
  </si>
  <si>
    <t>436024</t>
  </si>
  <si>
    <t>27124</t>
  </si>
  <si>
    <t>841036</t>
  </si>
  <si>
    <t>21.6</t>
  </si>
  <si>
    <t>5.4</t>
  </si>
  <si>
    <t>27102</t>
  </si>
  <si>
    <t>128284</t>
  </si>
  <si>
    <t>27100</t>
  </si>
  <si>
    <t>626234</t>
  </si>
  <si>
    <t>03.10</t>
  </si>
  <si>
    <t>27094</t>
  </si>
  <si>
    <t>686265</t>
  </si>
  <si>
    <t>20251122</t>
  </si>
  <si>
    <t>21625</t>
  </si>
  <si>
    <t>232205</t>
  </si>
  <si>
    <t>07.4</t>
  </si>
  <si>
    <t>5.6</t>
  </si>
  <si>
    <t>14459</t>
  </si>
  <si>
    <t>488175</t>
  </si>
  <si>
    <t>02.11</t>
  </si>
  <si>
    <t>58.1</t>
  </si>
  <si>
    <t>10443</t>
  </si>
  <si>
    <t>675340</t>
  </si>
  <si>
    <t>13100</t>
  </si>
  <si>
    <t>125850</t>
  </si>
  <si>
    <t>56.4</t>
  </si>
  <si>
    <t>56.3</t>
  </si>
  <si>
    <t>97.8</t>
  </si>
  <si>
    <t>202804</t>
  </si>
  <si>
    <t>17412</t>
  </si>
  <si>
    <t>261381</t>
  </si>
  <si>
    <t>06.3</t>
  </si>
  <si>
    <t>13828</t>
  </si>
  <si>
    <t>955017</t>
  </si>
  <si>
    <t>26979</t>
  </si>
  <si>
    <t>702052</t>
  </si>
  <si>
    <t>29046</t>
  </si>
  <si>
    <t>173165</t>
  </si>
  <si>
    <t>95.7</t>
  </si>
  <si>
    <t>16551</t>
  </si>
  <si>
    <t>37221</t>
  </si>
  <si>
    <t>11152</t>
  </si>
  <si>
    <t>841139</t>
  </si>
  <si>
    <t>14249</t>
  </si>
  <si>
    <t>093379</t>
  </si>
  <si>
    <t>4.3</t>
  </si>
  <si>
    <t>18295</t>
  </si>
  <si>
    <t>122111</t>
  </si>
  <si>
    <t>52.9</t>
  </si>
  <si>
    <t>52.8</t>
  </si>
  <si>
    <t>14811</t>
  </si>
  <si>
    <t>599130</t>
  </si>
  <si>
    <t>52.2</t>
  </si>
  <si>
    <t>12933</t>
  </si>
  <si>
    <t>384190</t>
  </si>
  <si>
    <t>10659</t>
  </si>
  <si>
    <t>306281</t>
  </si>
  <si>
    <t>14.6</t>
  </si>
  <si>
    <t>12026</t>
  </si>
  <si>
    <t>031146</t>
  </si>
  <si>
    <t>13929</t>
  </si>
  <si>
    <t>031169</t>
  </si>
  <si>
    <t>87.5</t>
  </si>
  <si>
    <t>22531</t>
  </si>
  <si>
    <t>551430</t>
  </si>
  <si>
    <t>56.2</t>
  </si>
  <si>
    <t>96.6</t>
  </si>
  <si>
    <t>11290</t>
  </si>
  <si>
    <t>208222</t>
  </si>
  <si>
    <t>38.5</t>
  </si>
  <si>
    <t>22813</t>
  </si>
  <si>
    <t>371249</t>
  </si>
  <si>
    <t>5.1</t>
  </si>
  <si>
    <t>15988</t>
  </si>
  <si>
    <t>19193</t>
  </si>
  <si>
    <t>202709</t>
  </si>
  <si>
    <t>26520</t>
  </si>
  <si>
    <t>215025</t>
  </si>
  <si>
    <t>17565</t>
  </si>
  <si>
    <t>395033</t>
  </si>
  <si>
    <t>19313</t>
  </si>
  <si>
    <t>702077</t>
  </si>
  <si>
    <t>12916</t>
  </si>
  <si>
    <t>266378</t>
  </si>
  <si>
    <t>00.9</t>
  </si>
  <si>
    <t>4.1</t>
  </si>
  <si>
    <t>20251124</t>
  </si>
  <si>
    <t>18401</t>
  </si>
  <si>
    <t>59308</t>
  </si>
  <si>
    <t>08.3</t>
  </si>
  <si>
    <t>16555</t>
  </si>
  <si>
    <t>170475</t>
  </si>
  <si>
    <t>07.8</t>
  </si>
  <si>
    <t>2282</t>
  </si>
  <si>
    <t>553013</t>
  </si>
  <si>
    <t>18537</t>
  </si>
  <si>
    <t>812001</t>
  </si>
  <si>
    <t>26516</t>
  </si>
  <si>
    <t>450490</t>
  </si>
  <si>
    <t>26958</t>
  </si>
  <si>
    <t>771720</t>
  </si>
  <si>
    <t>21.10</t>
  </si>
  <si>
    <t>29392</t>
  </si>
  <si>
    <t>713295</t>
  </si>
  <si>
    <t>27295</t>
  </si>
  <si>
    <t>002491</t>
  </si>
  <si>
    <t>27319</t>
  </si>
  <si>
    <t>433235</t>
  </si>
  <si>
    <t>02.8</t>
  </si>
  <si>
    <t>20251128</t>
  </si>
  <si>
    <t>123479</t>
  </si>
  <si>
    <t>270375</t>
  </si>
  <si>
    <t>26975</t>
  </si>
  <si>
    <t>354028</t>
  </si>
  <si>
    <t>23555</t>
  </si>
  <si>
    <t>314021</t>
  </si>
  <si>
    <t>25649</t>
  </si>
  <si>
    <t>006265</t>
  </si>
  <si>
    <t>21117</t>
  </si>
  <si>
    <t>118243</t>
  </si>
  <si>
    <t>21348</t>
  </si>
  <si>
    <t>040016</t>
  </si>
  <si>
    <t>53.3</t>
  </si>
  <si>
    <t>91.8</t>
  </si>
  <si>
    <t>27745</t>
  </si>
  <si>
    <t>027223</t>
  </si>
  <si>
    <t>27259</t>
  </si>
  <si>
    <t>684250</t>
  </si>
  <si>
    <t>88.7</t>
  </si>
  <si>
    <t>13532</t>
  </si>
  <si>
    <t>395003</t>
  </si>
  <si>
    <t>48.0</t>
  </si>
  <si>
    <t>22556</t>
  </si>
  <si>
    <t>137074</t>
  </si>
  <si>
    <t>13.5</t>
  </si>
  <si>
    <t>24836</t>
  </si>
  <si>
    <t>198395</t>
  </si>
  <si>
    <t>16737</t>
  </si>
  <si>
    <t>050338</t>
  </si>
  <si>
    <t>86.3</t>
  </si>
  <si>
    <t>28449</t>
  </si>
  <si>
    <t>584457</t>
  </si>
  <si>
    <t>27110</t>
  </si>
  <si>
    <t>130471</t>
  </si>
  <si>
    <t>92.8</t>
  </si>
  <si>
    <t>17696</t>
  </si>
  <si>
    <t>697363</t>
  </si>
  <si>
    <t>20334</t>
  </si>
  <si>
    <t>188138</t>
  </si>
  <si>
    <t>13.6</t>
  </si>
  <si>
    <t>25898</t>
  </si>
  <si>
    <t>025011</t>
  </si>
  <si>
    <t>12667</t>
  </si>
  <si>
    <t>084085</t>
  </si>
  <si>
    <t>28685</t>
  </si>
  <si>
    <t>321379</t>
  </si>
  <si>
    <t>93</t>
  </si>
  <si>
    <t>27128</t>
  </si>
  <si>
    <t>010046</t>
  </si>
  <si>
    <t>28757</t>
  </si>
  <si>
    <t>116439</t>
  </si>
  <si>
    <t>02.1</t>
  </si>
  <si>
    <t>22513</t>
  </si>
  <si>
    <t>815425</t>
  </si>
  <si>
    <t>28672</t>
  </si>
  <si>
    <t>934382</t>
  </si>
  <si>
    <t>28601</t>
  </si>
  <si>
    <t>563417</t>
  </si>
  <si>
    <t>10802</t>
  </si>
  <si>
    <t>546204</t>
  </si>
  <si>
    <t>20251129</t>
  </si>
  <si>
    <t>123747</t>
  </si>
  <si>
    <t>977439</t>
  </si>
  <si>
    <t>23760</t>
  </si>
  <si>
    <t>130115</t>
  </si>
  <si>
    <t>11.7</t>
  </si>
  <si>
    <t>28158</t>
  </si>
  <si>
    <t>065433</t>
  </si>
  <si>
    <t>18443</t>
  </si>
  <si>
    <t>810167</t>
  </si>
  <si>
    <t>26899</t>
  </si>
  <si>
    <t>852143</t>
  </si>
  <si>
    <t>50.1</t>
  </si>
  <si>
    <t>90.2</t>
  </si>
  <si>
    <t>22000</t>
  </si>
  <si>
    <t>089120</t>
  </si>
  <si>
    <t>25855</t>
  </si>
  <si>
    <t>363443</t>
  </si>
  <si>
    <t>24022</t>
  </si>
  <si>
    <t>615440</t>
  </si>
  <si>
    <t>22109</t>
  </si>
  <si>
    <t>083197</t>
  </si>
  <si>
    <t>26867</t>
  </si>
  <si>
    <t>343180</t>
  </si>
  <si>
    <t>13.9</t>
  </si>
  <si>
    <t>26632</t>
  </si>
  <si>
    <t>343273</t>
  </si>
  <si>
    <t>11285</t>
  </si>
  <si>
    <t>955158</t>
  </si>
  <si>
    <t>89.1</t>
  </si>
  <si>
    <t>26628</t>
  </si>
  <si>
    <t>750147</t>
  </si>
  <si>
    <t>23675</t>
  </si>
  <si>
    <t>66806</t>
  </si>
  <si>
    <t>59.6</t>
  </si>
  <si>
    <t>59.5</t>
  </si>
  <si>
    <t>19943</t>
  </si>
  <si>
    <t>210818</t>
  </si>
  <si>
    <t>FL</t>
  </si>
  <si>
    <t>10.9</t>
  </si>
  <si>
    <t>28093</t>
  </si>
  <si>
    <t>664134</t>
  </si>
  <si>
    <t>26540</t>
  </si>
  <si>
    <t>823319</t>
  </si>
  <si>
    <t>09.12</t>
  </si>
  <si>
    <t>26967</t>
  </si>
  <si>
    <t>174917</t>
  </si>
  <si>
    <t>26866</t>
  </si>
  <si>
    <t>121310</t>
  </si>
  <si>
    <t>13.10</t>
  </si>
  <si>
    <t>26601</t>
  </si>
  <si>
    <t>015006</t>
  </si>
  <si>
    <t>90.7</t>
  </si>
  <si>
    <t>26603</t>
  </si>
  <si>
    <t>79236</t>
  </si>
  <si>
    <t>06.4</t>
  </si>
  <si>
    <t>22.2</t>
  </si>
  <si>
    <t>24841</t>
  </si>
  <si>
    <t>061101</t>
  </si>
  <si>
    <t>12.4</t>
  </si>
  <si>
    <t>17631</t>
  </si>
  <si>
    <t>748023</t>
  </si>
  <si>
    <t>03.11</t>
  </si>
  <si>
    <t>57.1</t>
  </si>
  <si>
    <t>15576</t>
  </si>
  <si>
    <t>953192</t>
  </si>
  <si>
    <t>14962</t>
  </si>
  <si>
    <t>955090</t>
  </si>
  <si>
    <t xml:space="preserve">                                   无缝气瓶定期检验、评定综合记录表              </t>
  </si>
  <si>
    <t>备
注</t>
  </si>
  <si>
    <t>20251106</t>
  </si>
  <si>
    <t>Ar</t>
  </si>
  <si>
    <t>09443</t>
  </si>
  <si>
    <t>350034</t>
  </si>
  <si>
    <t>07.5</t>
  </si>
  <si>
    <t>17.5</t>
  </si>
  <si>
    <t>203011</t>
  </si>
  <si>
    <t>09671</t>
  </si>
  <si>
    <t>578429</t>
  </si>
  <si>
    <t>20.9</t>
  </si>
  <si>
    <t>20251107</t>
  </si>
  <si>
    <t>07245</t>
  </si>
  <si>
    <t>075502</t>
  </si>
  <si>
    <t>97.6</t>
  </si>
  <si>
    <t>202706</t>
  </si>
  <si>
    <t>09682</t>
  </si>
  <si>
    <t>037066</t>
  </si>
  <si>
    <t>14.9</t>
  </si>
  <si>
    <t>05045</t>
  </si>
  <si>
    <t>766055</t>
  </si>
  <si>
    <t>01393</t>
  </si>
  <si>
    <t>100051</t>
  </si>
  <si>
    <t>09803</t>
  </si>
  <si>
    <t>19300</t>
  </si>
  <si>
    <t>08324</t>
  </si>
  <si>
    <t>733349</t>
  </si>
  <si>
    <t>20.12</t>
  </si>
  <si>
    <t>07313</t>
  </si>
  <si>
    <t>278223</t>
  </si>
  <si>
    <t>08121</t>
  </si>
  <si>
    <t>018294</t>
  </si>
  <si>
    <t>07373</t>
  </si>
  <si>
    <t>251354</t>
  </si>
  <si>
    <t>20251108</t>
  </si>
  <si>
    <t>09423</t>
  </si>
  <si>
    <t>215032</t>
  </si>
  <si>
    <t>15.1</t>
  </si>
  <si>
    <t>09419</t>
  </si>
  <si>
    <t>215229</t>
  </si>
  <si>
    <t>10134</t>
  </si>
  <si>
    <t>215355</t>
  </si>
  <si>
    <t>09411</t>
  </si>
  <si>
    <t>215369</t>
  </si>
  <si>
    <t>09487</t>
  </si>
  <si>
    <t>215368</t>
  </si>
  <si>
    <t>10230</t>
  </si>
  <si>
    <t>215038</t>
  </si>
  <si>
    <t>10173</t>
  </si>
  <si>
    <t>215250</t>
  </si>
  <si>
    <t>09427</t>
  </si>
  <si>
    <t>215154</t>
  </si>
  <si>
    <t>09584</t>
  </si>
  <si>
    <t>215396</t>
  </si>
  <si>
    <t>09431</t>
  </si>
  <si>
    <t>215349</t>
  </si>
  <si>
    <t>09404</t>
  </si>
  <si>
    <t>215160</t>
  </si>
  <si>
    <t>09533</t>
  </si>
  <si>
    <t>215173</t>
  </si>
  <si>
    <t>09552</t>
  </si>
  <si>
    <t>215324</t>
  </si>
  <si>
    <t>09975</t>
  </si>
  <si>
    <t>215242</t>
  </si>
  <si>
    <t>10222</t>
  </si>
  <si>
    <t>215265</t>
  </si>
  <si>
    <t>09410</t>
  </si>
  <si>
    <t>215381</t>
  </si>
  <si>
    <t>10186</t>
  </si>
  <si>
    <t>215037</t>
  </si>
  <si>
    <t>10190</t>
  </si>
  <si>
    <t>215101</t>
  </si>
  <si>
    <t>09414</t>
  </si>
  <si>
    <t>215120</t>
  </si>
  <si>
    <t>13145</t>
  </si>
  <si>
    <t>215225</t>
  </si>
  <si>
    <t>09567</t>
  </si>
  <si>
    <t>155370</t>
  </si>
  <si>
    <t>09642</t>
  </si>
  <si>
    <t>122077</t>
  </si>
  <si>
    <t>06.6</t>
  </si>
  <si>
    <t>10210</t>
  </si>
  <si>
    <t>082052</t>
  </si>
  <si>
    <t>08.11</t>
  </si>
  <si>
    <t>09967</t>
  </si>
  <si>
    <t>42065</t>
  </si>
  <si>
    <t>02.4</t>
  </si>
  <si>
    <t>04976</t>
  </si>
  <si>
    <t>644196</t>
  </si>
  <si>
    <t>20251111</t>
  </si>
  <si>
    <t>09968</t>
  </si>
  <si>
    <t>09144</t>
  </si>
  <si>
    <t>99.5</t>
  </si>
  <si>
    <t>17.8</t>
  </si>
  <si>
    <t>202905</t>
  </si>
  <si>
    <t>09972</t>
  </si>
  <si>
    <t>190160</t>
  </si>
  <si>
    <t>09563</t>
  </si>
  <si>
    <t>527405</t>
  </si>
  <si>
    <t>09733</t>
  </si>
  <si>
    <t>527402</t>
  </si>
  <si>
    <t>09695</t>
  </si>
  <si>
    <t>263350</t>
  </si>
  <si>
    <t>13.8</t>
  </si>
  <si>
    <t>09522</t>
  </si>
  <si>
    <t>042040</t>
  </si>
  <si>
    <t>06.1</t>
  </si>
  <si>
    <t>10000</t>
  </si>
  <si>
    <t>788080</t>
  </si>
  <si>
    <t>09924</t>
  </si>
  <si>
    <t>132005</t>
  </si>
  <si>
    <t>09976</t>
  </si>
  <si>
    <t>887199</t>
  </si>
  <si>
    <t>08263</t>
  </si>
  <si>
    <t>037297</t>
  </si>
  <si>
    <t>03928</t>
  </si>
  <si>
    <t>865013</t>
  </si>
  <si>
    <t>05206</t>
  </si>
  <si>
    <t>192652</t>
  </si>
  <si>
    <t>10192</t>
  </si>
  <si>
    <t>028001</t>
  </si>
  <si>
    <t>15.12</t>
  </si>
  <si>
    <t>09737</t>
  </si>
  <si>
    <t>182004</t>
  </si>
  <si>
    <t>10032</t>
  </si>
  <si>
    <t>788176</t>
  </si>
  <si>
    <t>09906</t>
  </si>
  <si>
    <t>080289</t>
  </si>
  <si>
    <t>20251115</t>
  </si>
  <si>
    <t>09657</t>
  </si>
  <si>
    <t>429454</t>
  </si>
  <si>
    <t>09625</t>
  </si>
  <si>
    <t>080273</t>
  </si>
  <si>
    <t>09418</t>
  </si>
  <si>
    <t>118143</t>
  </si>
  <si>
    <t>09948</t>
  </si>
  <si>
    <t>050486</t>
  </si>
  <si>
    <t>03.5</t>
  </si>
  <si>
    <t>10020</t>
  </si>
  <si>
    <t>282470</t>
  </si>
  <si>
    <t>99.7</t>
  </si>
  <si>
    <t>202907</t>
  </si>
  <si>
    <t>09486</t>
  </si>
  <si>
    <t>117486</t>
  </si>
  <si>
    <t>09893</t>
  </si>
  <si>
    <t>316274</t>
  </si>
  <si>
    <t>18.3</t>
  </si>
  <si>
    <t>09482</t>
  </si>
  <si>
    <t>390123</t>
  </si>
  <si>
    <t>10214</t>
  </si>
  <si>
    <t>463235</t>
  </si>
  <si>
    <t>09704</t>
  </si>
  <si>
    <t>542293</t>
  </si>
  <si>
    <t>15.3</t>
  </si>
  <si>
    <t>09559</t>
  </si>
  <si>
    <t>135108</t>
  </si>
  <si>
    <t>09926</t>
  </si>
  <si>
    <t>645347</t>
  </si>
  <si>
    <t>09555</t>
  </si>
  <si>
    <t>412476</t>
  </si>
  <si>
    <t>11.11</t>
  </si>
  <si>
    <t>09952</t>
  </si>
  <si>
    <t>276474</t>
  </si>
  <si>
    <t>09560</t>
  </si>
  <si>
    <t>51232</t>
  </si>
  <si>
    <t>09550</t>
  </si>
  <si>
    <t>995130</t>
  </si>
  <si>
    <t>05.11</t>
  </si>
  <si>
    <t>02641</t>
  </si>
  <si>
    <t>519229</t>
  </si>
  <si>
    <t>08197</t>
  </si>
  <si>
    <t>51447</t>
  </si>
  <si>
    <t>07276</t>
  </si>
  <si>
    <t>699173</t>
  </si>
  <si>
    <t>20251123</t>
  </si>
  <si>
    <t>04492</t>
  </si>
  <si>
    <t>865226</t>
  </si>
  <si>
    <t>02617</t>
  </si>
  <si>
    <t>037287</t>
  </si>
  <si>
    <t>07440</t>
  </si>
  <si>
    <t>331171</t>
  </si>
  <si>
    <t>03996</t>
  </si>
  <si>
    <t>382031</t>
  </si>
  <si>
    <t>04385</t>
  </si>
  <si>
    <t>544186</t>
  </si>
  <si>
    <t>03152</t>
  </si>
  <si>
    <t>788105</t>
  </si>
  <si>
    <t>09917</t>
  </si>
  <si>
    <t>788497</t>
  </si>
  <si>
    <t>05447</t>
  </si>
  <si>
    <t>763118</t>
  </si>
  <si>
    <t>08470</t>
  </si>
  <si>
    <t>664311</t>
  </si>
  <si>
    <t>09580</t>
  </si>
  <si>
    <t>770391</t>
  </si>
  <si>
    <t>10196</t>
  </si>
  <si>
    <t>200193</t>
  </si>
  <si>
    <t>09398</t>
  </si>
  <si>
    <t>176158</t>
  </si>
  <si>
    <t>10181</t>
  </si>
  <si>
    <t>578325</t>
  </si>
  <si>
    <t>10413</t>
  </si>
  <si>
    <t>626496</t>
  </si>
  <si>
    <t>09225</t>
  </si>
  <si>
    <t>278338</t>
  </si>
  <si>
    <t>10271</t>
  </si>
  <si>
    <t>626462</t>
  </si>
  <si>
    <t>05008</t>
  </si>
  <si>
    <t>763100</t>
  </si>
  <si>
    <t>09578</t>
  </si>
  <si>
    <t>18092</t>
  </si>
  <si>
    <t>09905</t>
  </si>
  <si>
    <t>400290</t>
  </si>
  <si>
    <t>09658</t>
  </si>
  <si>
    <t>403073</t>
  </si>
  <si>
    <t>15.9</t>
  </si>
  <si>
    <t>04605</t>
  </si>
  <si>
    <t>380400</t>
  </si>
  <si>
    <t>20251130</t>
  </si>
  <si>
    <t>10130</t>
  </si>
  <si>
    <t>224356</t>
  </si>
  <si>
    <t>09422</t>
  </si>
  <si>
    <t>212367</t>
  </si>
  <si>
    <t>10341</t>
  </si>
  <si>
    <t>158334</t>
  </si>
  <si>
    <t>22818</t>
  </si>
  <si>
    <t>038928</t>
  </si>
  <si>
    <t>96.10</t>
  </si>
  <si>
    <t>202610</t>
  </si>
  <si>
    <t>10122</t>
  </si>
  <si>
    <t>779110</t>
  </si>
  <si>
    <t>17.4</t>
  </si>
  <si>
    <t>09554</t>
  </si>
  <si>
    <t>151364</t>
  </si>
  <si>
    <t>09971</t>
  </si>
  <si>
    <t>297272</t>
  </si>
  <si>
    <t>01.12</t>
  </si>
  <si>
    <t>09744</t>
  </si>
  <si>
    <t>143943</t>
  </si>
  <si>
    <t>10189</t>
  </si>
  <si>
    <t>113008</t>
  </si>
  <si>
    <t>03.6</t>
  </si>
  <si>
    <t>08742</t>
  </si>
  <si>
    <t>435411</t>
  </si>
  <si>
    <t>09984</t>
  </si>
  <si>
    <t>200115</t>
  </si>
  <si>
    <t>09641</t>
  </si>
  <si>
    <t>245224</t>
  </si>
  <si>
    <t>无缝气瓶定期检验、评定综合记录表</t>
  </si>
  <si>
    <t xml:space="preserve">                             </t>
  </si>
  <si>
    <t>送 检
日 期</t>
  </si>
  <si>
    <t>下次检
验日期</t>
  </si>
  <si>
    <t>备注</t>
  </si>
  <si>
    <t>氮</t>
  </si>
  <si>
    <t>04529</t>
  </si>
  <si>
    <t>251259</t>
  </si>
  <si>
    <t>03970</t>
  </si>
  <si>
    <t>751143</t>
  </si>
  <si>
    <t>5.0</t>
  </si>
  <si>
    <t>04152</t>
  </si>
  <si>
    <t>230227</t>
  </si>
  <si>
    <t>03270</t>
  </si>
  <si>
    <t>655288</t>
  </si>
  <si>
    <t>01.4</t>
  </si>
  <si>
    <t>0248</t>
  </si>
  <si>
    <t>339289</t>
  </si>
  <si>
    <t>23610</t>
  </si>
  <si>
    <t>020455</t>
  </si>
  <si>
    <t>04672</t>
  </si>
  <si>
    <t>210207</t>
  </si>
  <si>
    <t>03898</t>
  </si>
  <si>
    <t>232011</t>
  </si>
  <si>
    <t>05381</t>
  </si>
  <si>
    <t>839039</t>
  </si>
  <si>
    <t>05353</t>
  </si>
  <si>
    <t>209498</t>
  </si>
  <si>
    <t>05316</t>
  </si>
  <si>
    <t>490873</t>
  </si>
  <si>
    <t>05265</t>
  </si>
  <si>
    <t>011125</t>
  </si>
  <si>
    <t>18.9</t>
  </si>
  <si>
    <t>05282</t>
  </si>
  <si>
    <t>600061</t>
  </si>
  <si>
    <t>17.7</t>
  </si>
  <si>
    <t>05290</t>
  </si>
  <si>
    <t>216080</t>
  </si>
  <si>
    <t>05283</t>
  </si>
  <si>
    <t>216121</t>
  </si>
  <si>
    <t>05473</t>
  </si>
  <si>
    <t>085064</t>
  </si>
  <si>
    <t>14.3</t>
  </si>
  <si>
    <t>05271</t>
  </si>
  <si>
    <t>216424</t>
  </si>
  <si>
    <t>05286</t>
  </si>
  <si>
    <t>085105</t>
  </si>
  <si>
    <t>02493</t>
  </si>
  <si>
    <t>619058</t>
  </si>
  <si>
    <t>05460</t>
  </si>
  <si>
    <t>535312</t>
  </si>
  <si>
    <t>18.7</t>
  </si>
  <si>
    <t>03526</t>
  </si>
  <si>
    <t>230276</t>
  </si>
  <si>
    <t>05459</t>
  </si>
  <si>
    <t>54156</t>
  </si>
  <si>
    <t>01.7</t>
  </si>
  <si>
    <t>03057</t>
  </si>
  <si>
    <t>474185</t>
  </si>
  <si>
    <t>13.11</t>
  </si>
  <si>
    <t>05297</t>
  </si>
  <si>
    <t>033338</t>
  </si>
  <si>
    <t>05373</t>
  </si>
  <si>
    <t>882266</t>
  </si>
  <si>
    <t>05171</t>
  </si>
  <si>
    <t>14197</t>
  </si>
  <si>
    <t>97.11</t>
  </si>
  <si>
    <t>202711</t>
  </si>
  <si>
    <t>02020</t>
  </si>
  <si>
    <t>259267</t>
  </si>
  <si>
    <t>05632</t>
  </si>
  <si>
    <t>535244</t>
  </si>
  <si>
    <t>02579</t>
  </si>
  <si>
    <t>563393</t>
  </si>
  <si>
    <t>97.5</t>
  </si>
  <si>
    <t>202705</t>
  </si>
  <si>
    <t>01294</t>
  </si>
  <si>
    <t>020486</t>
  </si>
  <si>
    <t>02232</t>
  </si>
  <si>
    <t>210279</t>
  </si>
  <si>
    <t>08.10</t>
  </si>
  <si>
    <t>02044</t>
  </si>
  <si>
    <t>26914</t>
  </si>
  <si>
    <t>99.8</t>
  </si>
  <si>
    <t>202908</t>
  </si>
  <si>
    <t>02910</t>
  </si>
  <si>
    <t>862134</t>
  </si>
  <si>
    <t>03268</t>
  </si>
  <si>
    <t>665246</t>
  </si>
  <si>
    <t xml:space="preserve">                                 无缝气瓶定期检验、评定综合记录表              </t>
  </si>
  <si>
    <t>公称工作压力（MPa）</t>
  </si>
  <si>
    <r>
      <rPr>
        <sz val="10"/>
        <rFont val="宋体"/>
        <charset val="134"/>
      </rPr>
      <t>β</t>
    </r>
    <r>
      <rPr>
        <vertAlign val="subscript"/>
        <sz val="10"/>
        <rFont val="宋体"/>
        <charset val="134"/>
      </rPr>
      <t xml:space="preserve">B
</t>
    </r>
    <r>
      <rPr>
        <sz val="10"/>
        <rFont val="宋体"/>
        <charset val="134"/>
      </rPr>
      <t>×
Pn
值*1000</t>
    </r>
  </si>
  <si>
    <t>二化</t>
  </si>
  <si>
    <t>05461</t>
  </si>
  <si>
    <t>638263</t>
  </si>
  <si>
    <t>01561</t>
  </si>
  <si>
    <t>198017</t>
  </si>
  <si>
    <t>05264</t>
  </si>
  <si>
    <t>838237</t>
  </si>
  <si>
    <t>05302</t>
  </si>
  <si>
    <t>783027</t>
  </si>
  <si>
    <t>09645</t>
  </si>
  <si>
    <t>665426</t>
  </si>
  <si>
    <t>14788</t>
  </si>
  <si>
    <t>783231</t>
  </si>
  <si>
    <t>14703</t>
  </si>
  <si>
    <t>252459</t>
  </si>
  <si>
    <t>14784</t>
  </si>
  <si>
    <t>783291</t>
  </si>
  <si>
    <t>10701</t>
  </si>
  <si>
    <t>139139</t>
  </si>
  <si>
    <t>05582</t>
  </si>
  <si>
    <t>023354</t>
  </si>
  <si>
    <t>08.8</t>
  </si>
  <si>
    <t>14629</t>
  </si>
  <si>
    <t>252355</t>
  </si>
  <si>
    <t>04742</t>
  </si>
  <si>
    <t>070093</t>
  </si>
  <si>
    <t>14658</t>
  </si>
  <si>
    <t>037230</t>
  </si>
  <si>
    <t>09965</t>
  </si>
  <si>
    <t>654356</t>
  </si>
  <si>
    <t>14366</t>
  </si>
  <si>
    <t>319013</t>
  </si>
  <si>
    <t>11313</t>
  </si>
  <si>
    <t>177022</t>
  </si>
  <si>
    <t>11.8</t>
  </si>
  <si>
    <t>14621</t>
  </si>
  <si>
    <t>461046</t>
  </si>
  <si>
    <t>05095</t>
  </si>
  <si>
    <t>379248</t>
  </si>
  <si>
    <t>14654</t>
  </si>
  <si>
    <t>317063</t>
  </si>
  <si>
    <t>14781</t>
  </si>
  <si>
    <t>197050</t>
  </si>
  <si>
    <t>14451</t>
  </si>
  <si>
    <t>387134</t>
  </si>
  <si>
    <t>11.9</t>
  </si>
  <si>
    <t>12291</t>
  </si>
  <si>
    <t>282180</t>
  </si>
  <si>
    <t>11440</t>
  </si>
  <si>
    <t>175095</t>
  </si>
  <si>
    <t>12309</t>
  </si>
  <si>
    <t>360449</t>
  </si>
  <si>
    <t>14798</t>
  </si>
  <si>
    <t>941025</t>
  </si>
  <si>
    <t>14368</t>
  </si>
  <si>
    <t>355190</t>
  </si>
  <si>
    <t>04663</t>
  </si>
  <si>
    <t>512376</t>
  </si>
  <si>
    <t>17.3</t>
  </si>
  <si>
    <t>14623</t>
  </si>
  <si>
    <t>269198</t>
  </si>
  <si>
    <t>14730</t>
  </si>
  <si>
    <t>355433</t>
  </si>
  <si>
    <t>14799</t>
  </si>
  <si>
    <t>783109</t>
  </si>
  <si>
    <t>11403</t>
  </si>
  <si>
    <t>638069</t>
  </si>
  <si>
    <t>04965</t>
  </si>
  <si>
    <t>665036</t>
  </si>
  <si>
    <t>13906</t>
  </si>
  <si>
    <t>139281</t>
  </si>
  <si>
    <t>05518</t>
  </si>
  <si>
    <t>783270</t>
  </si>
  <si>
    <t>05812</t>
  </si>
  <si>
    <t>139154</t>
  </si>
  <si>
    <t>02161</t>
  </si>
  <si>
    <t>204248</t>
  </si>
  <si>
    <t>04843</t>
  </si>
  <si>
    <t>665139</t>
  </si>
  <si>
    <t>14657</t>
  </si>
  <si>
    <t>665407</t>
  </si>
  <si>
    <t>05693</t>
  </si>
  <si>
    <t>071080</t>
  </si>
  <si>
    <t>07248</t>
  </si>
  <si>
    <t>254026</t>
  </si>
  <si>
    <t>03.12</t>
  </si>
  <si>
    <t>06136</t>
  </si>
  <si>
    <t>654040</t>
  </si>
  <si>
    <t>04903</t>
  </si>
  <si>
    <t>283340</t>
  </si>
  <si>
    <t>07874</t>
  </si>
  <si>
    <t>665381</t>
  </si>
  <si>
    <t>05199</t>
  </si>
  <si>
    <t>783212</t>
  </si>
  <si>
    <t>06123</t>
  </si>
  <si>
    <t>038267</t>
  </si>
  <si>
    <t>04958</t>
  </si>
  <si>
    <t>071299</t>
  </si>
  <si>
    <t>10171</t>
  </si>
  <si>
    <t>783172</t>
  </si>
  <si>
    <t>11075</t>
  </si>
  <si>
    <t>069407</t>
  </si>
  <si>
    <t>05126</t>
  </si>
  <si>
    <t>790212</t>
  </si>
  <si>
    <t>05655</t>
  </si>
  <si>
    <t>274454</t>
  </si>
  <si>
    <t>05049</t>
  </si>
  <si>
    <t>665229</t>
  </si>
  <si>
    <t>06309</t>
  </si>
  <si>
    <t>945044</t>
  </si>
  <si>
    <t>28539</t>
  </si>
  <si>
    <t>520482</t>
  </si>
  <si>
    <t>04978</t>
  </si>
  <si>
    <t>16272</t>
  </si>
  <si>
    <t>17.12</t>
  </si>
  <si>
    <t>05607</t>
  </si>
  <si>
    <t>967034</t>
  </si>
  <si>
    <t>20251114</t>
  </si>
  <si>
    <t>09000</t>
  </si>
  <si>
    <t>665221</t>
  </si>
  <si>
    <t>12767</t>
  </si>
  <si>
    <t>967124</t>
  </si>
  <si>
    <t>05183</t>
  </si>
  <si>
    <t>214049</t>
  </si>
  <si>
    <t>04933</t>
  </si>
  <si>
    <t>665226</t>
  </si>
  <si>
    <t>05394</t>
  </si>
  <si>
    <t>071499</t>
  </si>
  <si>
    <t>05227</t>
  </si>
  <si>
    <t>511164</t>
  </si>
  <si>
    <t>04677</t>
  </si>
  <si>
    <t>665369</t>
  </si>
  <si>
    <t>14656</t>
  </si>
  <si>
    <t>721423</t>
  </si>
  <si>
    <t>14537</t>
  </si>
  <si>
    <t>462389</t>
  </si>
  <si>
    <t>15.6</t>
  </si>
  <si>
    <t>06851</t>
  </si>
  <si>
    <t>783175</t>
  </si>
  <si>
    <t>04670</t>
  </si>
  <si>
    <t>638259</t>
  </si>
  <si>
    <t>09198</t>
  </si>
  <si>
    <t>783185</t>
  </si>
  <si>
    <t>14716</t>
  </si>
  <si>
    <t>665127</t>
  </si>
  <si>
    <t>05310</t>
  </si>
  <si>
    <t>411441</t>
  </si>
  <si>
    <t>04.6</t>
  </si>
  <si>
    <t>05862</t>
  </si>
  <si>
    <t>044813</t>
  </si>
  <si>
    <t>96.12</t>
  </si>
  <si>
    <t>202612</t>
  </si>
  <si>
    <t>14645</t>
  </si>
  <si>
    <t>665383</t>
  </si>
  <si>
    <t>14647</t>
  </si>
  <si>
    <t>665388</t>
  </si>
  <si>
    <t>06022</t>
  </si>
  <si>
    <t>638156</t>
  </si>
  <si>
    <t>07237</t>
  </si>
  <si>
    <t>638068</t>
  </si>
  <si>
    <t>07378</t>
  </si>
  <si>
    <t>665444</t>
  </si>
  <si>
    <t>14381</t>
  </si>
  <si>
    <t>635275</t>
  </si>
  <si>
    <t>14467</t>
  </si>
  <si>
    <t>665314</t>
  </si>
  <si>
    <t>25318</t>
  </si>
  <si>
    <t>783193</t>
  </si>
  <si>
    <t>06792</t>
  </si>
  <si>
    <t>739291</t>
  </si>
  <si>
    <t>05123</t>
  </si>
  <si>
    <t>665118</t>
  </si>
  <si>
    <t>04565</t>
  </si>
  <si>
    <t>252183</t>
  </si>
  <si>
    <t>02429</t>
  </si>
  <si>
    <t>542398</t>
  </si>
  <si>
    <t>05427</t>
  </si>
  <si>
    <t>438297</t>
  </si>
  <si>
    <t>488397</t>
  </si>
  <si>
    <t>04737</t>
  </si>
  <si>
    <t>071303</t>
  </si>
  <si>
    <t>07238</t>
  </si>
  <si>
    <t>665239</t>
  </si>
  <si>
    <t>06301</t>
  </si>
  <si>
    <t>565350</t>
  </si>
  <si>
    <t>11729</t>
  </si>
  <si>
    <t>665043</t>
  </si>
  <si>
    <t>06566</t>
  </si>
  <si>
    <t>665404</t>
  </si>
  <si>
    <t>06068</t>
  </si>
  <si>
    <t>594439</t>
  </si>
  <si>
    <t>04963</t>
  </si>
  <si>
    <t>131229</t>
  </si>
  <si>
    <t>06053</t>
  </si>
  <si>
    <t>638051</t>
  </si>
  <si>
    <t>06074</t>
  </si>
  <si>
    <t>635060</t>
  </si>
  <si>
    <t>06110</t>
  </si>
  <si>
    <t>665156</t>
  </si>
  <si>
    <t>05573</t>
  </si>
  <si>
    <t>967754</t>
  </si>
  <si>
    <t>13394</t>
  </si>
  <si>
    <t>967151</t>
  </si>
  <si>
    <t>0185</t>
  </si>
  <si>
    <t>252133</t>
  </si>
  <si>
    <t>05062</t>
  </si>
  <si>
    <t>665162</t>
  </si>
  <si>
    <t>05180</t>
  </si>
  <si>
    <t>783098</t>
  </si>
  <si>
    <t>04858</t>
  </si>
  <si>
    <t>665294</t>
  </si>
  <si>
    <t>05281</t>
  </si>
  <si>
    <t>635453</t>
  </si>
  <si>
    <t>12870</t>
  </si>
  <si>
    <t>635433</t>
  </si>
  <si>
    <t>14801</t>
  </si>
  <si>
    <t>635044</t>
  </si>
  <si>
    <t>04853</t>
  </si>
  <si>
    <t>783107</t>
  </si>
  <si>
    <t>11455</t>
  </si>
  <si>
    <t>665088</t>
  </si>
  <si>
    <t>14698</t>
  </si>
  <si>
    <t>070307</t>
  </si>
  <si>
    <t>07318</t>
  </si>
  <si>
    <t>774456</t>
  </si>
  <si>
    <t>14439</t>
  </si>
  <si>
    <t>635387</t>
  </si>
  <si>
    <t>04671</t>
  </si>
  <si>
    <t>252440</t>
  </si>
  <si>
    <t>19.02</t>
  </si>
  <si>
    <t>05932</t>
  </si>
  <si>
    <t>27249</t>
  </si>
  <si>
    <t>10.11</t>
  </si>
  <si>
    <t>04675</t>
  </si>
  <si>
    <t>071456</t>
  </si>
  <si>
    <t>12093</t>
  </si>
  <si>
    <t>665270</t>
  </si>
  <si>
    <t>05152</t>
  </si>
  <si>
    <t>26472</t>
  </si>
  <si>
    <t>00845</t>
  </si>
  <si>
    <t>665149</t>
  </si>
  <si>
    <t>00274</t>
  </si>
  <si>
    <t>281115</t>
  </si>
  <si>
    <t>04773</t>
  </si>
  <si>
    <t>635359</t>
  </si>
  <si>
    <t>05831</t>
  </si>
  <si>
    <t>576014</t>
  </si>
  <si>
    <t>02587</t>
  </si>
  <si>
    <t>204463</t>
  </si>
  <si>
    <t>10877</t>
  </si>
  <si>
    <t>783146</t>
  </si>
  <si>
    <t>14660</t>
  </si>
  <si>
    <t>204020</t>
  </si>
  <si>
    <t>06917</t>
  </si>
  <si>
    <t>099303</t>
  </si>
  <si>
    <t>05106</t>
  </si>
  <si>
    <t>747486</t>
  </si>
  <si>
    <t>12897</t>
  </si>
  <si>
    <t>665259</t>
  </si>
  <si>
    <t>14653</t>
  </si>
  <si>
    <t>587009</t>
  </si>
  <si>
    <t>07090</t>
  </si>
  <si>
    <t>071416</t>
  </si>
  <si>
    <t>05211</t>
  </si>
  <si>
    <t>635272</t>
  </si>
  <si>
    <t>14783</t>
  </si>
  <si>
    <t>783140</t>
  </si>
  <si>
    <t>07617</t>
  </si>
  <si>
    <t>654065</t>
  </si>
  <si>
    <t>06548</t>
  </si>
  <si>
    <t>795356</t>
  </si>
  <si>
    <t>04954</t>
  </si>
  <si>
    <t>812294</t>
  </si>
  <si>
    <t>09977</t>
  </si>
  <si>
    <t>783356</t>
  </si>
  <si>
    <t>05569</t>
  </si>
  <si>
    <t>071233</t>
  </si>
  <si>
    <t>04888</t>
  </si>
  <si>
    <t>783264</t>
  </si>
  <si>
    <t>12937</t>
  </si>
  <si>
    <t>071333</t>
  </si>
  <si>
    <t>11751</t>
  </si>
  <si>
    <t>195051</t>
  </si>
  <si>
    <t>06.9</t>
  </si>
  <si>
    <t>14714</t>
  </si>
  <si>
    <t>638418</t>
  </si>
  <si>
    <t>14810</t>
  </si>
  <si>
    <t>204071</t>
  </si>
  <si>
    <t>06045</t>
  </si>
  <si>
    <t>665335</t>
  </si>
  <si>
    <t>10741</t>
  </si>
  <si>
    <t>838269</t>
  </si>
  <si>
    <t>05733</t>
  </si>
  <si>
    <t>783239</t>
  </si>
  <si>
    <t>14530</t>
  </si>
  <si>
    <t>411438</t>
  </si>
  <si>
    <t>06072</t>
  </si>
  <si>
    <t>221229</t>
  </si>
  <si>
    <t>14712</t>
  </si>
  <si>
    <t>408099</t>
  </si>
  <si>
    <t>04780</t>
  </si>
  <si>
    <t>161748</t>
  </si>
  <si>
    <t>05639</t>
  </si>
  <si>
    <t>379363</t>
  </si>
  <si>
    <t>14721</t>
  </si>
  <si>
    <t>121264</t>
  </si>
  <si>
    <t>14522</t>
  </si>
  <si>
    <t>102348</t>
  </si>
  <si>
    <t>14728</t>
  </si>
  <si>
    <t>588012</t>
  </si>
  <si>
    <t>11343</t>
  </si>
  <si>
    <t>065384</t>
  </si>
  <si>
    <t>14791</t>
  </si>
  <si>
    <t>88049</t>
  </si>
  <si>
    <t>13447</t>
  </si>
  <si>
    <t>188034</t>
  </si>
  <si>
    <t>03250</t>
  </si>
  <si>
    <t>204485</t>
  </si>
  <si>
    <t>14795</t>
  </si>
  <si>
    <t>004326</t>
  </si>
  <si>
    <t>10400</t>
  </si>
  <si>
    <t>412287</t>
  </si>
  <si>
    <t>05116</t>
  </si>
  <si>
    <t>635459</t>
  </si>
  <si>
    <t>14516</t>
  </si>
  <si>
    <t>252328</t>
  </si>
  <si>
    <t>05925</t>
  </si>
  <si>
    <t>661419</t>
  </si>
  <si>
    <t>04948</t>
  </si>
  <si>
    <t>665396</t>
  </si>
  <si>
    <t>05168</t>
  </si>
  <si>
    <t>918214</t>
  </si>
  <si>
    <t>04761</t>
  </si>
  <si>
    <t>638173</t>
  </si>
  <si>
    <t>05079</t>
  </si>
  <si>
    <t>945122</t>
  </si>
  <si>
    <t>06575</t>
  </si>
  <si>
    <t>565438</t>
  </si>
  <si>
    <t>14365</t>
  </si>
  <si>
    <t>638134</t>
  </si>
  <si>
    <t>05292</t>
  </si>
  <si>
    <t>635364</t>
  </si>
  <si>
    <t>055242</t>
  </si>
  <si>
    <t>131298</t>
  </si>
  <si>
    <t>06843</t>
  </si>
  <si>
    <t>783154</t>
  </si>
  <si>
    <t>10233</t>
  </si>
  <si>
    <t>967391</t>
  </si>
  <si>
    <t>14536</t>
  </si>
  <si>
    <t>550260</t>
  </si>
  <si>
    <t>07622</t>
  </si>
  <si>
    <t>721311</t>
  </si>
  <si>
    <t>05819</t>
  </si>
  <si>
    <t>665052</t>
  </si>
  <si>
    <t>05086</t>
  </si>
  <si>
    <t>127346</t>
  </si>
  <si>
    <t>05490</t>
  </si>
  <si>
    <t>783382</t>
  </si>
  <si>
    <t>14367</t>
  </si>
  <si>
    <t>790438</t>
  </si>
  <si>
    <t>03639</t>
  </si>
  <si>
    <t>665069</t>
  </si>
  <si>
    <t>14543</t>
  </si>
  <si>
    <t>924054</t>
  </si>
  <si>
    <t>21.5</t>
  </si>
  <si>
    <t>151052</t>
  </si>
  <si>
    <t>14511</t>
  </si>
  <si>
    <t>772044</t>
  </si>
  <si>
    <t>14532</t>
  </si>
  <si>
    <t>857053</t>
  </si>
  <si>
    <t>14386</t>
  </si>
  <si>
    <t>158393</t>
  </si>
  <si>
    <t>04645</t>
  </si>
  <si>
    <t>665441</t>
  </si>
  <si>
    <t>05482</t>
  </si>
  <si>
    <t>638071</t>
  </si>
  <si>
    <t>02622</t>
  </si>
  <si>
    <t>665219</t>
  </si>
  <si>
    <t>14515</t>
  </si>
  <si>
    <t>783394</t>
  </si>
  <si>
    <t>04720</t>
  </si>
  <si>
    <t>458223</t>
  </si>
  <si>
    <t>05184</t>
  </si>
  <si>
    <t>665785</t>
  </si>
  <si>
    <t>12473</t>
  </si>
  <si>
    <t>635479</t>
  </si>
  <si>
    <t>01950</t>
  </si>
  <si>
    <t>967063</t>
  </si>
  <si>
    <t>05015</t>
  </si>
  <si>
    <t>665157</t>
  </si>
  <si>
    <t>05377</t>
  </si>
  <si>
    <t>801409</t>
  </si>
  <si>
    <t>05139</t>
  </si>
  <si>
    <t>16861</t>
  </si>
  <si>
    <t>98.1</t>
  </si>
  <si>
    <t>202801</t>
  </si>
  <si>
    <t>06833</t>
  </si>
  <si>
    <t>783301</t>
  </si>
  <si>
    <t>07846</t>
  </si>
  <si>
    <t>748191</t>
  </si>
  <si>
    <t>04.10</t>
  </si>
  <si>
    <t>04946</t>
  </si>
  <si>
    <t>635111</t>
  </si>
  <si>
    <t>14510</t>
  </si>
  <si>
    <t>665411</t>
  </si>
  <si>
    <t>02692</t>
  </si>
  <si>
    <t>783248</t>
  </si>
  <si>
    <t>11058</t>
  </si>
  <si>
    <t>783104</t>
  </si>
  <si>
    <t>05770</t>
  </si>
  <si>
    <t>783014</t>
  </si>
  <si>
    <t>14364</t>
  </si>
  <si>
    <t>635116</t>
  </si>
  <si>
    <t>09079</t>
  </si>
  <si>
    <t>391232</t>
  </si>
  <si>
    <t>14369</t>
  </si>
  <si>
    <t>379328</t>
  </si>
  <si>
    <t>05700</t>
  </si>
  <si>
    <t>783313</t>
  </si>
  <si>
    <t>05400</t>
  </si>
  <si>
    <t>103047</t>
  </si>
  <si>
    <t>14625</t>
  </si>
  <si>
    <t>783361</t>
  </si>
  <si>
    <t>07904</t>
  </si>
  <si>
    <t>783155</t>
  </si>
  <si>
    <t>P</t>
  </si>
  <si>
    <t>温度</t>
  </si>
  <si>
    <t>B</t>
  </si>
  <si>
    <t>B=（K*100000-6.8P）*0.0000001</t>
  </si>
  <si>
    <t>P*B</t>
  </si>
  <si>
    <t>体积</t>
  </si>
  <si>
    <t>标准瓶(KG)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</si>
</sst>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"/>
    <numFmt numFmtId="178" formatCode="0.0_ "/>
    <numFmt numFmtId="179" formatCode="#,##0.0_ "/>
    <numFmt numFmtId="180" formatCode="#,##0.00_ "/>
    <numFmt numFmtId="181" formatCode="0_);[Red]\(0\)"/>
  </numFmts>
  <fonts count="46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</font>
    <font>
      <sz val="11"/>
      <name val="楷体_GB2312"/>
      <charset val="134"/>
    </font>
    <font>
      <sz val="11"/>
      <color rgb="FFFFC000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6"/>
      <name val="楷体_GB2312"/>
      <charset val="134"/>
    </font>
    <font>
      <b/>
      <sz val="11"/>
      <color theme="1"/>
      <name val="宋体"/>
      <charset val="134"/>
    </font>
    <font>
      <sz val="18"/>
      <name val="宋体"/>
      <charset val="134"/>
    </font>
    <font>
      <sz val="10"/>
      <color theme="7" tint="0.799981688894314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7" tint="0.799981688894314"/>
      <name val="宋体"/>
      <charset val="134"/>
    </font>
    <font>
      <b/>
      <sz val="2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2"/>
      <color indexed="5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"/>
      <name val="宋体"/>
      <charset val="134"/>
    </font>
    <font>
      <vertAlign val="subscript"/>
      <sz val="11"/>
      <name val="宋体"/>
      <charset val="134"/>
    </font>
    <font>
      <vertAlign val="subscript"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33" fillId="14" borderId="13" applyNumberFormat="0" applyAlignment="0" applyProtection="0">
      <alignment vertical="center"/>
    </xf>
    <xf numFmtId="0" fontId="34" fillId="14" borderId="12" applyNumberFormat="0" applyAlignment="0" applyProtection="0">
      <alignment vertical="center"/>
    </xf>
    <xf numFmtId="0" fontId="35" fillId="15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</cellStyleXfs>
  <cellXfs count="526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0" fillId="3" borderId="0" xfId="0" applyFill="1"/>
    <xf numFmtId="0" fontId="0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0" fillId="6" borderId="0" xfId="0" applyNumberFormat="1" applyFont="1" applyFill="1" applyAlignment="1">
      <alignment horizontal="center"/>
    </xf>
    <xf numFmtId="176" fontId="1" fillId="4" borderId="0" xfId="0" applyNumberFormat="1" applyFont="1" applyFill="1" applyAlignment="1">
      <alignment horizontal="center"/>
    </xf>
    <xf numFmtId="177" fontId="0" fillId="6" borderId="0" xfId="0" applyNumberFormat="1" applyFont="1" applyFill="1" applyAlignment="1">
      <alignment horizontal="center"/>
    </xf>
    <xf numFmtId="2" fontId="0" fillId="6" borderId="0" xfId="0" applyNumberFormat="1" applyFont="1" applyFill="1"/>
    <xf numFmtId="0" fontId="0" fillId="0" borderId="0" xfId="0" applyFont="1" applyFill="1"/>
    <xf numFmtId="0" fontId="0" fillId="5" borderId="0" xfId="0" applyFont="1" applyFill="1"/>
    <xf numFmtId="0" fontId="1" fillId="0" borderId="0" xfId="0" applyFont="1" applyFill="1"/>
    <xf numFmtId="0" fontId="2" fillId="4" borderId="0" xfId="0" applyFont="1" applyFill="1"/>
    <xf numFmtId="0" fontId="0" fillId="7" borderId="0" xfId="0" applyFont="1" applyFill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3" fillId="6" borderId="0" xfId="0" applyNumberFormat="1" applyFont="1" applyFill="1" applyAlignment="1">
      <alignment horizontal="left" vertical="center"/>
    </xf>
    <xf numFmtId="177" fontId="3" fillId="6" borderId="0" xfId="0" applyNumberFormat="1" applyFont="1" applyFill="1" applyAlignment="1">
      <alignment horizontal="left" vertical="center"/>
    </xf>
    <xf numFmtId="2" fontId="3" fillId="6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6" borderId="0" xfId="0" applyNumberFormat="1" applyFont="1" applyFill="1" applyAlignment="1">
      <alignment horizontal="center" vertical="center"/>
    </xf>
    <xf numFmtId="177" fontId="3" fillId="6" borderId="0" xfId="0" applyNumberFormat="1" applyFont="1" applyFill="1" applyAlignment="1">
      <alignment horizontal="center" vertical="center"/>
    </xf>
    <xf numFmtId="2" fontId="3" fillId="6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2" fontId="3" fillId="0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textRotation="255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255"/>
    </xf>
    <xf numFmtId="0" fontId="1" fillId="8" borderId="1" xfId="0" applyFont="1" applyFill="1" applyBorder="1" applyAlignment="1">
      <alignment horizontal="center" vertical="center" textRotation="255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1" xfId="0" applyNumberFormat="1" applyFont="1" applyFill="1" applyBorder="1" applyAlignment="1">
      <alignment horizontal="left" vertical="center" textRotation="255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6" borderId="1" xfId="0" applyFont="1" applyFill="1" applyBorder="1" applyAlignment="1">
      <alignment horizontal="center"/>
    </xf>
    <xf numFmtId="176" fontId="1" fillId="4" borderId="1" xfId="0" applyNumberFormat="1" applyFont="1" applyFill="1" applyBorder="1" applyAlignment="1">
      <alignment horizontal="center"/>
    </xf>
    <xf numFmtId="177" fontId="1" fillId="6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5" borderId="1" xfId="0" applyFont="1" applyFill="1" applyBorder="1"/>
    <xf numFmtId="0" fontId="1" fillId="0" borderId="1" xfId="0" applyFont="1" applyFill="1" applyBorder="1"/>
    <xf numFmtId="0" fontId="2" fillId="4" borderId="1" xfId="0" applyFont="1" applyFill="1" applyBorder="1"/>
    <xf numFmtId="0" fontId="1" fillId="7" borderId="1" xfId="0" applyFont="1" applyFill="1" applyBorder="1"/>
    <xf numFmtId="0" fontId="6" fillId="0" borderId="1" xfId="0" applyFont="1" applyFill="1" applyBorder="1"/>
    <xf numFmtId="49" fontId="0" fillId="0" borderId="1" xfId="0" applyNumberFormat="1" applyFont="1" applyFill="1" applyBorder="1" applyAlignment="1">
      <alignment horizontal="center"/>
    </xf>
    <xf numFmtId="178" fontId="1" fillId="5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76" fontId="1" fillId="3" borderId="1" xfId="0" applyNumberFormat="1" applyFont="1" applyFill="1" applyBorder="1" applyAlignment="1">
      <alignment horizontal="center"/>
    </xf>
    <xf numFmtId="177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/>
    <xf numFmtId="0" fontId="0" fillId="3" borderId="1" xfId="0" applyFont="1" applyFill="1" applyBorder="1"/>
    <xf numFmtId="0" fontId="2" fillId="3" borderId="1" xfId="0" applyFont="1" applyFill="1" applyBorder="1"/>
    <xf numFmtId="0" fontId="6" fillId="3" borderId="1" xfId="0" applyFont="1" applyFill="1" applyBorder="1"/>
    <xf numFmtId="49" fontId="0" fillId="3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3" borderId="0" xfId="0" applyFont="1" applyFill="1"/>
    <xf numFmtId="0" fontId="2" fillId="9" borderId="0" xfId="0" applyFont="1" applyFill="1" applyAlignment="1">
      <alignment horizontal="center" vertical="center"/>
    </xf>
    <xf numFmtId="0" fontId="2" fillId="5" borderId="0" xfId="0" applyFont="1" applyFill="1"/>
    <xf numFmtId="0" fontId="2" fillId="5" borderId="0" xfId="0" applyFont="1" applyFill="1" applyAlignment="1">
      <alignment horizontal="center" vertical="center"/>
    </xf>
    <xf numFmtId="0" fontId="2" fillId="3" borderId="0" xfId="0" applyFont="1" applyFill="1"/>
    <xf numFmtId="0" fontId="2" fillId="5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10" borderId="0" xfId="0" applyFont="1" applyFill="1" applyAlignment="1">
      <alignment horizontal="center"/>
    </xf>
    <xf numFmtId="0" fontId="2" fillId="10" borderId="0" xfId="0" applyFont="1" applyFill="1"/>
    <xf numFmtId="2" fontId="2" fillId="7" borderId="0" xfId="0" applyNumberFormat="1" applyFont="1" applyFill="1"/>
    <xf numFmtId="176" fontId="2" fillId="0" borderId="0" xfId="0" applyNumberFormat="1" applyFont="1" applyFill="1"/>
    <xf numFmtId="0" fontId="2" fillId="2" borderId="0" xfId="0" applyFont="1" applyFill="1"/>
    <xf numFmtId="0" fontId="2" fillId="5" borderId="0" xfId="0" applyFont="1" applyFill="1" applyAlignment="1">
      <alignment horizontal="center"/>
    </xf>
    <xf numFmtId="11" fontId="8" fillId="5" borderId="0" xfId="0" applyNumberFormat="1" applyFont="1" applyFill="1"/>
    <xf numFmtId="0" fontId="9" fillId="8" borderId="0" xfId="0" applyFont="1" applyFill="1"/>
    <xf numFmtId="0" fontId="2" fillId="8" borderId="0" xfId="0" applyFont="1" applyFill="1"/>
    <xf numFmtId="0" fontId="2" fillId="9" borderId="0" xfId="0" applyFont="1" applyFill="1"/>
    <xf numFmtId="0" fontId="10" fillId="5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2" fontId="10" fillId="7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11" fontId="12" fillId="5" borderId="0" xfId="0" applyNumberFormat="1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49" fontId="10" fillId="5" borderId="0" xfId="0" applyNumberFormat="1" applyFont="1" applyFill="1" applyAlignment="1">
      <alignment horizontal="left" vertical="center"/>
    </xf>
    <xf numFmtId="49" fontId="10" fillId="5" borderId="0" xfId="0" applyNumberFormat="1" applyFont="1" applyFill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2" fontId="10" fillId="7" borderId="0" xfId="0" applyNumberFormat="1" applyFont="1" applyFill="1" applyAlignment="1">
      <alignment horizontal="left" vertical="center"/>
    </xf>
    <xf numFmtId="176" fontId="10" fillId="5" borderId="0" xfId="0" applyNumberFormat="1" applyFont="1" applyFill="1" applyAlignment="1">
      <alignment horizontal="left" vertical="center"/>
    </xf>
    <xf numFmtId="11" fontId="12" fillId="5" borderId="0" xfId="0" applyNumberFormat="1" applyFont="1" applyFill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49" fontId="2" fillId="5" borderId="0" xfId="0" applyNumberFormat="1" applyFont="1" applyFill="1" applyAlignment="1">
      <alignment horizontal="left" vertical="center"/>
    </xf>
    <xf numFmtId="49" fontId="2" fillId="5" borderId="0" xfId="0" applyNumberFormat="1" applyFont="1" applyFill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2" fontId="2" fillId="7" borderId="0" xfId="0" applyNumberFormat="1" applyFont="1" applyFill="1" applyAlignment="1">
      <alignment horizontal="center" vertical="center"/>
    </xf>
    <xf numFmtId="176" fontId="2" fillId="5" borderId="0" xfId="0" applyNumberFormat="1" applyFont="1" applyFill="1" applyAlignment="1">
      <alignment horizontal="center" vertical="center"/>
    </xf>
    <xf numFmtId="11" fontId="8" fillId="5" borderId="0" xfId="0" applyNumberFormat="1" applyFont="1" applyFill="1" applyAlignment="1">
      <alignment horizontal="center" vertical="center"/>
    </xf>
    <xf numFmtId="0" fontId="7" fillId="5" borderId="5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textRotation="255"/>
    </xf>
    <xf numFmtId="49" fontId="2" fillId="5" borderId="1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textRotation="255" wrapText="1"/>
    </xf>
    <xf numFmtId="0" fontId="2" fillId="5" borderId="2" xfId="0" applyFont="1" applyFill="1" applyBorder="1" applyAlignment="1">
      <alignment vertical="center" textRotation="255" wrapText="1"/>
    </xf>
    <xf numFmtId="11" fontId="8" fillId="5" borderId="1" xfId="0" applyNumberFormat="1" applyFont="1" applyFill="1" applyBorder="1" applyAlignment="1">
      <alignment horizontal="center" vertical="center" textRotation="255"/>
    </xf>
    <xf numFmtId="49" fontId="2" fillId="5" borderId="1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176" fontId="2" fillId="5" borderId="2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textRotation="255"/>
    </xf>
    <xf numFmtId="0" fontId="2" fillId="5" borderId="6" xfId="0" applyFont="1" applyFill="1" applyBorder="1" applyAlignment="1">
      <alignment vertical="center" textRotation="255" wrapText="1"/>
    </xf>
    <xf numFmtId="0" fontId="7" fillId="0" borderId="5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10" borderId="1" xfId="0" applyFont="1" applyFill="1" applyBorder="1" applyAlignment="1">
      <alignment horizontal="center"/>
    </xf>
    <xf numFmtId="178" fontId="2" fillId="10" borderId="2" xfId="0" applyNumberFormat="1" applyFont="1" applyFill="1" applyBorder="1" applyAlignment="1">
      <alignment horizontal="center"/>
    </xf>
    <xf numFmtId="176" fontId="2" fillId="1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2" fontId="7" fillId="7" borderId="2" xfId="0" applyNumberFormat="1" applyFont="1" applyFill="1" applyBorder="1" applyAlignment="1"/>
    <xf numFmtId="0" fontId="2" fillId="2" borderId="1" xfId="0" applyFont="1" applyFill="1" applyBorder="1"/>
    <xf numFmtId="0" fontId="7" fillId="3" borderId="5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78" fontId="2" fillId="3" borderId="2" xfId="0" applyNumberFormat="1" applyFont="1" applyFill="1" applyBorder="1" applyAlignment="1">
      <alignment horizontal="center"/>
    </xf>
    <xf numFmtId="176" fontId="2" fillId="3" borderId="1" xfId="0" applyNumberFormat="1" applyFont="1" applyFill="1" applyBorder="1"/>
    <xf numFmtId="0" fontId="2" fillId="3" borderId="1" xfId="0" applyFont="1" applyFill="1" applyBorder="1" applyAlignment="1">
      <alignment horizontal="left"/>
    </xf>
    <xf numFmtId="2" fontId="7" fillId="3" borderId="2" xfId="0" applyNumberFormat="1" applyFont="1" applyFill="1" applyBorder="1" applyAlignment="1"/>
    <xf numFmtId="49" fontId="2" fillId="3" borderId="1" xfId="0" applyNumberFormat="1" applyFont="1" applyFill="1" applyBorder="1" applyAlignment="1">
      <alignment horizontal="left" vertical="center"/>
    </xf>
    <xf numFmtId="11" fontId="8" fillId="3" borderId="0" xfId="0" applyNumberFormat="1" applyFont="1" applyFill="1"/>
    <xf numFmtId="0" fontId="9" fillId="3" borderId="0" xfId="0" applyFont="1" applyFill="1"/>
    <xf numFmtId="0" fontId="14" fillId="0" borderId="0" xfId="0" applyFont="1" applyFill="1" applyAlignment="1">
      <alignment vertical="center"/>
    </xf>
    <xf numFmtId="0" fontId="0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5" fillId="11" borderId="0" xfId="0" applyFont="1" applyFill="1"/>
    <xf numFmtId="0" fontId="1" fillId="0" borderId="0" xfId="0" applyFont="1" applyFill="1" applyAlignment="1">
      <alignment horizontal="center"/>
    </xf>
    <xf numFmtId="49" fontId="2" fillId="0" borderId="0" xfId="0" applyNumberFormat="1" applyFont="1" applyFill="1"/>
    <xf numFmtId="0" fontId="2" fillId="6" borderId="0" xfId="0" applyFont="1" applyFill="1" applyAlignment="1">
      <alignment horizontal="center"/>
    </xf>
    <xf numFmtId="179" fontId="2" fillId="6" borderId="0" xfId="0" applyNumberFormat="1" applyFont="1" applyFill="1" applyAlignment="1">
      <alignment horizontal="center"/>
    </xf>
    <xf numFmtId="180" fontId="2" fillId="6" borderId="0" xfId="0" applyNumberFormat="1" applyFont="1" applyFill="1"/>
    <xf numFmtId="49" fontId="0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vertical="center"/>
    </xf>
    <xf numFmtId="0" fontId="0" fillId="0" borderId="0" xfId="0" applyFont="1"/>
    <xf numFmtId="0" fontId="16" fillId="5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horizontal="left" vertical="center"/>
    </xf>
    <xf numFmtId="179" fontId="16" fillId="6" borderId="0" xfId="0" applyNumberFormat="1" applyFont="1" applyFill="1" applyAlignment="1">
      <alignment horizontal="left" vertical="center"/>
    </xf>
    <xf numFmtId="180" fontId="16" fillId="6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5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5" fillId="5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179" fontId="4" fillId="6" borderId="0" xfId="0" applyNumberFormat="1" applyFont="1" applyFill="1" applyAlignment="1">
      <alignment horizontal="left" vertical="center"/>
    </xf>
    <xf numFmtId="180" fontId="4" fillId="6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5" borderId="0" xfId="0" applyFont="1" applyFill="1"/>
    <xf numFmtId="0" fontId="1" fillId="0" borderId="0" xfId="0" applyFont="1"/>
    <xf numFmtId="0" fontId="17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vertical="center"/>
    </xf>
    <xf numFmtId="49" fontId="2" fillId="8" borderId="0" xfId="0" applyNumberFormat="1" applyFont="1" applyFill="1" applyAlignment="1">
      <alignment horizontal="center" vertical="center"/>
    </xf>
    <xf numFmtId="179" fontId="2" fillId="8" borderId="0" xfId="0" applyNumberFormat="1" applyFont="1" applyFill="1" applyAlignment="1">
      <alignment horizontal="center" vertical="center"/>
    </xf>
    <xf numFmtId="180" fontId="2" fillId="8" borderId="0" xfId="0" applyNumberFormat="1" applyFont="1" applyFill="1" applyAlignment="1">
      <alignment horizontal="center" vertical="center"/>
    </xf>
    <xf numFmtId="49" fontId="0" fillId="5" borderId="0" xfId="0" applyNumberFormat="1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255"/>
    </xf>
    <xf numFmtId="0" fontId="1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179" fontId="2" fillId="8" borderId="1" xfId="0" applyNumberFormat="1" applyFont="1" applyFill="1" applyBorder="1" applyAlignment="1">
      <alignment horizontal="center" vertical="center" wrapText="1"/>
    </xf>
    <xf numFmtId="180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textRotation="255"/>
    </xf>
    <xf numFmtId="0" fontId="1" fillId="5" borderId="1" xfId="0" applyFont="1" applyFill="1" applyBorder="1" applyAlignment="1">
      <alignment horizont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textRotation="255"/>
    </xf>
    <xf numFmtId="0" fontId="15" fillId="5" borderId="1" xfId="0" applyFont="1" applyFill="1" applyBorder="1" applyAlignment="1">
      <alignment horizontal="center" vertical="center" textRotation="255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textRotation="255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textRotation="255"/>
    </xf>
    <xf numFmtId="0" fontId="18" fillId="0" borderId="1" xfId="0" applyFont="1" applyFill="1" applyBorder="1" applyAlignment="1">
      <alignment vertical="center" textRotation="255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179" fontId="18" fillId="8" borderId="1" xfId="0" applyNumberFormat="1" applyFont="1" applyFill="1" applyBorder="1" applyAlignment="1">
      <alignment horizontal="center" vertical="center" wrapText="1"/>
    </xf>
    <xf numFmtId="180" fontId="18" fillId="8" borderId="1" xfId="0" applyNumberFormat="1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textRotation="255"/>
    </xf>
    <xf numFmtId="0" fontId="18" fillId="11" borderId="1" xfId="0" applyFont="1" applyFill="1" applyBorder="1" applyAlignment="1">
      <alignment horizontal="center" vertical="center" textRotation="255"/>
    </xf>
    <xf numFmtId="49" fontId="15" fillId="0" borderId="1" xfId="0" applyNumberFormat="1" applyFont="1" applyFill="1" applyBorder="1" applyAlignment="1">
      <alignment horizontal="center" vertical="center" textRotation="255"/>
    </xf>
    <xf numFmtId="49" fontId="15" fillId="11" borderId="1" xfId="0" applyNumberFormat="1" applyFont="1" applyFill="1" applyBorder="1" applyAlignment="1">
      <alignment horizontal="center" vertical="center" textRotation="255"/>
    </xf>
    <xf numFmtId="0" fontId="15" fillId="11" borderId="1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1" fillId="8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center" vertical="center"/>
    </xf>
    <xf numFmtId="17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178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/>
    <xf numFmtId="0" fontId="2" fillId="6" borderId="2" xfId="0" applyFont="1" applyFill="1" applyBorder="1" applyAlignment="1">
      <alignment horizontal="center"/>
    </xf>
    <xf numFmtId="179" fontId="2" fillId="6" borderId="2" xfId="0" applyNumberFormat="1" applyFont="1" applyFill="1" applyBorder="1" applyAlignment="1">
      <alignment horizontal="center"/>
    </xf>
    <xf numFmtId="180" fontId="2" fillId="6" borderId="2" xfId="0" applyNumberFormat="1" applyFont="1" applyFill="1" applyBorder="1"/>
    <xf numFmtId="0" fontId="2" fillId="4" borderId="1" xfId="0" applyNumberFormat="1" applyFont="1" applyFill="1" applyBorder="1" applyAlignment="1">
      <alignment horizontal="center"/>
    </xf>
    <xf numFmtId="0" fontId="2" fillId="0" borderId="2" xfId="0" applyFont="1" applyFill="1" applyBorder="1"/>
    <xf numFmtId="178" fontId="2" fillId="0" borderId="2" xfId="0" applyNumberFormat="1" applyFont="1" applyFill="1" applyBorder="1"/>
    <xf numFmtId="176" fontId="7" fillId="6" borderId="2" xfId="0" applyNumberFormat="1" applyFont="1" applyFill="1" applyBorder="1" applyAlignment="1"/>
    <xf numFmtId="0" fontId="2" fillId="2" borderId="2" xfId="0" applyFont="1" applyFill="1" applyBorder="1"/>
    <xf numFmtId="0" fontId="0" fillId="0" borderId="1" xfId="0" applyFont="1" applyBorder="1"/>
    <xf numFmtId="0" fontId="0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/>
    <xf numFmtId="179" fontId="2" fillId="3" borderId="2" xfId="0" applyNumberFormat="1" applyFont="1" applyFill="1" applyBorder="1" applyAlignment="1">
      <alignment horizontal="center"/>
    </xf>
    <xf numFmtId="180" fontId="2" fillId="3" borderId="2" xfId="0" applyNumberFormat="1" applyFont="1" applyFill="1" applyBorder="1"/>
    <xf numFmtId="0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178" fontId="2" fillId="3" borderId="2" xfId="0" applyNumberFormat="1" applyFont="1" applyFill="1" applyBorder="1"/>
    <xf numFmtId="176" fontId="7" fillId="3" borderId="2" xfId="0" applyNumberFormat="1" applyFont="1" applyFill="1" applyBorder="1" applyAlignment="1"/>
    <xf numFmtId="49" fontId="2" fillId="0" borderId="2" xfId="0" applyNumberFormat="1" applyFont="1" applyFill="1" applyBorder="1" applyAlignment="1">
      <alignment horizontal="left"/>
    </xf>
    <xf numFmtId="0" fontId="2" fillId="4" borderId="2" xfId="0" applyNumberFormat="1" applyFont="1" applyFill="1" applyBorder="1" applyAlignment="1">
      <alignment horizontal="center"/>
    </xf>
    <xf numFmtId="0" fontId="6" fillId="0" borderId="2" xfId="0" applyFont="1" applyFill="1" applyBorder="1"/>
    <xf numFmtId="0" fontId="0" fillId="0" borderId="1" xfId="0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179" fontId="2" fillId="6" borderId="1" xfId="0" applyNumberFormat="1" applyFont="1" applyFill="1" applyBorder="1" applyAlignment="1">
      <alignment horizontal="center"/>
    </xf>
    <xf numFmtId="180" fontId="2" fillId="6" borderId="1" xfId="0" applyNumberFormat="1" applyFont="1" applyFill="1" applyBorder="1"/>
    <xf numFmtId="178" fontId="2" fillId="0" borderId="1" xfId="0" applyNumberFormat="1" applyFont="1" applyFill="1" applyBorder="1"/>
    <xf numFmtId="176" fontId="7" fillId="6" borderId="1" xfId="0" applyNumberFormat="1" applyFont="1" applyFill="1" applyBorder="1" applyAlignment="1"/>
    <xf numFmtId="0" fontId="0" fillId="0" borderId="0" xfId="0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center"/>
    </xf>
    <xf numFmtId="180" fontId="2" fillId="0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7" fillId="4" borderId="0" xfId="0" applyNumberFormat="1" applyFont="1" applyFill="1" applyAlignment="1">
      <alignment horizontal="center"/>
    </xf>
    <xf numFmtId="49" fontId="2" fillId="4" borderId="0" xfId="0" applyNumberFormat="1" applyFont="1" applyFill="1"/>
    <xf numFmtId="49" fontId="2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center" vertical="center"/>
    </xf>
    <xf numFmtId="0" fontId="2" fillId="6" borderId="0" xfId="0" applyNumberFormat="1" applyFont="1" applyFill="1" applyAlignment="1">
      <alignment horizontal="center"/>
    </xf>
    <xf numFmtId="178" fontId="2" fillId="6" borderId="0" xfId="0" applyNumberFormat="1" applyFont="1" applyFill="1" applyAlignment="1">
      <alignment horizontal="center"/>
    </xf>
    <xf numFmtId="178" fontId="2" fillId="4" borderId="0" xfId="0" applyNumberFormat="1" applyFont="1" applyFill="1" applyAlignment="1">
      <alignment horizontal="center" vertical="center"/>
    </xf>
    <xf numFmtId="2" fontId="2" fillId="10" borderId="0" xfId="0" applyNumberFormat="1" applyFont="1" applyFill="1" applyAlignment="1">
      <alignment horizontal="center"/>
    </xf>
    <xf numFmtId="176" fontId="2" fillId="4" borderId="0" xfId="0" applyNumberFormat="1" applyFont="1" applyFill="1"/>
    <xf numFmtId="49" fontId="2" fillId="5" borderId="0" xfId="0" applyNumberFormat="1" applyFont="1" applyFill="1"/>
    <xf numFmtId="49" fontId="2" fillId="5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center"/>
    </xf>
    <xf numFmtId="0" fontId="2" fillId="0" borderId="0" xfId="0" applyFont="1"/>
    <xf numFmtId="49" fontId="2" fillId="4" borderId="0" xfId="0" applyNumberFormat="1" applyFont="1" applyFill="1" applyAlignment="1">
      <alignment vertical="center"/>
    </xf>
    <xf numFmtId="49" fontId="7" fillId="4" borderId="0" xfId="0" applyNumberFormat="1" applyFont="1" applyFill="1" applyAlignment="1">
      <alignment vertical="center"/>
    </xf>
    <xf numFmtId="49" fontId="19" fillId="4" borderId="0" xfId="0" applyNumberFormat="1" applyFont="1" applyFill="1" applyAlignment="1">
      <alignment vertical="center"/>
    </xf>
    <xf numFmtId="0" fontId="2" fillId="0" borderId="0" xfId="0" applyNumberFormat="1" applyFont="1" applyFill="1" applyAlignment="1"/>
    <xf numFmtId="49" fontId="2" fillId="0" borderId="0" xfId="0" applyNumberFormat="1" applyFont="1" applyFill="1" applyAlignment="1"/>
    <xf numFmtId="178" fontId="2" fillId="0" borderId="0" xfId="0" applyNumberFormat="1" applyFont="1" applyFill="1" applyAlignment="1"/>
    <xf numFmtId="0" fontId="2" fillId="2" borderId="3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2" fontId="2" fillId="10" borderId="0" xfId="0" applyNumberFormat="1" applyFont="1" applyFill="1" applyAlignment="1">
      <alignment horizontal="center" vertical="center"/>
    </xf>
    <xf numFmtId="176" fontId="2" fillId="4" borderId="0" xfId="0" applyNumberFormat="1" applyFont="1" applyFill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textRotation="255"/>
    </xf>
    <xf numFmtId="49" fontId="21" fillId="2" borderId="1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 wrapText="1"/>
    </xf>
    <xf numFmtId="2" fontId="21" fillId="10" borderId="1" xfId="0" applyNumberFormat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49" fontId="21" fillId="2" borderId="7" xfId="0" applyNumberFormat="1" applyFont="1" applyFill="1" applyBorder="1" applyAlignment="1">
      <alignment horizontal="center" vertical="center" textRotation="255"/>
    </xf>
    <xf numFmtId="49" fontId="21" fillId="2" borderId="1" xfId="0" applyNumberFormat="1" applyFont="1" applyFill="1" applyBorder="1" applyAlignment="1">
      <alignment horizontal="left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176" fontId="21" fillId="2" borderId="2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vertical="center" textRotation="255"/>
    </xf>
    <xf numFmtId="49" fontId="21" fillId="2" borderId="3" xfId="0" applyNumberFormat="1" applyFont="1" applyFill="1" applyBorder="1" applyAlignment="1">
      <alignment horizontal="center" vertical="center" wrapText="1"/>
    </xf>
    <xf numFmtId="176" fontId="21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8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77" fontId="1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78" fontId="2" fillId="4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176" fontId="2" fillId="4" borderId="1" xfId="0" applyNumberFormat="1" applyFont="1" applyFill="1" applyBorder="1"/>
    <xf numFmtId="49" fontId="2" fillId="4" borderId="3" xfId="0" applyNumberFormat="1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78" fontId="2" fillId="3" borderId="1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180" fontId="0" fillId="6" borderId="0" xfId="0" applyNumberFormat="1" applyFont="1" applyFill="1" applyAlignment="1">
      <alignment horizontal="center"/>
    </xf>
    <xf numFmtId="176" fontId="0" fillId="4" borderId="0" xfId="0" applyNumberFormat="1" applyFont="1" applyFill="1" applyAlignment="1">
      <alignment horizontal="center"/>
    </xf>
    <xf numFmtId="179" fontId="0" fillId="6" borderId="0" xfId="0" applyNumberFormat="1" applyFont="1" applyFill="1" applyAlignment="1">
      <alignment horizontal="center"/>
    </xf>
    <xf numFmtId="180" fontId="0" fillId="6" borderId="0" xfId="0" applyNumberFormat="1" applyFont="1" applyFill="1"/>
    <xf numFmtId="0" fontId="0" fillId="4" borderId="0" xfId="0" applyFont="1" applyFill="1"/>
    <xf numFmtId="49" fontId="0" fillId="4" borderId="0" xfId="0" applyNumberFormat="1" applyFont="1" applyFill="1"/>
    <xf numFmtId="180" fontId="0" fillId="0" borderId="0" xfId="0" applyNumberFormat="1" applyFont="1" applyFill="1"/>
    <xf numFmtId="0" fontId="0" fillId="0" borderId="0" xfId="0" applyFont="1" applyFill="1" applyAlignment="1">
      <alignment horizontal="center"/>
    </xf>
    <xf numFmtId="181" fontId="0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80" fontId="10" fillId="6" borderId="0" xfId="0" applyNumberFormat="1" applyFont="1" applyFill="1" applyAlignment="1">
      <alignment horizontal="left" vertical="center"/>
    </xf>
    <xf numFmtId="179" fontId="10" fillId="6" borderId="0" xfId="0" applyNumberFormat="1" applyFont="1" applyFill="1" applyAlignment="1">
      <alignment horizontal="left" vertical="center"/>
    </xf>
    <xf numFmtId="49" fontId="10" fillId="4" borderId="0" xfId="0" applyNumberFormat="1" applyFont="1" applyFill="1" applyAlignment="1">
      <alignment horizontal="left" vertical="center"/>
    </xf>
    <xf numFmtId="180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81" fontId="10" fillId="0" borderId="0" xfId="0" applyNumberFormat="1" applyFont="1" applyFill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49" fontId="0" fillId="10" borderId="0" xfId="0" applyNumberFormat="1" applyFont="1" applyFill="1" applyAlignment="1">
      <alignment horizontal="left" vertical="center"/>
    </xf>
    <xf numFmtId="49" fontId="0" fillId="10" borderId="0" xfId="0" applyNumberFormat="1" applyFont="1" applyFill="1" applyAlignment="1">
      <alignment horizontal="center" vertical="center"/>
    </xf>
    <xf numFmtId="49" fontId="0" fillId="10" borderId="4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181" fontId="0" fillId="10" borderId="0" xfId="0" applyNumberFormat="1" applyFont="1" applyFill="1" applyAlignment="1">
      <alignment horizontal="center" vertical="center"/>
    </xf>
    <xf numFmtId="0" fontId="2" fillId="10" borderId="1" xfId="0" applyFont="1" applyFill="1" applyBorder="1" applyAlignment="1">
      <alignment horizontal="center" vertical="center" textRotation="255"/>
    </xf>
    <xf numFmtId="0" fontId="2" fillId="10" borderId="1" xfId="0" applyNumberFormat="1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left" vertical="center"/>
    </xf>
    <xf numFmtId="49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/>
    </xf>
    <xf numFmtId="181" fontId="2" fillId="10" borderId="1" xfId="0" applyNumberFormat="1" applyFont="1" applyFill="1" applyBorder="1" applyAlignment="1">
      <alignment horizontal="center" vertical="center" textRotation="255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textRotation="255"/>
    </xf>
    <xf numFmtId="0" fontId="2" fillId="1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80" fontId="0" fillId="6" borderId="1" xfId="0" applyNumberFormat="1" applyFont="1" applyFill="1" applyBorder="1" applyAlignment="1">
      <alignment horizontal="center" vertical="center"/>
    </xf>
    <xf numFmtId="179" fontId="0" fillId="6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178" fontId="0" fillId="0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80" fontId="0" fillId="6" borderId="1" xfId="0" applyNumberFormat="1" applyFont="1" applyFill="1" applyBorder="1" applyAlignment="1">
      <alignment horizontal="center"/>
    </xf>
    <xf numFmtId="178" fontId="0" fillId="4" borderId="1" xfId="0" applyNumberFormat="1" applyFont="1" applyFill="1" applyBorder="1" applyAlignment="1">
      <alignment horizontal="center"/>
    </xf>
    <xf numFmtId="179" fontId="0" fillId="6" borderId="1" xfId="0" applyNumberFormat="1" applyFont="1" applyFill="1" applyBorder="1" applyAlignment="1">
      <alignment horizontal="center"/>
    </xf>
    <xf numFmtId="180" fontId="0" fillId="6" borderId="1" xfId="0" applyNumberFormat="1" applyFont="1" applyFill="1" applyBorder="1"/>
    <xf numFmtId="0" fontId="0" fillId="4" borderId="1" xfId="0" applyFont="1" applyFill="1" applyBorder="1"/>
    <xf numFmtId="49" fontId="0" fillId="4" borderId="1" xfId="0" applyNumberFormat="1" applyFont="1" applyFill="1" applyBorder="1"/>
    <xf numFmtId="180" fontId="0" fillId="0" borderId="1" xfId="0" applyNumberFormat="1" applyFont="1" applyFill="1" applyBorder="1"/>
    <xf numFmtId="0" fontId="22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AFC1A"/>
      <color rgb="009FD664"/>
      <color rgb="00C40AC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R64"/>
  <sheetViews>
    <sheetView workbookViewId="0">
      <selection activeCell="F20" sqref="F20"/>
    </sheetView>
  </sheetViews>
  <sheetFormatPr defaultColWidth="9" defaultRowHeight="14.25"/>
  <cols>
    <col min="1" max="1" width="4.125" style="449" customWidth="1"/>
    <col min="2" max="2" width="6.25" style="451" customWidth="1"/>
    <col min="3" max="3" width="9" style="451" customWidth="1"/>
    <col min="4" max="4" width="4.25" style="451" customWidth="1"/>
    <col min="5" max="5" width="6.5" style="452" customWidth="1"/>
    <col min="6" max="6" width="7.625" style="453" customWidth="1"/>
    <col min="7" max="7" width="6.5" style="449" customWidth="1"/>
    <col min="8" max="8" width="7.125" style="454" customWidth="1"/>
    <col min="9" max="9" width="7.175" style="454" customWidth="1"/>
    <col min="10" max="10" width="4.875" style="451" customWidth="1"/>
    <col min="11" max="11" width="5.875" style="451" customWidth="1"/>
    <col min="12" max="12" width="6" style="238" customWidth="1"/>
    <col min="13" max="13" width="4.45833333333333" style="21" hidden="1" customWidth="1"/>
    <col min="14" max="25" width="5.125" style="21" hidden="1" customWidth="1"/>
    <col min="26" max="26" width="6" style="11" customWidth="1"/>
    <col min="27" max="27" width="6.5" style="455" customWidth="1"/>
    <col min="28" max="28" width="6.875" style="456" customWidth="1"/>
    <col min="29" max="29" width="6.75" style="457" customWidth="1"/>
    <col min="30" max="30" width="6.875" style="458" customWidth="1"/>
    <col min="31" max="31" width="3.90833333333333" style="459" customWidth="1"/>
    <col min="32" max="32" width="4" style="459" hidden="1" customWidth="1"/>
    <col min="33" max="33" width="4.625" style="459" hidden="1" customWidth="1"/>
    <col min="34" max="34" width="5.5" style="459" customWidth="1"/>
    <col min="35" max="35" width="6.625" style="460" customWidth="1"/>
    <col min="36" max="36" width="7.25" style="461" customWidth="1"/>
    <col min="37" max="37" width="3.875" style="21" customWidth="1"/>
    <col min="38" max="38" width="0.108333333333333" style="21" hidden="1" customWidth="1"/>
    <col min="39" max="39" width="3.125" style="21" customWidth="1"/>
    <col min="40" max="43" width="3" style="21" customWidth="1"/>
    <col min="44" max="44" width="6.625" style="21" customWidth="1"/>
    <col min="45" max="45" width="7.125" style="462" customWidth="1"/>
    <col min="46" max="46" width="9.5" style="463" customWidth="1"/>
    <col min="47" max="47" width="7.71666666666667" style="451" customWidth="1"/>
    <col min="48" max="48" width="6.875" style="240" customWidth="1"/>
    <col min="49" max="251" width="9" style="240" customWidth="1"/>
    <col min="252" max="16384" width="9" style="240"/>
  </cols>
  <sheetData>
    <row r="1" s="21" customFormat="1" ht="36" customHeight="1" spans="1:252">
      <c r="A1" s="464" t="s">
        <v>0</v>
      </c>
      <c r="B1" s="465"/>
      <c r="C1" s="465"/>
      <c r="D1" s="464"/>
      <c r="E1" s="466"/>
      <c r="F1" s="466"/>
      <c r="G1" s="464"/>
      <c r="H1" s="466"/>
      <c r="I1" s="466"/>
      <c r="J1" s="464"/>
      <c r="K1" s="464"/>
      <c r="L1" s="466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7"/>
      <c r="AA1" s="468"/>
      <c r="AB1" s="467"/>
      <c r="AC1" s="469"/>
      <c r="AD1" s="468"/>
      <c r="AE1" s="467"/>
      <c r="AF1" s="467"/>
      <c r="AG1" s="467"/>
      <c r="AH1" s="467"/>
      <c r="AI1" s="470"/>
      <c r="AJ1" s="471"/>
      <c r="AK1" s="472"/>
      <c r="AL1" s="472"/>
      <c r="AM1" s="472"/>
      <c r="AN1" s="472"/>
      <c r="AO1" s="472"/>
      <c r="AP1" s="472"/>
      <c r="AQ1" s="472"/>
      <c r="AR1" s="472"/>
      <c r="AS1" s="464"/>
      <c r="AT1" s="473"/>
      <c r="AU1" s="465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  <c r="BJ1" s="240"/>
      <c r="BK1" s="240"/>
      <c r="BL1" s="240"/>
      <c r="BM1" s="240"/>
      <c r="BN1" s="240"/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240"/>
      <c r="CA1" s="240"/>
      <c r="CB1" s="240"/>
      <c r="CC1" s="240"/>
      <c r="CD1" s="240"/>
      <c r="CE1" s="240"/>
      <c r="CF1" s="240"/>
      <c r="CG1" s="240"/>
      <c r="CH1" s="240"/>
      <c r="CI1" s="240"/>
      <c r="CJ1" s="240"/>
      <c r="CK1" s="240"/>
      <c r="CL1" s="240"/>
      <c r="CM1" s="240"/>
      <c r="CN1" s="240"/>
      <c r="CO1" s="240"/>
      <c r="CP1" s="240"/>
      <c r="CQ1" s="240"/>
      <c r="CR1" s="240"/>
      <c r="CS1" s="240"/>
      <c r="CT1" s="240"/>
      <c r="CU1" s="240"/>
      <c r="CV1" s="240"/>
      <c r="CW1" s="240"/>
      <c r="CX1" s="240"/>
      <c r="CY1" s="240"/>
      <c r="CZ1" s="240"/>
      <c r="DA1" s="240"/>
      <c r="DB1" s="240"/>
      <c r="DC1" s="240"/>
      <c r="DD1" s="240"/>
      <c r="DE1" s="240"/>
      <c r="DF1" s="240"/>
      <c r="DG1" s="240"/>
      <c r="DH1" s="240"/>
      <c r="DI1" s="240"/>
      <c r="DJ1" s="240"/>
      <c r="DK1" s="240"/>
      <c r="DL1" s="240"/>
      <c r="DM1" s="240"/>
      <c r="DN1" s="240"/>
      <c r="DO1" s="240"/>
      <c r="DP1" s="240"/>
      <c r="DQ1" s="240"/>
      <c r="DR1" s="240"/>
      <c r="DS1" s="240"/>
      <c r="DT1" s="240"/>
      <c r="DU1" s="240"/>
      <c r="DV1" s="240"/>
      <c r="DW1" s="240"/>
      <c r="DX1" s="240"/>
      <c r="DY1" s="240"/>
      <c r="DZ1" s="240"/>
      <c r="EA1" s="240"/>
      <c r="EB1" s="240"/>
      <c r="EC1" s="240"/>
      <c r="ED1" s="240"/>
      <c r="EE1" s="240"/>
      <c r="EF1" s="240"/>
      <c r="EG1" s="240"/>
      <c r="EH1" s="240"/>
      <c r="EI1" s="240"/>
      <c r="EJ1" s="240"/>
      <c r="EK1" s="240"/>
      <c r="EL1" s="240"/>
      <c r="EM1" s="240"/>
      <c r="EN1" s="240"/>
      <c r="EO1" s="240"/>
      <c r="EP1" s="240"/>
      <c r="EQ1" s="240"/>
      <c r="ER1" s="240"/>
      <c r="ES1" s="240"/>
      <c r="ET1" s="240"/>
      <c r="EU1" s="240"/>
      <c r="EV1" s="240"/>
      <c r="EW1" s="240"/>
      <c r="EX1" s="240"/>
      <c r="EY1" s="240"/>
      <c r="EZ1" s="240"/>
      <c r="FA1" s="240"/>
      <c r="FB1" s="240"/>
      <c r="FC1" s="240"/>
      <c r="FD1" s="240"/>
      <c r="FE1" s="240"/>
      <c r="FF1" s="240"/>
      <c r="FG1" s="240"/>
      <c r="FH1" s="240"/>
      <c r="FI1" s="240"/>
      <c r="FJ1" s="240"/>
      <c r="FK1" s="240"/>
      <c r="FL1" s="240"/>
      <c r="FM1" s="240"/>
      <c r="FN1" s="240"/>
      <c r="FO1" s="240"/>
      <c r="FP1" s="240"/>
      <c r="FQ1" s="240"/>
      <c r="FR1" s="240"/>
      <c r="FS1" s="240"/>
      <c r="FT1" s="240"/>
      <c r="FU1" s="240"/>
      <c r="FV1" s="240"/>
      <c r="FW1" s="240"/>
      <c r="FX1" s="240"/>
      <c r="FY1" s="240"/>
      <c r="FZ1" s="240"/>
      <c r="GA1" s="240"/>
      <c r="GB1" s="240"/>
      <c r="GC1" s="240"/>
      <c r="GD1" s="240"/>
      <c r="GE1" s="240"/>
      <c r="GF1" s="240"/>
      <c r="GG1" s="240"/>
      <c r="GH1" s="240"/>
      <c r="GI1" s="240"/>
      <c r="GJ1" s="240"/>
      <c r="GK1" s="240"/>
      <c r="GL1" s="240"/>
      <c r="GM1" s="240"/>
      <c r="GN1" s="240"/>
      <c r="GO1" s="240"/>
      <c r="GP1" s="240"/>
      <c r="GQ1" s="240"/>
      <c r="GR1" s="240"/>
      <c r="GS1" s="240"/>
      <c r="GT1" s="240"/>
      <c r="GU1" s="240"/>
      <c r="GV1" s="240"/>
      <c r="GW1" s="240"/>
      <c r="GX1" s="240"/>
      <c r="GY1" s="240"/>
      <c r="GZ1" s="240"/>
      <c r="HA1" s="240"/>
      <c r="HB1" s="240"/>
      <c r="HC1" s="240"/>
      <c r="HD1" s="240"/>
      <c r="HE1" s="240"/>
      <c r="HF1" s="240"/>
      <c r="HG1" s="240"/>
      <c r="HH1" s="240"/>
      <c r="HI1" s="240"/>
      <c r="HJ1" s="240"/>
      <c r="HK1" s="240"/>
      <c r="HL1" s="240"/>
      <c r="HM1" s="240"/>
      <c r="HN1" s="240"/>
      <c r="HO1" s="240"/>
      <c r="HP1" s="240"/>
      <c r="HQ1" s="240"/>
      <c r="HR1" s="240"/>
      <c r="HS1" s="240"/>
      <c r="HT1" s="240"/>
      <c r="HU1" s="240"/>
      <c r="HV1" s="240"/>
      <c r="HW1" s="240"/>
      <c r="HX1" s="240"/>
      <c r="HY1" s="240"/>
      <c r="HZ1" s="240"/>
      <c r="IA1" s="240"/>
      <c r="IB1" s="240"/>
      <c r="IC1" s="240"/>
      <c r="ID1" s="240"/>
      <c r="IE1" s="240"/>
      <c r="IF1" s="240"/>
      <c r="IG1" s="240"/>
      <c r="IH1" s="240"/>
      <c r="II1" s="240"/>
      <c r="IJ1" s="240"/>
      <c r="IK1" s="240"/>
      <c r="IL1" s="240"/>
      <c r="IM1" s="240"/>
      <c r="IN1" s="240"/>
      <c r="IO1" s="240"/>
      <c r="IP1" s="240"/>
      <c r="IQ1" s="240"/>
      <c r="IR1" s="240"/>
    </row>
    <row r="2" s="21" customFormat="1" ht="4" customHeight="1" spans="1:252">
      <c r="A2" s="464"/>
      <c r="B2" s="465"/>
      <c r="C2" s="465"/>
      <c r="D2" s="464"/>
      <c r="E2" s="466"/>
      <c r="F2" s="466"/>
      <c r="G2" s="464"/>
      <c r="H2" s="466"/>
      <c r="I2" s="466"/>
      <c r="J2" s="464"/>
      <c r="K2" s="464"/>
      <c r="L2" s="466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7"/>
      <c r="AA2" s="468"/>
      <c r="AB2" s="467"/>
      <c r="AC2" s="469"/>
      <c r="AD2" s="468"/>
      <c r="AE2" s="467"/>
      <c r="AF2" s="467"/>
      <c r="AG2" s="467"/>
      <c r="AH2" s="467"/>
      <c r="AI2" s="470"/>
      <c r="AJ2" s="471"/>
      <c r="AK2" s="472"/>
      <c r="AL2" s="472"/>
      <c r="AM2" s="472"/>
      <c r="AN2" s="472"/>
      <c r="AO2" s="472"/>
      <c r="AP2" s="472"/>
      <c r="AQ2" s="472"/>
      <c r="AR2" s="472"/>
      <c r="AS2" s="464"/>
      <c r="AT2" s="473"/>
      <c r="AU2" s="465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  <c r="DD2" s="240"/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0"/>
      <c r="DS2" s="240"/>
      <c r="DT2" s="240"/>
      <c r="DU2" s="240"/>
      <c r="DV2" s="240"/>
      <c r="DW2" s="240"/>
      <c r="DX2" s="240"/>
      <c r="DY2" s="240"/>
      <c r="DZ2" s="240"/>
      <c r="EA2" s="240"/>
      <c r="EB2" s="240"/>
      <c r="EC2" s="240"/>
      <c r="ED2" s="240"/>
      <c r="EE2" s="240"/>
      <c r="EF2" s="240"/>
      <c r="EG2" s="240"/>
      <c r="EH2" s="240"/>
      <c r="EI2" s="240"/>
      <c r="EJ2" s="240"/>
      <c r="EK2" s="240"/>
      <c r="EL2" s="240"/>
      <c r="EM2" s="240"/>
      <c r="EN2" s="240"/>
      <c r="EO2" s="240"/>
      <c r="EP2" s="240"/>
      <c r="EQ2" s="240"/>
      <c r="ER2" s="240"/>
      <c r="ES2" s="240"/>
      <c r="ET2" s="240"/>
      <c r="EU2" s="240"/>
      <c r="EV2" s="240"/>
      <c r="EW2" s="240"/>
      <c r="EX2" s="240"/>
      <c r="EY2" s="240"/>
      <c r="EZ2" s="240"/>
      <c r="FA2" s="240"/>
      <c r="FB2" s="240"/>
      <c r="FC2" s="240"/>
      <c r="FD2" s="240"/>
      <c r="FE2" s="240"/>
      <c r="FF2" s="240"/>
      <c r="FG2" s="240"/>
      <c r="FH2" s="240"/>
      <c r="FI2" s="240"/>
      <c r="FJ2" s="240"/>
      <c r="FK2" s="240"/>
      <c r="FL2" s="240"/>
      <c r="FM2" s="240"/>
      <c r="FN2" s="240"/>
      <c r="FO2" s="240"/>
      <c r="FP2" s="240"/>
      <c r="FQ2" s="240"/>
      <c r="FR2" s="240"/>
      <c r="FS2" s="240"/>
      <c r="FT2" s="240"/>
      <c r="FU2" s="240"/>
      <c r="FV2" s="240"/>
      <c r="FW2" s="240"/>
      <c r="FX2" s="240"/>
      <c r="FY2" s="240"/>
      <c r="FZ2" s="240"/>
      <c r="GA2" s="240"/>
      <c r="GB2" s="240"/>
      <c r="GC2" s="240"/>
      <c r="GD2" s="240"/>
      <c r="GE2" s="240"/>
      <c r="GF2" s="240"/>
      <c r="GG2" s="240"/>
      <c r="GH2" s="240"/>
      <c r="GI2" s="240"/>
      <c r="GJ2" s="240"/>
      <c r="GK2" s="240"/>
      <c r="GL2" s="240"/>
      <c r="GM2" s="240"/>
      <c r="GN2" s="240"/>
      <c r="GO2" s="240"/>
      <c r="GP2" s="240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40"/>
      <c r="IA2" s="240"/>
      <c r="IB2" s="240"/>
      <c r="IC2" s="240"/>
      <c r="ID2" s="240"/>
      <c r="IE2" s="240"/>
      <c r="IF2" s="240"/>
      <c r="IG2" s="240"/>
      <c r="IH2" s="240"/>
      <c r="II2" s="240"/>
      <c r="IJ2" s="240"/>
      <c r="IK2" s="240"/>
      <c r="IL2" s="240"/>
      <c r="IM2" s="240"/>
      <c r="IN2" s="240"/>
      <c r="IO2" s="240"/>
      <c r="IP2" s="240"/>
      <c r="IQ2" s="240"/>
      <c r="IR2" s="240"/>
    </row>
    <row r="3" s="449" customFormat="1" ht="17" customHeight="1" spans="1:252">
      <c r="B3" s="474" t="s">
        <v>1</v>
      </c>
      <c r="C3" s="474"/>
      <c r="D3" s="475"/>
      <c r="E3" s="476"/>
      <c r="F3" s="477"/>
      <c r="G3" s="475"/>
      <c r="H3" s="478"/>
      <c r="I3" s="478"/>
      <c r="J3" s="475"/>
      <c r="K3" s="475"/>
      <c r="L3" s="477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9"/>
      <c r="AB3" s="480"/>
      <c r="AC3" s="481"/>
      <c r="AD3" s="479"/>
      <c r="AE3" s="475"/>
      <c r="AF3" s="475"/>
      <c r="AG3" s="475"/>
      <c r="AH3" s="475"/>
      <c r="AI3" s="477"/>
      <c r="AJ3" s="479"/>
      <c r="AK3" s="353"/>
      <c r="AL3" s="353"/>
      <c r="AM3" s="353"/>
      <c r="AN3" s="353"/>
      <c r="AO3" s="353"/>
      <c r="AP3" s="353"/>
      <c r="AQ3" s="353"/>
      <c r="AR3" s="353"/>
      <c r="AS3" s="475"/>
      <c r="AT3" s="482"/>
      <c r="AU3" s="475"/>
    </row>
    <row r="4" s="450" customFormat="1" ht="15" customHeight="1" spans="1:252">
      <c r="A4" s="483" t="s">
        <v>2</v>
      </c>
      <c r="B4" s="484" t="s">
        <v>3</v>
      </c>
      <c r="C4" s="196" t="s">
        <v>4</v>
      </c>
      <c r="D4" s="483" t="s">
        <v>5</v>
      </c>
      <c r="E4" s="485" t="s">
        <v>6</v>
      </c>
      <c r="F4" s="486"/>
      <c r="G4" s="487"/>
      <c r="H4" s="486"/>
      <c r="I4" s="486"/>
      <c r="J4" s="487"/>
      <c r="K4" s="487"/>
      <c r="L4" s="486"/>
      <c r="M4" s="487" t="s">
        <v>7</v>
      </c>
      <c r="N4" s="487"/>
      <c r="O4" s="487"/>
      <c r="P4" s="487" t="s">
        <v>8</v>
      </c>
      <c r="Q4" s="487"/>
      <c r="R4" s="487"/>
      <c r="S4" s="487"/>
      <c r="T4" s="487"/>
      <c r="U4" s="487"/>
      <c r="V4" s="487"/>
      <c r="W4" s="487"/>
      <c r="X4" s="487"/>
      <c r="Y4" s="483" t="s">
        <v>9</v>
      </c>
      <c r="Z4" s="196" t="s">
        <v>10</v>
      </c>
      <c r="AA4" s="488" t="s">
        <v>11</v>
      </c>
      <c r="AB4" s="489" t="s">
        <v>12</v>
      </c>
      <c r="AC4" s="490" t="s">
        <v>13</v>
      </c>
      <c r="AD4" s="488" t="s">
        <v>14</v>
      </c>
      <c r="AE4" s="196" t="s">
        <v>15</v>
      </c>
      <c r="AF4" s="196"/>
      <c r="AG4" s="196"/>
      <c r="AH4" s="196"/>
      <c r="AI4" s="491"/>
      <c r="AJ4" s="488"/>
      <c r="AK4" s="492"/>
      <c r="AL4" s="99" t="s">
        <v>16</v>
      </c>
      <c r="AM4" s="99"/>
      <c r="AN4" s="493" t="s">
        <v>17</v>
      </c>
      <c r="AO4" s="493" t="s">
        <v>18</v>
      </c>
      <c r="AP4" s="493" t="s">
        <v>19</v>
      </c>
      <c r="AQ4" s="493" t="s">
        <v>20</v>
      </c>
      <c r="AR4" s="493" t="s">
        <v>21</v>
      </c>
      <c r="AS4" s="483" t="s">
        <v>22</v>
      </c>
      <c r="AT4" s="494" t="s">
        <v>23</v>
      </c>
      <c r="AU4" s="491" t="s">
        <v>24</v>
      </c>
    </row>
    <row r="5" s="450" customFormat="1" ht="16.5" customHeight="1" spans="1:252">
      <c r="A5" s="483"/>
      <c r="B5" s="484"/>
      <c r="C5" s="196"/>
      <c r="D5" s="483"/>
      <c r="E5" s="495" t="s">
        <v>25</v>
      </c>
      <c r="F5" s="491" t="s">
        <v>26</v>
      </c>
      <c r="G5" s="196" t="s">
        <v>27</v>
      </c>
      <c r="H5" s="491" t="s">
        <v>28</v>
      </c>
      <c r="I5" s="491" t="s">
        <v>29</v>
      </c>
      <c r="J5" s="196" t="s">
        <v>30</v>
      </c>
      <c r="K5" s="196" t="s">
        <v>31</v>
      </c>
      <c r="L5" s="491" t="s">
        <v>32</v>
      </c>
      <c r="M5" s="483" t="s">
        <v>33</v>
      </c>
      <c r="N5" s="483" t="s">
        <v>34</v>
      </c>
      <c r="O5" s="483" t="s">
        <v>35</v>
      </c>
      <c r="P5" s="483" t="s">
        <v>36</v>
      </c>
      <c r="Q5" s="483" t="s">
        <v>37</v>
      </c>
      <c r="R5" s="483" t="s">
        <v>38</v>
      </c>
      <c r="S5" s="483" t="s">
        <v>39</v>
      </c>
      <c r="T5" s="483" t="s">
        <v>40</v>
      </c>
      <c r="U5" s="487" t="s">
        <v>41</v>
      </c>
      <c r="V5" s="487"/>
      <c r="W5" s="487"/>
      <c r="X5" s="487" t="s">
        <v>42</v>
      </c>
      <c r="Y5" s="483"/>
      <c r="Z5" s="196"/>
      <c r="AA5" s="488"/>
      <c r="AB5" s="489"/>
      <c r="AC5" s="490"/>
      <c r="AD5" s="488"/>
      <c r="AE5" s="496" t="s">
        <v>43</v>
      </c>
      <c r="AF5" s="196" t="s">
        <v>44</v>
      </c>
      <c r="AG5" s="196" t="s">
        <v>45</v>
      </c>
      <c r="AH5" s="196" t="s">
        <v>46</v>
      </c>
      <c r="AI5" s="491" t="s">
        <v>47</v>
      </c>
      <c r="AJ5" s="488" t="s">
        <v>48</v>
      </c>
      <c r="AK5" s="497" t="s">
        <v>49</v>
      </c>
      <c r="AL5" s="493" t="s">
        <v>50</v>
      </c>
      <c r="AM5" s="493" t="s">
        <v>51</v>
      </c>
      <c r="AN5" s="493"/>
      <c r="AO5" s="493"/>
      <c r="AP5" s="493"/>
      <c r="AQ5" s="493"/>
      <c r="AR5" s="493"/>
      <c r="AS5" s="483"/>
      <c r="AT5" s="494"/>
      <c r="AU5" s="491"/>
    </row>
    <row r="6" s="370" customFormat="1" ht="38" customHeight="1" spans="1:252">
      <c r="A6" s="483"/>
      <c r="B6" s="484"/>
      <c r="C6" s="196"/>
      <c r="D6" s="483"/>
      <c r="E6" s="485"/>
      <c r="F6" s="486"/>
      <c r="G6" s="487"/>
      <c r="H6" s="491"/>
      <c r="I6" s="486"/>
      <c r="J6" s="487"/>
      <c r="K6" s="487"/>
      <c r="L6" s="486"/>
      <c r="M6" s="483"/>
      <c r="N6" s="483"/>
      <c r="O6" s="483"/>
      <c r="P6" s="483"/>
      <c r="Q6" s="483"/>
      <c r="R6" s="483"/>
      <c r="S6" s="483"/>
      <c r="T6" s="483"/>
      <c r="U6" s="498" t="s">
        <v>52</v>
      </c>
      <c r="V6" s="498" t="s">
        <v>53</v>
      </c>
      <c r="W6" s="498" t="s">
        <v>54</v>
      </c>
      <c r="X6" s="498" t="s">
        <v>55</v>
      </c>
      <c r="Y6" s="483"/>
      <c r="Z6" s="196"/>
      <c r="AA6" s="488"/>
      <c r="AB6" s="489"/>
      <c r="AC6" s="490"/>
      <c r="AD6" s="488"/>
      <c r="AE6" s="499"/>
      <c r="AF6" s="196"/>
      <c r="AG6" s="196"/>
      <c r="AH6" s="196"/>
      <c r="AI6" s="491"/>
      <c r="AJ6" s="488"/>
      <c r="AK6" s="500"/>
      <c r="AL6" s="493"/>
      <c r="AM6" s="493"/>
      <c r="AN6" s="493"/>
      <c r="AO6" s="493"/>
      <c r="AP6" s="493"/>
      <c r="AQ6" s="493"/>
      <c r="AR6" s="493"/>
      <c r="AS6" s="483"/>
      <c r="AT6" s="494"/>
      <c r="AU6" s="491"/>
    </row>
    <row r="7" s="449" customFormat="1" ht="17" customHeight="1" spans="1:252">
      <c r="A7" s="501">
        <v>1</v>
      </c>
      <c r="B7" s="501">
        <v>2</v>
      </c>
      <c r="C7" s="502">
        <v>3</v>
      </c>
      <c r="D7" s="501">
        <v>4</v>
      </c>
      <c r="E7" s="503">
        <v>5</v>
      </c>
      <c r="F7" s="504">
        <v>6</v>
      </c>
      <c r="G7" s="501">
        <v>7</v>
      </c>
      <c r="H7" s="504">
        <v>8</v>
      </c>
      <c r="I7" s="504">
        <v>9</v>
      </c>
      <c r="J7" s="501">
        <v>10</v>
      </c>
      <c r="K7" s="501">
        <v>11</v>
      </c>
      <c r="L7" s="505">
        <v>12</v>
      </c>
      <c r="M7" s="502">
        <v>13</v>
      </c>
      <c r="N7" s="501">
        <v>14</v>
      </c>
      <c r="O7" s="501">
        <v>15</v>
      </c>
      <c r="P7" s="502">
        <v>16</v>
      </c>
      <c r="Q7" s="502">
        <v>17</v>
      </c>
      <c r="R7" s="501">
        <v>18</v>
      </c>
      <c r="S7" s="501">
        <v>19</v>
      </c>
      <c r="T7" s="502">
        <v>20</v>
      </c>
      <c r="U7" s="502">
        <v>21</v>
      </c>
      <c r="V7" s="501">
        <v>22</v>
      </c>
      <c r="W7" s="501">
        <v>23</v>
      </c>
      <c r="X7" s="502">
        <v>24</v>
      </c>
      <c r="Y7" s="502">
        <v>25</v>
      </c>
      <c r="Z7" s="506">
        <v>26</v>
      </c>
      <c r="AA7" s="507">
        <v>27</v>
      </c>
      <c r="AB7" s="506">
        <v>28</v>
      </c>
      <c r="AC7" s="508">
        <v>29</v>
      </c>
      <c r="AD7" s="507">
        <v>30</v>
      </c>
      <c r="AE7" s="506">
        <v>31</v>
      </c>
      <c r="AF7" s="506">
        <v>32</v>
      </c>
      <c r="AG7" s="506">
        <v>33</v>
      </c>
      <c r="AH7" s="506">
        <v>34</v>
      </c>
      <c r="AI7" s="509">
        <v>35</v>
      </c>
      <c r="AJ7" s="510">
        <v>36</v>
      </c>
      <c r="AK7" s="502">
        <v>37</v>
      </c>
      <c r="AL7" s="502">
        <v>38</v>
      </c>
      <c r="AM7" s="502">
        <v>39</v>
      </c>
      <c r="AN7" s="502">
        <v>40</v>
      </c>
      <c r="AO7" s="502">
        <v>41</v>
      </c>
      <c r="AP7" s="502">
        <v>42</v>
      </c>
      <c r="AQ7" s="502">
        <v>43</v>
      </c>
      <c r="AR7" s="502">
        <v>44</v>
      </c>
      <c r="AS7" s="501">
        <v>45</v>
      </c>
      <c r="AT7" s="511">
        <v>46</v>
      </c>
      <c r="AU7" s="502">
        <v>47</v>
      </c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240"/>
      <c r="BH7" s="240"/>
      <c r="BI7" s="240"/>
      <c r="BJ7" s="240"/>
      <c r="BK7" s="240"/>
      <c r="BL7" s="240"/>
      <c r="BM7" s="240"/>
      <c r="BN7" s="240"/>
      <c r="BO7" s="240"/>
      <c r="BP7" s="240"/>
      <c r="BQ7" s="240"/>
      <c r="BR7" s="240"/>
      <c r="BS7" s="240"/>
      <c r="BT7" s="240"/>
      <c r="BU7" s="240"/>
      <c r="BV7" s="240"/>
      <c r="BW7" s="240"/>
      <c r="BX7" s="240"/>
      <c r="BY7" s="240"/>
      <c r="BZ7" s="240"/>
      <c r="CA7" s="240"/>
      <c r="CB7" s="240"/>
      <c r="CC7" s="240"/>
      <c r="CD7" s="240"/>
      <c r="CE7" s="240"/>
      <c r="CF7" s="240"/>
      <c r="CG7" s="240"/>
      <c r="CH7" s="240"/>
      <c r="CI7" s="240"/>
      <c r="CJ7" s="240"/>
      <c r="CK7" s="240"/>
      <c r="CL7" s="240"/>
      <c r="CM7" s="240"/>
      <c r="CN7" s="240"/>
      <c r="CO7" s="240"/>
      <c r="CP7" s="240"/>
      <c r="CQ7" s="240"/>
      <c r="CR7" s="240"/>
      <c r="CS7" s="240"/>
      <c r="CT7" s="240"/>
      <c r="CU7" s="240"/>
      <c r="CV7" s="240"/>
      <c r="CW7" s="240"/>
      <c r="CX7" s="240"/>
      <c r="CY7" s="240"/>
      <c r="CZ7" s="240"/>
      <c r="DA7" s="240"/>
      <c r="DB7" s="240"/>
      <c r="DC7" s="240"/>
      <c r="DD7" s="240"/>
      <c r="DE7" s="240"/>
      <c r="DF7" s="240"/>
      <c r="DG7" s="240"/>
      <c r="DH7" s="240"/>
      <c r="DI7" s="240"/>
      <c r="DJ7" s="240"/>
      <c r="DK7" s="240"/>
      <c r="DL7" s="240"/>
      <c r="DM7" s="240"/>
      <c r="DN7" s="240"/>
      <c r="DO7" s="240"/>
      <c r="DP7" s="240"/>
      <c r="DQ7" s="240"/>
      <c r="DR7" s="240"/>
      <c r="DS7" s="240"/>
      <c r="DT7" s="240"/>
      <c r="DU7" s="240"/>
      <c r="DV7" s="240"/>
      <c r="DW7" s="240"/>
      <c r="DX7" s="240"/>
      <c r="DY7" s="240"/>
      <c r="DZ7" s="240"/>
      <c r="EA7" s="240"/>
      <c r="EB7" s="240"/>
      <c r="EC7" s="240"/>
      <c r="ED7" s="240"/>
      <c r="EE7" s="240"/>
      <c r="EF7" s="240"/>
      <c r="EG7" s="240"/>
      <c r="EH7" s="240"/>
      <c r="EI7" s="240"/>
      <c r="EJ7" s="240"/>
      <c r="EK7" s="240"/>
      <c r="EL7" s="240"/>
      <c r="EM7" s="240"/>
      <c r="EN7" s="240"/>
      <c r="EO7" s="240"/>
      <c r="EP7" s="240"/>
      <c r="EQ7" s="240"/>
      <c r="ER7" s="240"/>
      <c r="ES7" s="240"/>
      <c r="ET7" s="240"/>
      <c r="EU7" s="240"/>
      <c r="EV7" s="240"/>
      <c r="EW7" s="240"/>
      <c r="EX7" s="240"/>
      <c r="EY7" s="240"/>
      <c r="EZ7" s="240"/>
      <c r="FA7" s="240"/>
      <c r="FB7" s="240"/>
      <c r="FC7" s="240"/>
      <c r="FD7" s="240"/>
      <c r="FE7" s="240"/>
      <c r="FF7" s="240"/>
      <c r="FG7" s="240"/>
      <c r="FH7" s="240"/>
      <c r="FI7" s="240"/>
      <c r="FJ7" s="240"/>
      <c r="FK7" s="240"/>
      <c r="FL7" s="240"/>
      <c r="FM7" s="240"/>
      <c r="FN7" s="240"/>
      <c r="FO7" s="240"/>
      <c r="FP7" s="240"/>
      <c r="FQ7" s="240"/>
      <c r="FR7" s="240"/>
      <c r="FS7" s="240"/>
      <c r="FT7" s="240"/>
      <c r="FU7" s="240"/>
      <c r="FV7" s="240"/>
      <c r="FW7" s="240"/>
      <c r="FX7" s="240"/>
      <c r="FY7" s="240"/>
      <c r="FZ7" s="240"/>
      <c r="GA7" s="240"/>
      <c r="GB7" s="240"/>
      <c r="GC7" s="240"/>
      <c r="GD7" s="240"/>
      <c r="GE7" s="240"/>
      <c r="GF7" s="240"/>
      <c r="GG7" s="240"/>
      <c r="GH7" s="240"/>
      <c r="GI7" s="240"/>
      <c r="GJ7" s="240"/>
      <c r="GK7" s="240"/>
      <c r="GL7" s="240"/>
      <c r="GM7" s="240"/>
      <c r="GN7" s="240"/>
      <c r="GO7" s="240"/>
      <c r="GP7" s="240"/>
      <c r="GQ7" s="240"/>
      <c r="GR7" s="240"/>
      <c r="GS7" s="240"/>
      <c r="GT7" s="240"/>
      <c r="GU7" s="240"/>
      <c r="GV7" s="240"/>
      <c r="GW7" s="240"/>
      <c r="GX7" s="240"/>
      <c r="GY7" s="240"/>
      <c r="GZ7" s="240"/>
      <c r="HA7" s="240"/>
      <c r="HB7" s="240"/>
      <c r="HC7" s="240"/>
      <c r="HD7" s="240"/>
      <c r="HE7" s="240"/>
      <c r="HF7" s="240"/>
      <c r="HG7" s="240"/>
      <c r="HH7" s="240"/>
      <c r="HI7" s="240"/>
      <c r="HJ7" s="240"/>
      <c r="HK7" s="240"/>
      <c r="HL7" s="240"/>
      <c r="HM7" s="240"/>
      <c r="HN7" s="240"/>
      <c r="HO7" s="240"/>
      <c r="HP7" s="240"/>
      <c r="HQ7" s="240"/>
      <c r="HR7" s="240"/>
      <c r="HS7" s="240"/>
      <c r="HT7" s="240"/>
      <c r="HU7" s="240"/>
      <c r="HV7" s="240"/>
      <c r="HW7" s="240"/>
      <c r="HX7" s="240"/>
      <c r="HY7" s="240"/>
      <c r="HZ7" s="240"/>
      <c r="IA7" s="240"/>
      <c r="IB7" s="240"/>
      <c r="IC7" s="240"/>
      <c r="ID7" s="240"/>
      <c r="IE7" s="240"/>
      <c r="IF7" s="240"/>
      <c r="IG7" s="240"/>
      <c r="IH7" s="240"/>
      <c r="II7" s="240"/>
      <c r="IJ7" s="240"/>
      <c r="IK7" s="240"/>
      <c r="IL7" s="240"/>
      <c r="IM7" s="240"/>
      <c r="IN7" s="240"/>
      <c r="IO7" s="240"/>
      <c r="IP7" s="240"/>
      <c r="IQ7" s="240"/>
    </row>
    <row r="8" spans="1:252">
      <c r="A8" s="512">
        <v>1</v>
      </c>
      <c r="B8" s="344" t="s">
        <v>56</v>
      </c>
      <c r="C8" s="513">
        <v>20251102</v>
      </c>
      <c r="D8" s="513" t="s">
        <v>57</v>
      </c>
      <c r="E8" s="514" t="s">
        <v>58</v>
      </c>
      <c r="F8" s="504" t="s">
        <v>59</v>
      </c>
      <c r="G8" s="502" t="s">
        <v>60</v>
      </c>
      <c r="H8" s="515" t="s">
        <v>61</v>
      </c>
      <c r="I8" s="515"/>
      <c r="J8" s="516">
        <v>5</v>
      </c>
      <c r="K8" s="513">
        <v>43</v>
      </c>
      <c r="L8" s="117" t="s">
        <v>62</v>
      </c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517">
        <v>42.9</v>
      </c>
      <c r="AA8" s="518">
        <f>(K8-Z8)/K8*100</f>
        <v>0.232558139534887</v>
      </c>
      <c r="AB8" s="519">
        <v>83</v>
      </c>
      <c r="AC8" s="520">
        <f>(AB8-Z8)*VLOOKUP(AE8,公斤水的体积!A:B,2,)</f>
        <v>40.207869</v>
      </c>
      <c r="AD8" s="521">
        <f>(AC8-L8)/L8*100</f>
        <v>0.519672500000006</v>
      </c>
      <c r="AE8" s="522">
        <v>24</v>
      </c>
      <c r="AF8" s="522"/>
      <c r="AG8" s="522"/>
      <c r="AH8" s="522">
        <v>5.3</v>
      </c>
      <c r="AI8" s="523" t="s">
        <v>63</v>
      </c>
      <c r="AJ8" s="524">
        <f>AH8/AI8*100</f>
        <v>3.06535569693464</v>
      </c>
      <c r="AK8" s="525">
        <f>VLOOKUP(AE8,水的平均压缩系数!C:F,4,)*1000</f>
        <v>10.035</v>
      </c>
      <c r="AL8" s="111" t="s">
        <v>64</v>
      </c>
      <c r="AM8" s="111" t="s">
        <v>64</v>
      </c>
      <c r="AN8" s="111" t="s">
        <v>64</v>
      </c>
      <c r="AO8" s="111" t="s">
        <v>64</v>
      </c>
      <c r="AP8" s="111" t="s">
        <v>64</v>
      </c>
      <c r="AQ8" s="111" t="s">
        <v>64</v>
      </c>
      <c r="AR8" s="111" t="str">
        <f>IF(AND(AD8&lt;10,AD8&gt;=-1.5,AA8&lt;5,AA8&gt;-1,AJ8&lt;6,AJ8&gt;=0),"合格","不合格")</f>
        <v>合格</v>
      </c>
      <c r="AS8" s="98" t="s">
        <v>65</v>
      </c>
      <c r="AT8" s="513">
        <v>20251102</v>
      </c>
      <c r="AU8" s="513">
        <v>15</v>
      </c>
    </row>
    <row r="9" spans="1:252">
      <c r="A9" s="512">
        <v>2</v>
      </c>
      <c r="B9" s="344" t="s">
        <v>56</v>
      </c>
      <c r="C9" s="513">
        <v>20251102</v>
      </c>
      <c r="D9" s="513" t="s">
        <v>57</v>
      </c>
      <c r="E9" s="514" t="s">
        <v>66</v>
      </c>
      <c r="F9" s="504" t="s">
        <v>67</v>
      </c>
      <c r="G9" s="502" t="s">
        <v>60</v>
      </c>
      <c r="H9" s="515" t="s">
        <v>61</v>
      </c>
      <c r="I9" s="515"/>
      <c r="J9" s="516">
        <v>5</v>
      </c>
      <c r="K9" s="513">
        <v>42.9</v>
      </c>
      <c r="L9" s="117" t="s">
        <v>62</v>
      </c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517">
        <v>42.8</v>
      </c>
      <c r="AA9" s="518">
        <f>(K9-Z9)/K9*100</f>
        <v>0.233100233100236</v>
      </c>
      <c r="AB9" s="519">
        <v>82.9</v>
      </c>
      <c r="AC9" s="520">
        <f>(AB9-Z9)*VLOOKUP(AE9,公斤水的体积!A:B,2,)</f>
        <v>40.207869</v>
      </c>
      <c r="AD9" s="521">
        <f>(AC9-L9)/L9*100</f>
        <v>0.519672500000024</v>
      </c>
      <c r="AE9" s="522">
        <v>24</v>
      </c>
      <c r="AF9" s="522"/>
      <c r="AG9" s="522"/>
      <c r="AH9" s="522">
        <v>1.2</v>
      </c>
      <c r="AI9" s="523" t="s">
        <v>63</v>
      </c>
      <c r="AJ9" s="524">
        <f>AH9/AI9*100</f>
        <v>0.694042799305957</v>
      </c>
      <c r="AK9" s="525">
        <f>VLOOKUP(AE9,水的平均压缩系数!C:F,4,)*1000</f>
        <v>10.035</v>
      </c>
      <c r="AL9" s="111" t="s">
        <v>64</v>
      </c>
      <c r="AM9" s="111" t="s">
        <v>64</v>
      </c>
      <c r="AN9" s="111" t="s">
        <v>64</v>
      </c>
      <c r="AO9" s="111" t="s">
        <v>64</v>
      </c>
      <c r="AP9" s="111" t="s">
        <v>64</v>
      </c>
      <c r="AQ9" s="111" t="s">
        <v>64</v>
      </c>
      <c r="AR9" s="111" t="str">
        <f>IF(AND(AD9&lt;10,AD9&gt;=-1.5,AA9&lt;5,AA9&gt;-1,AJ9&lt;6,AJ9&gt;=0),"合格","不合格")</f>
        <v>合格</v>
      </c>
      <c r="AS9" s="98" t="s">
        <v>65</v>
      </c>
      <c r="AT9" s="513">
        <v>20251102</v>
      </c>
      <c r="AU9" s="513">
        <v>15</v>
      </c>
    </row>
    <row r="10" spans="1:252">
      <c r="A10" s="512">
        <v>3</v>
      </c>
      <c r="B10" s="344" t="s">
        <v>56</v>
      </c>
      <c r="C10" s="513">
        <v>20251102</v>
      </c>
      <c r="D10" s="513" t="s">
        <v>57</v>
      </c>
      <c r="E10" s="514" t="s">
        <v>68</v>
      </c>
      <c r="F10" s="504" t="s">
        <v>69</v>
      </c>
      <c r="G10" s="502" t="s">
        <v>60</v>
      </c>
      <c r="H10" s="515" t="s">
        <v>61</v>
      </c>
      <c r="I10" s="515"/>
      <c r="J10" s="516">
        <v>5</v>
      </c>
      <c r="K10" s="513">
        <v>43.2</v>
      </c>
      <c r="L10" s="117" t="s">
        <v>62</v>
      </c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517">
        <v>43.1</v>
      </c>
      <c r="AA10" s="518">
        <f>(K10-Z10)/K10*100</f>
        <v>0.231481481481485</v>
      </c>
      <c r="AB10" s="519">
        <v>83.2</v>
      </c>
      <c r="AC10" s="520">
        <f>(AB10-Z10)*VLOOKUP(AE10,公斤水的体积!A:B,2,)</f>
        <v>40.207869</v>
      </c>
      <c r="AD10" s="521">
        <f>(AC10-L10)/L10*100</f>
        <v>0.519672500000006</v>
      </c>
      <c r="AE10" s="522">
        <v>24</v>
      </c>
      <c r="AF10" s="522"/>
      <c r="AG10" s="522"/>
      <c r="AH10" s="522">
        <v>4.7</v>
      </c>
      <c r="AI10" s="523" t="s">
        <v>70</v>
      </c>
      <c r="AJ10" s="524">
        <f>AH10/AI10*100</f>
        <v>2.67958950969213</v>
      </c>
      <c r="AK10" s="525">
        <f>VLOOKUP(AE10,水的平均压缩系数!C:F,4,)*1000</f>
        <v>10.035</v>
      </c>
      <c r="AL10" s="111" t="s">
        <v>64</v>
      </c>
      <c r="AM10" s="111" t="s">
        <v>64</v>
      </c>
      <c r="AN10" s="111" t="s">
        <v>64</v>
      </c>
      <c r="AO10" s="111" t="s">
        <v>64</v>
      </c>
      <c r="AP10" s="111" t="s">
        <v>64</v>
      </c>
      <c r="AQ10" s="111" t="s">
        <v>64</v>
      </c>
      <c r="AR10" s="111" t="str">
        <f>IF(AND(AD10&lt;10,AD10&gt;=-1.5,AA10&lt;5,AA10&gt;-1,AJ10&lt;6,AJ10&gt;=0),"合格","不合格")</f>
        <v>合格</v>
      </c>
      <c r="AS10" s="98" t="s">
        <v>65</v>
      </c>
      <c r="AT10" s="513">
        <v>20251102</v>
      </c>
      <c r="AU10" s="513">
        <v>15</v>
      </c>
    </row>
    <row r="11" spans="1:252">
      <c r="A11" s="512">
        <v>4</v>
      </c>
      <c r="B11" s="344" t="s">
        <v>56</v>
      </c>
      <c r="C11" s="513">
        <v>20251102</v>
      </c>
      <c r="D11" s="513" t="s">
        <v>57</v>
      </c>
      <c r="E11" s="514" t="s">
        <v>71</v>
      </c>
      <c r="F11" s="504" t="s">
        <v>72</v>
      </c>
      <c r="G11" s="502" t="s">
        <v>60</v>
      </c>
      <c r="H11" s="515" t="s">
        <v>61</v>
      </c>
      <c r="I11" s="515"/>
      <c r="J11" s="516">
        <v>5</v>
      </c>
      <c r="K11" s="513">
        <v>43.4</v>
      </c>
      <c r="L11" s="117" t="s">
        <v>62</v>
      </c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517">
        <v>43.3</v>
      </c>
      <c r="AA11" s="518">
        <f>(K11-Z11)/K11*100</f>
        <v>0.230414746543782</v>
      </c>
      <c r="AB11" s="519">
        <v>83.4</v>
      </c>
      <c r="AC11" s="520">
        <f>(AB11-Z11)*VLOOKUP(AE11,公斤水的体积!A:B,2,)</f>
        <v>40.207869</v>
      </c>
      <c r="AD11" s="521">
        <f>(AC11-L11)/L11*100</f>
        <v>0.519672500000024</v>
      </c>
      <c r="AE11" s="522">
        <v>24</v>
      </c>
      <c r="AF11" s="522"/>
      <c r="AG11" s="522"/>
      <c r="AH11" s="522">
        <v>2.6</v>
      </c>
      <c r="AI11" s="523" t="s">
        <v>73</v>
      </c>
      <c r="AJ11" s="524">
        <f>AH11/AI11*100</f>
        <v>1.5411973918198</v>
      </c>
      <c r="AK11" s="525">
        <f>VLOOKUP(AE11,水的平均压缩系数!C:F,4,)*1000</f>
        <v>10.035</v>
      </c>
      <c r="AL11" s="111" t="s">
        <v>64</v>
      </c>
      <c r="AM11" s="111" t="s">
        <v>64</v>
      </c>
      <c r="AN11" s="111" t="s">
        <v>64</v>
      </c>
      <c r="AO11" s="111" t="s">
        <v>64</v>
      </c>
      <c r="AP11" s="111" t="s">
        <v>64</v>
      </c>
      <c r="AQ11" s="111" t="s">
        <v>64</v>
      </c>
      <c r="AR11" s="111" t="str">
        <f>IF(AND(AD11&lt;10,AD11&gt;=-1.5,AA11&lt;5,AA11&gt;-1,AJ11&lt;6,AJ11&gt;=0),"合格","不合格")</f>
        <v>合格</v>
      </c>
      <c r="AS11" s="98" t="s">
        <v>65</v>
      </c>
      <c r="AT11" s="513">
        <v>20251102</v>
      </c>
      <c r="AU11" s="513">
        <v>15</v>
      </c>
    </row>
    <row r="12" spans="1:252">
      <c r="A12" s="512">
        <v>5</v>
      </c>
      <c r="B12" s="344" t="s">
        <v>56</v>
      </c>
      <c r="C12" s="513">
        <v>20251102</v>
      </c>
      <c r="D12" s="513" t="s">
        <v>57</v>
      </c>
      <c r="E12" s="514" t="s">
        <v>74</v>
      </c>
      <c r="F12" s="504" t="s">
        <v>75</v>
      </c>
      <c r="G12" s="502" t="s">
        <v>60</v>
      </c>
      <c r="H12" s="515" t="s">
        <v>61</v>
      </c>
      <c r="I12" s="515"/>
      <c r="J12" s="516">
        <v>5</v>
      </c>
      <c r="K12" s="513">
        <v>43.3</v>
      </c>
      <c r="L12" s="117" t="s">
        <v>62</v>
      </c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517">
        <v>43.2</v>
      </c>
      <c r="AA12" s="518">
        <f t="shared" ref="AA12:AA27" si="0">(K12-Z12)/K12*100</f>
        <v>0.230946882217077</v>
      </c>
      <c r="AB12" s="519">
        <v>83.3</v>
      </c>
      <c r="AC12" s="520">
        <f>(AB12-Z12)*VLOOKUP(AE12,公斤水的体积!A:B,2,)</f>
        <v>40.207869</v>
      </c>
      <c r="AD12" s="521">
        <f t="shared" ref="AD12:AD27" si="1">(AC12-L12)/L12*100</f>
        <v>0.519672499999988</v>
      </c>
      <c r="AE12" s="522">
        <v>24</v>
      </c>
      <c r="AF12" s="522"/>
      <c r="AG12" s="522"/>
      <c r="AH12" s="522">
        <v>2.7</v>
      </c>
      <c r="AI12" s="523" t="s">
        <v>76</v>
      </c>
      <c r="AJ12" s="524">
        <f t="shared" ref="AJ12:AJ27" si="2">AH12/AI12*100</f>
        <v>1.57434402332362</v>
      </c>
      <c r="AK12" s="525">
        <f>VLOOKUP(AE12,水的平均压缩系数!C:F,4,)*1000</f>
        <v>10.035</v>
      </c>
      <c r="AL12" s="111" t="s">
        <v>64</v>
      </c>
      <c r="AM12" s="111" t="s">
        <v>64</v>
      </c>
      <c r="AN12" s="111" t="s">
        <v>64</v>
      </c>
      <c r="AO12" s="111" t="s">
        <v>64</v>
      </c>
      <c r="AP12" s="111" t="s">
        <v>64</v>
      </c>
      <c r="AQ12" s="111" t="s">
        <v>64</v>
      </c>
      <c r="AR12" s="111" t="str">
        <f t="shared" ref="AR12:AR27" si="3">IF(AND(AD12&lt;10,AD12&gt;=-1.5,AA12&lt;5,AA12&gt;-1,AJ12&lt;6,AJ12&gt;=0),"合格","不合格")</f>
        <v>合格</v>
      </c>
      <c r="AS12" s="98" t="s">
        <v>65</v>
      </c>
      <c r="AT12" s="513">
        <v>20251102</v>
      </c>
      <c r="AU12" s="513">
        <v>15</v>
      </c>
    </row>
    <row r="13" spans="1:252">
      <c r="A13" s="512">
        <v>6</v>
      </c>
      <c r="B13" s="344" t="s">
        <v>56</v>
      </c>
      <c r="C13" s="513">
        <v>20251106</v>
      </c>
      <c r="D13" s="513" t="s">
        <v>57</v>
      </c>
      <c r="E13" s="514" t="s">
        <v>77</v>
      </c>
      <c r="F13" s="504" t="s">
        <v>78</v>
      </c>
      <c r="G13" s="502" t="s">
        <v>79</v>
      </c>
      <c r="H13" s="515" t="s">
        <v>80</v>
      </c>
      <c r="I13" s="515" t="s">
        <v>81</v>
      </c>
      <c r="J13" s="344">
        <v>5.7</v>
      </c>
      <c r="K13" s="513">
        <v>56</v>
      </c>
      <c r="L13" s="117" t="s">
        <v>82</v>
      </c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517">
        <v>55.9</v>
      </c>
      <c r="AA13" s="518">
        <f t="shared" si="0"/>
        <v>0.178571428571431</v>
      </c>
      <c r="AB13" s="519">
        <v>96.8</v>
      </c>
      <c r="AC13" s="520">
        <f>(AB13-Z13)*VLOOKUP(AE13,公斤水的体积!A:B,2,)</f>
        <v>41.020246</v>
      </c>
      <c r="AD13" s="521">
        <f t="shared" si="1"/>
        <v>0.539818627450971</v>
      </c>
      <c r="AE13" s="522">
        <v>25</v>
      </c>
      <c r="AF13" s="522"/>
      <c r="AG13" s="522"/>
      <c r="AH13" s="522">
        <v>3.3</v>
      </c>
      <c r="AI13" s="523" t="s">
        <v>83</v>
      </c>
      <c r="AJ13" s="524">
        <f t="shared" si="2"/>
        <v>2.33050847457627</v>
      </c>
      <c r="AK13" s="525">
        <f>VLOOKUP(AE13,水的平均压缩系数!C:F,4,)*1000</f>
        <v>10.01475</v>
      </c>
      <c r="AL13" s="111" t="s">
        <v>64</v>
      </c>
      <c r="AM13" s="111" t="s">
        <v>64</v>
      </c>
      <c r="AN13" s="111" t="s">
        <v>64</v>
      </c>
      <c r="AO13" s="111" t="s">
        <v>64</v>
      </c>
      <c r="AP13" s="111" t="s">
        <v>64</v>
      </c>
      <c r="AQ13" s="111" t="s">
        <v>64</v>
      </c>
      <c r="AR13" s="111" t="str">
        <f t="shared" si="3"/>
        <v>合格</v>
      </c>
      <c r="AS13" s="98" t="s">
        <v>65</v>
      </c>
      <c r="AT13" s="513">
        <v>20251106</v>
      </c>
      <c r="AU13" s="513">
        <v>15</v>
      </c>
    </row>
    <row r="14" spans="1:252">
      <c r="A14" s="512">
        <v>7</v>
      </c>
      <c r="B14" s="344" t="s">
        <v>56</v>
      </c>
      <c r="C14" s="513">
        <v>20251106</v>
      </c>
      <c r="D14" s="513" t="s">
        <v>57</v>
      </c>
      <c r="E14" s="514" t="s">
        <v>84</v>
      </c>
      <c r="F14" s="504" t="s">
        <v>85</v>
      </c>
      <c r="G14" s="502" t="s">
        <v>60</v>
      </c>
      <c r="H14" s="515" t="s">
        <v>86</v>
      </c>
      <c r="I14" s="515" t="s">
        <v>81</v>
      </c>
      <c r="J14" s="344">
        <v>5.7</v>
      </c>
      <c r="K14" s="513">
        <v>48.3</v>
      </c>
      <c r="L14" s="117" t="s">
        <v>62</v>
      </c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517">
        <v>48.2</v>
      </c>
      <c r="AA14" s="518">
        <f t="shared" si="0"/>
        <v>0.207039337474108</v>
      </c>
      <c r="AB14" s="519">
        <v>88.3</v>
      </c>
      <c r="AC14" s="520">
        <f>(AB14-Z14)*VLOOKUP(AE14,公斤水的体积!A:B,2,)</f>
        <v>40.217894</v>
      </c>
      <c r="AD14" s="521">
        <f t="shared" si="1"/>
        <v>0.544734999999985</v>
      </c>
      <c r="AE14" s="522">
        <v>25</v>
      </c>
      <c r="AF14" s="522"/>
      <c r="AG14" s="522"/>
      <c r="AH14" s="522">
        <v>4.8</v>
      </c>
      <c r="AI14" s="523" t="s">
        <v>87</v>
      </c>
      <c r="AJ14" s="524">
        <f t="shared" si="2"/>
        <v>3.08483290488432</v>
      </c>
      <c r="AK14" s="525">
        <f>VLOOKUP(AE14,水的平均压缩系数!C:F,4,)*1000</f>
        <v>10.01475</v>
      </c>
      <c r="AL14" s="111" t="s">
        <v>64</v>
      </c>
      <c r="AM14" s="111" t="s">
        <v>64</v>
      </c>
      <c r="AN14" s="111" t="s">
        <v>64</v>
      </c>
      <c r="AO14" s="111" t="s">
        <v>64</v>
      </c>
      <c r="AP14" s="111" t="s">
        <v>64</v>
      </c>
      <c r="AQ14" s="111" t="s">
        <v>64</v>
      </c>
      <c r="AR14" s="111" t="str">
        <f t="shared" si="3"/>
        <v>合格</v>
      </c>
      <c r="AS14" s="98" t="s">
        <v>65</v>
      </c>
      <c r="AT14" s="513">
        <v>20251106</v>
      </c>
      <c r="AU14" s="513">
        <v>15</v>
      </c>
    </row>
    <row r="15" spans="1:252">
      <c r="A15" s="512">
        <v>8</v>
      </c>
      <c r="B15" s="344" t="s">
        <v>56</v>
      </c>
      <c r="C15" s="513">
        <v>20251106</v>
      </c>
      <c r="D15" s="513" t="s">
        <v>57</v>
      </c>
      <c r="E15" s="514" t="s">
        <v>88</v>
      </c>
      <c r="F15" s="504" t="s">
        <v>89</v>
      </c>
      <c r="G15" s="502" t="s">
        <v>79</v>
      </c>
      <c r="H15" s="515" t="s">
        <v>80</v>
      </c>
      <c r="I15" s="515" t="s">
        <v>81</v>
      </c>
      <c r="J15" s="344">
        <v>5.7</v>
      </c>
      <c r="K15" s="513">
        <v>52.7</v>
      </c>
      <c r="L15" s="117" t="s">
        <v>90</v>
      </c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517">
        <v>52.6</v>
      </c>
      <c r="AA15" s="518">
        <f t="shared" si="0"/>
        <v>0.189753320683115</v>
      </c>
      <c r="AB15" s="519">
        <v>93.1</v>
      </c>
      <c r="AC15" s="520">
        <f>(AB15-Z15)*VLOOKUP(AE15,公斤水的体积!A:B,2,)</f>
        <v>40.61907</v>
      </c>
      <c r="AD15" s="521">
        <f t="shared" si="1"/>
        <v>0.542252475247512</v>
      </c>
      <c r="AE15" s="522">
        <v>25</v>
      </c>
      <c r="AF15" s="522"/>
      <c r="AG15" s="522"/>
      <c r="AH15" s="522">
        <v>2.3</v>
      </c>
      <c r="AI15" s="523" t="s">
        <v>91</v>
      </c>
      <c r="AJ15" s="524">
        <f t="shared" si="2"/>
        <v>1.59722222222222</v>
      </c>
      <c r="AK15" s="525">
        <f>VLOOKUP(AE15,水的平均压缩系数!C:F,4,)*1000</f>
        <v>10.01475</v>
      </c>
      <c r="AL15" s="111" t="s">
        <v>64</v>
      </c>
      <c r="AM15" s="111" t="s">
        <v>64</v>
      </c>
      <c r="AN15" s="111" t="s">
        <v>64</v>
      </c>
      <c r="AO15" s="111" t="s">
        <v>64</v>
      </c>
      <c r="AP15" s="111" t="s">
        <v>64</v>
      </c>
      <c r="AQ15" s="111" t="s">
        <v>64</v>
      </c>
      <c r="AR15" s="111" t="str">
        <f t="shared" si="3"/>
        <v>合格</v>
      </c>
      <c r="AS15" s="98" t="s">
        <v>65</v>
      </c>
      <c r="AT15" s="513">
        <v>20251106</v>
      </c>
      <c r="AU15" s="513">
        <v>15</v>
      </c>
    </row>
    <row r="16" spans="1:252">
      <c r="A16" s="512">
        <v>9</v>
      </c>
      <c r="B16" s="344" t="s">
        <v>56</v>
      </c>
      <c r="C16" s="513">
        <v>20251106</v>
      </c>
      <c r="D16" s="513" t="s">
        <v>57</v>
      </c>
      <c r="E16" s="514" t="s">
        <v>92</v>
      </c>
      <c r="F16" s="504" t="s">
        <v>93</v>
      </c>
      <c r="G16" s="502" t="s">
        <v>60</v>
      </c>
      <c r="H16" s="515" t="s">
        <v>94</v>
      </c>
      <c r="I16" s="515" t="s">
        <v>81</v>
      </c>
      <c r="J16" s="344">
        <v>5.7</v>
      </c>
      <c r="K16" s="513">
        <v>48.3</v>
      </c>
      <c r="L16" s="117" t="s">
        <v>95</v>
      </c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517">
        <v>48.2</v>
      </c>
      <c r="AA16" s="518">
        <f t="shared" si="0"/>
        <v>0.207039337474108</v>
      </c>
      <c r="AB16" s="519">
        <v>88.4</v>
      </c>
      <c r="AC16" s="520">
        <f>(AB16-Z16)*VLOOKUP(AE16,公斤水的体积!A:B,2,)</f>
        <v>40.318188</v>
      </c>
      <c r="AD16" s="521">
        <f t="shared" si="1"/>
        <v>0.54410972568578</v>
      </c>
      <c r="AE16" s="522">
        <v>25</v>
      </c>
      <c r="AF16" s="522"/>
      <c r="AG16" s="522"/>
      <c r="AH16" s="522">
        <v>2.5</v>
      </c>
      <c r="AI16" s="523" t="s">
        <v>96</v>
      </c>
      <c r="AJ16" s="524">
        <f t="shared" si="2"/>
        <v>1.57232704402516</v>
      </c>
      <c r="AK16" s="525">
        <f>VLOOKUP(AE16,水的平均压缩系数!C:F,4,)*1000</f>
        <v>10.01475</v>
      </c>
      <c r="AL16" s="111" t="s">
        <v>64</v>
      </c>
      <c r="AM16" s="111" t="s">
        <v>64</v>
      </c>
      <c r="AN16" s="111" t="s">
        <v>64</v>
      </c>
      <c r="AO16" s="111" t="s">
        <v>64</v>
      </c>
      <c r="AP16" s="111" t="s">
        <v>64</v>
      </c>
      <c r="AQ16" s="111" t="s">
        <v>64</v>
      </c>
      <c r="AR16" s="111" t="str">
        <f t="shared" si="3"/>
        <v>合格</v>
      </c>
      <c r="AS16" s="98" t="s">
        <v>65</v>
      </c>
      <c r="AT16" s="513">
        <v>20251106</v>
      </c>
      <c r="AU16" s="513">
        <v>15</v>
      </c>
    </row>
    <row r="17" spans="1:47">
      <c r="A17" s="512">
        <v>10</v>
      </c>
      <c r="B17" s="344" t="s">
        <v>56</v>
      </c>
      <c r="C17" s="513">
        <v>20251106</v>
      </c>
      <c r="D17" s="513" t="s">
        <v>57</v>
      </c>
      <c r="E17" s="514" t="s">
        <v>97</v>
      </c>
      <c r="F17" s="504" t="s">
        <v>98</v>
      </c>
      <c r="G17" s="502" t="s">
        <v>79</v>
      </c>
      <c r="H17" s="515" t="s">
        <v>99</v>
      </c>
      <c r="I17" s="515" t="s">
        <v>81</v>
      </c>
      <c r="J17" s="344">
        <v>5.7</v>
      </c>
      <c r="K17" s="513">
        <v>56.6</v>
      </c>
      <c r="L17" s="117" t="s">
        <v>100</v>
      </c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517">
        <v>56.5</v>
      </c>
      <c r="AA17" s="518">
        <f t="shared" si="0"/>
        <v>0.176678445229684</v>
      </c>
      <c r="AB17" s="519">
        <v>97.8</v>
      </c>
      <c r="AC17" s="520">
        <f>(AB17-Z17)*VLOOKUP(AE17,公斤水的体积!A:B,2,)</f>
        <v>41.421422</v>
      </c>
      <c r="AD17" s="521">
        <f t="shared" si="1"/>
        <v>0.537432038834927</v>
      </c>
      <c r="AE17" s="522">
        <v>25</v>
      </c>
      <c r="AF17" s="522"/>
      <c r="AG17" s="522"/>
      <c r="AH17" s="522">
        <v>2.3</v>
      </c>
      <c r="AI17" s="523" t="s">
        <v>101</v>
      </c>
      <c r="AJ17" s="524">
        <f t="shared" si="2"/>
        <v>1.63701067615658</v>
      </c>
      <c r="AK17" s="525">
        <f>VLOOKUP(AE17,水的平均压缩系数!C:F,4,)*1000</f>
        <v>10.01475</v>
      </c>
      <c r="AL17" s="111" t="s">
        <v>64</v>
      </c>
      <c r="AM17" s="111" t="s">
        <v>64</v>
      </c>
      <c r="AN17" s="111" t="s">
        <v>64</v>
      </c>
      <c r="AO17" s="111" t="s">
        <v>64</v>
      </c>
      <c r="AP17" s="111" t="s">
        <v>64</v>
      </c>
      <c r="AQ17" s="111" t="s">
        <v>64</v>
      </c>
      <c r="AR17" s="111" t="str">
        <f t="shared" si="3"/>
        <v>合格</v>
      </c>
      <c r="AS17" s="98" t="s">
        <v>65</v>
      </c>
      <c r="AT17" s="513">
        <v>20251106</v>
      </c>
      <c r="AU17" s="513">
        <v>15</v>
      </c>
    </row>
    <row r="18" spans="1:47">
      <c r="A18" s="512">
        <v>11</v>
      </c>
      <c r="B18" s="344" t="s">
        <v>56</v>
      </c>
      <c r="C18" s="513">
        <v>20251106</v>
      </c>
      <c r="D18" s="513" t="s">
        <v>57</v>
      </c>
      <c r="E18" s="514" t="s">
        <v>102</v>
      </c>
      <c r="F18" s="504" t="s">
        <v>103</v>
      </c>
      <c r="G18" s="502" t="s">
        <v>79</v>
      </c>
      <c r="H18" s="515" t="s">
        <v>104</v>
      </c>
      <c r="I18" s="515" t="s">
        <v>81</v>
      </c>
      <c r="J18" s="344">
        <v>5.7</v>
      </c>
      <c r="K18" s="513">
        <v>54</v>
      </c>
      <c r="L18" s="117" t="s">
        <v>105</v>
      </c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517">
        <v>53.9</v>
      </c>
      <c r="AA18" s="518">
        <f t="shared" si="0"/>
        <v>0.185185185185188</v>
      </c>
      <c r="AB18" s="519">
        <v>92.2</v>
      </c>
      <c r="AC18" s="520">
        <f>(AB18-Z18)*VLOOKUP(AE18,公斤水的体积!A:B,2,)</f>
        <v>38.412602</v>
      </c>
      <c r="AD18" s="521">
        <f t="shared" si="1"/>
        <v>0.556549738219887</v>
      </c>
      <c r="AE18" s="522">
        <v>25</v>
      </c>
      <c r="AF18" s="522"/>
      <c r="AG18" s="522"/>
      <c r="AH18" s="522">
        <v>0.7</v>
      </c>
      <c r="AI18" s="523" t="s">
        <v>106</v>
      </c>
      <c r="AJ18" s="524">
        <f t="shared" si="2"/>
        <v>0.554235946159937</v>
      </c>
      <c r="AK18" s="525">
        <f>VLOOKUP(AE18,水的平均压缩系数!C:F,4,)*1000</f>
        <v>10.01475</v>
      </c>
      <c r="AL18" s="111" t="s">
        <v>64</v>
      </c>
      <c r="AM18" s="111" t="s">
        <v>64</v>
      </c>
      <c r="AN18" s="111" t="s">
        <v>64</v>
      </c>
      <c r="AO18" s="111" t="s">
        <v>64</v>
      </c>
      <c r="AP18" s="111" t="s">
        <v>64</v>
      </c>
      <c r="AQ18" s="111" t="s">
        <v>64</v>
      </c>
      <c r="AR18" s="111" t="str">
        <f t="shared" si="3"/>
        <v>合格</v>
      </c>
      <c r="AS18" s="98" t="s">
        <v>65</v>
      </c>
      <c r="AT18" s="513">
        <v>20251106</v>
      </c>
      <c r="AU18" s="513">
        <v>15</v>
      </c>
    </row>
    <row r="19" spans="1:47">
      <c r="A19" s="512">
        <v>12</v>
      </c>
      <c r="B19" s="344" t="s">
        <v>56</v>
      </c>
      <c r="C19" s="513">
        <v>20251106</v>
      </c>
      <c r="D19" s="513" t="s">
        <v>57</v>
      </c>
      <c r="E19" s="514" t="s">
        <v>107</v>
      </c>
      <c r="F19" s="504" t="s">
        <v>108</v>
      </c>
      <c r="G19" s="502" t="s">
        <v>60</v>
      </c>
      <c r="H19" s="515" t="s">
        <v>109</v>
      </c>
      <c r="I19" s="515" t="s">
        <v>81</v>
      </c>
      <c r="J19" s="344">
        <v>5.7</v>
      </c>
      <c r="K19" s="513">
        <v>47</v>
      </c>
      <c r="L19" s="117" t="s">
        <v>62</v>
      </c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517">
        <v>46.9</v>
      </c>
      <c r="AA19" s="518">
        <f t="shared" si="0"/>
        <v>0.212765957446812</v>
      </c>
      <c r="AB19" s="519">
        <v>87</v>
      </c>
      <c r="AC19" s="520">
        <f>(AB19-Z19)*VLOOKUP(AE19,公斤水的体积!A:B,2,)</f>
        <v>40.217894</v>
      </c>
      <c r="AD19" s="521">
        <f t="shared" si="1"/>
        <v>0.544735000000003</v>
      </c>
      <c r="AE19" s="522">
        <v>25</v>
      </c>
      <c r="AF19" s="522"/>
      <c r="AG19" s="522"/>
      <c r="AH19" s="522">
        <v>0.9</v>
      </c>
      <c r="AI19" s="523" t="s">
        <v>110</v>
      </c>
      <c r="AJ19" s="524">
        <f t="shared" si="2"/>
        <v>0.579896907216495</v>
      </c>
      <c r="AK19" s="525">
        <f>VLOOKUP(AE19,水的平均压缩系数!C:F,4,)*1000</f>
        <v>10.01475</v>
      </c>
      <c r="AL19" s="111" t="s">
        <v>64</v>
      </c>
      <c r="AM19" s="111" t="s">
        <v>64</v>
      </c>
      <c r="AN19" s="111" t="s">
        <v>64</v>
      </c>
      <c r="AO19" s="111" t="s">
        <v>64</v>
      </c>
      <c r="AP19" s="111" t="s">
        <v>64</v>
      </c>
      <c r="AQ19" s="111" t="s">
        <v>64</v>
      </c>
      <c r="AR19" s="111" t="str">
        <f t="shared" si="3"/>
        <v>合格</v>
      </c>
      <c r="AS19" s="98" t="s">
        <v>65</v>
      </c>
      <c r="AT19" s="513">
        <v>20251106</v>
      </c>
      <c r="AU19" s="513">
        <v>15</v>
      </c>
    </row>
    <row r="20" spans="1:47">
      <c r="A20" s="512">
        <v>13</v>
      </c>
      <c r="B20" s="344" t="s">
        <v>56</v>
      </c>
      <c r="C20" s="513">
        <v>20251106</v>
      </c>
      <c r="D20" s="513" t="s">
        <v>57</v>
      </c>
      <c r="E20" s="514" t="s">
        <v>111</v>
      </c>
      <c r="F20" s="504" t="s">
        <v>112</v>
      </c>
      <c r="G20" s="502" t="s">
        <v>60</v>
      </c>
      <c r="H20" s="515" t="s">
        <v>113</v>
      </c>
      <c r="I20" s="515" t="s">
        <v>81</v>
      </c>
      <c r="J20" s="344">
        <v>5.7</v>
      </c>
      <c r="K20" s="513">
        <v>47.8</v>
      </c>
      <c r="L20" s="117" t="s">
        <v>114</v>
      </c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517">
        <v>47.7</v>
      </c>
      <c r="AA20" s="518">
        <f t="shared" si="0"/>
        <v>0.20920502092049</v>
      </c>
      <c r="AB20" s="519">
        <v>88</v>
      </c>
      <c r="AC20" s="520">
        <f>(AB20-Z20)*VLOOKUP(AE20,公斤水的体积!A:B,2,)</f>
        <v>40.418482</v>
      </c>
      <c r="AD20" s="521">
        <f t="shared" si="1"/>
        <v>0.543487562189041</v>
      </c>
      <c r="AE20" s="522">
        <v>25</v>
      </c>
      <c r="AF20" s="522"/>
      <c r="AG20" s="522"/>
      <c r="AH20" s="522">
        <v>1.9</v>
      </c>
      <c r="AI20" s="523" t="s">
        <v>115</v>
      </c>
      <c r="AJ20" s="524">
        <f t="shared" si="2"/>
        <v>1.22739018087855</v>
      </c>
      <c r="AK20" s="525">
        <f>VLOOKUP(AE20,水的平均压缩系数!C:F,4,)*1000</f>
        <v>10.01475</v>
      </c>
      <c r="AL20" s="111" t="s">
        <v>64</v>
      </c>
      <c r="AM20" s="111" t="s">
        <v>64</v>
      </c>
      <c r="AN20" s="111" t="s">
        <v>64</v>
      </c>
      <c r="AO20" s="111" t="s">
        <v>64</v>
      </c>
      <c r="AP20" s="111" t="s">
        <v>64</v>
      </c>
      <c r="AQ20" s="111" t="s">
        <v>64</v>
      </c>
      <c r="AR20" s="111" t="str">
        <f t="shared" si="3"/>
        <v>合格</v>
      </c>
      <c r="AS20" s="98" t="s">
        <v>65</v>
      </c>
      <c r="AT20" s="513">
        <v>20251106</v>
      </c>
      <c r="AU20" s="513">
        <v>15</v>
      </c>
    </row>
    <row r="21" spans="1:47">
      <c r="A21" s="512">
        <v>14</v>
      </c>
      <c r="B21" s="344" t="s">
        <v>56</v>
      </c>
      <c r="C21" s="513">
        <v>20251106</v>
      </c>
      <c r="D21" s="513" t="s">
        <v>57</v>
      </c>
      <c r="E21" s="514" t="s">
        <v>116</v>
      </c>
      <c r="F21" s="504" t="s">
        <v>117</v>
      </c>
      <c r="G21" s="502" t="s">
        <v>118</v>
      </c>
      <c r="H21" s="515" t="s">
        <v>119</v>
      </c>
      <c r="I21" s="515" t="s">
        <v>81</v>
      </c>
      <c r="J21" s="344">
        <v>5.7</v>
      </c>
      <c r="K21" s="513">
        <v>47.3</v>
      </c>
      <c r="L21" s="117" t="s">
        <v>62</v>
      </c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517">
        <v>47.2</v>
      </c>
      <c r="AA21" s="518">
        <f t="shared" si="0"/>
        <v>0.211416490486246</v>
      </c>
      <c r="AB21" s="519">
        <v>87.3</v>
      </c>
      <c r="AC21" s="520">
        <f>(AB21-Z21)*VLOOKUP(AE21,公斤水的体积!A:B,2,)</f>
        <v>40.217894</v>
      </c>
      <c r="AD21" s="521">
        <f t="shared" si="1"/>
        <v>0.544734999999985</v>
      </c>
      <c r="AE21" s="522">
        <v>25</v>
      </c>
      <c r="AF21" s="522"/>
      <c r="AG21" s="522"/>
      <c r="AH21" s="522">
        <v>1.3</v>
      </c>
      <c r="AI21" s="523" t="s">
        <v>120</v>
      </c>
      <c r="AJ21" s="524">
        <f t="shared" si="2"/>
        <v>0.826972010178117</v>
      </c>
      <c r="AK21" s="525">
        <f>VLOOKUP(AE21,水的平均压缩系数!C:F,4,)*1000</f>
        <v>10.01475</v>
      </c>
      <c r="AL21" s="111" t="s">
        <v>64</v>
      </c>
      <c r="AM21" s="111" t="s">
        <v>64</v>
      </c>
      <c r="AN21" s="111" t="s">
        <v>64</v>
      </c>
      <c r="AO21" s="111" t="s">
        <v>64</v>
      </c>
      <c r="AP21" s="111" t="s">
        <v>64</v>
      </c>
      <c r="AQ21" s="111" t="s">
        <v>64</v>
      </c>
      <c r="AR21" s="111" t="str">
        <f t="shared" si="3"/>
        <v>合格</v>
      </c>
      <c r="AS21" s="98" t="s">
        <v>65</v>
      </c>
      <c r="AT21" s="513">
        <v>20251106</v>
      </c>
      <c r="AU21" s="513">
        <v>15</v>
      </c>
    </row>
    <row r="22" spans="1:47">
      <c r="A22" s="512">
        <v>15</v>
      </c>
      <c r="B22" s="344" t="s">
        <v>56</v>
      </c>
      <c r="C22" s="513">
        <v>20251106</v>
      </c>
      <c r="D22" s="513" t="s">
        <v>57</v>
      </c>
      <c r="E22" s="514" t="s">
        <v>121</v>
      </c>
      <c r="F22" s="504" t="s">
        <v>122</v>
      </c>
      <c r="G22" s="502" t="s">
        <v>60</v>
      </c>
      <c r="H22" s="515" t="s">
        <v>123</v>
      </c>
      <c r="I22" s="515" t="s">
        <v>124</v>
      </c>
      <c r="J22" s="344">
        <v>5.7</v>
      </c>
      <c r="K22" s="513">
        <v>48.5</v>
      </c>
      <c r="L22" s="117" t="s">
        <v>125</v>
      </c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517">
        <v>48.4</v>
      </c>
      <c r="AA22" s="518">
        <f t="shared" si="0"/>
        <v>0.206185567010312</v>
      </c>
      <c r="AB22" s="519">
        <v>89</v>
      </c>
      <c r="AC22" s="520">
        <f>(AB22-Z22)*VLOOKUP(AE22,公斤水的体积!A:B,2,)</f>
        <v>40.719364</v>
      </c>
      <c r="AD22" s="521">
        <f t="shared" si="1"/>
        <v>0.541639506172837</v>
      </c>
      <c r="AE22" s="522">
        <v>25</v>
      </c>
      <c r="AF22" s="522"/>
      <c r="AG22" s="522"/>
      <c r="AH22" s="522">
        <v>3</v>
      </c>
      <c r="AI22" s="523" t="s">
        <v>120</v>
      </c>
      <c r="AJ22" s="524">
        <f t="shared" si="2"/>
        <v>1.90839694656489</v>
      </c>
      <c r="AK22" s="525">
        <f>VLOOKUP(AE22,水的平均压缩系数!C:F,4,)*1000</f>
        <v>10.01475</v>
      </c>
      <c r="AL22" s="111" t="s">
        <v>64</v>
      </c>
      <c r="AM22" s="111" t="s">
        <v>64</v>
      </c>
      <c r="AN22" s="111" t="s">
        <v>64</v>
      </c>
      <c r="AO22" s="111" t="s">
        <v>64</v>
      </c>
      <c r="AP22" s="111" t="s">
        <v>64</v>
      </c>
      <c r="AQ22" s="111" t="s">
        <v>64</v>
      </c>
      <c r="AR22" s="111" t="str">
        <f t="shared" si="3"/>
        <v>合格</v>
      </c>
      <c r="AS22" s="98" t="s">
        <v>65</v>
      </c>
      <c r="AT22" s="513">
        <v>20251106</v>
      </c>
      <c r="AU22" s="513">
        <v>15</v>
      </c>
    </row>
    <row r="23" spans="1:47">
      <c r="A23" s="512">
        <v>16</v>
      </c>
      <c r="B23" s="344" t="s">
        <v>56</v>
      </c>
      <c r="C23" s="513">
        <v>20251106</v>
      </c>
      <c r="D23" s="513" t="s">
        <v>57</v>
      </c>
      <c r="E23" s="514" t="s">
        <v>126</v>
      </c>
      <c r="F23" s="504" t="s">
        <v>127</v>
      </c>
      <c r="G23" s="502" t="s">
        <v>79</v>
      </c>
      <c r="H23" s="515" t="s">
        <v>128</v>
      </c>
      <c r="I23" s="515" t="s">
        <v>81</v>
      </c>
      <c r="J23" s="344">
        <v>5.7</v>
      </c>
      <c r="K23" s="513">
        <v>56.5</v>
      </c>
      <c r="L23" s="117" t="s">
        <v>129</v>
      </c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517">
        <v>56.4</v>
      </c>
      <c r="AA23" s="518">
        <f t="shared" si="0"/>
        <v>0.17699115044248</v>
      </c>
      <c r="AB23" s="519">
        <v>97.5</v>
      </c>
      <c r="AC23" s="520">
        <f>(AB23-Z23)*VLOOKUP(AE23,公斤水的体积!A:B,2,)</f>
        <v>41.220834</v>
      </c>
      <c r="AD23" s="521">
        <f t="shared" si="1"/>
        <v>0.538619512195113</v>
      </c>
      <c r="AE23" s="522">
        <v>25</v>
      </c>
      <c r="AF23" s="522"/>
      <c r="AG23" s="522"/>
      <c r="AH23" s="522">
        <v>1.2</v>
      </c>
      <c r="AI23" s="523" t="s">
        <v>130</v>
      </c>
      <c r="AJ23" s="524">
        <f t="shared" si="2"/>
        <v>0.868306801736614</v>
      </c>
      <c r="AK23" s="525">
        <f>VLOOKUP(AE23,水的平均压缩系数!C:F,4,)*1000</f>
        <v>10.01475</v>
      </c>
      <c r="AL23" s="111" t="s">
        <v>64</v>
      </c>
      <c r="AM23" s="111" t="s">
        <v>64</v>
      </c>
      <c r="AN23" s="111" t="s">
        <v>64</v>
      </c>
      <c r="AO23" s="111" t="s">
        <v>64</v>
      </c>
      <c r="AP23" s="111" t="s">
        <v>64</v>
      </c>
      <c r="AQ23" s="111" t="s">
        <v>64</v>
      </c>
      <c r="AR23" s="111" t="str">
        <f t="shared" si="3"/>
        <v>合格</v>
      </c>
      <c r="AS23" s="98" t="s">
        <v>65</v>
      </c>
      <c r="AT23" s="513">
        <v>20251106</v>
      </c>
      <c r="AU23" s="513">
        <v>15</v>
      </c>
    </row>
    <row r="24" spans="1:47">
      <c r="A24" s="512">
        <v>17</v>
      </c>
      <c r="B24" s="344" t="s">
        <v>56</v>
      </c>
      <c r="C24" s="513">
        <v>20251106</v>
      </c>
      <c r="D24" s="513" t="s">
        <v>57</v>
      </c>
      <c r="E24" s="514" t="s">
        <v>131</v>
      </c>
      <c r="F24" s="504" t="s">
        <v>132</v>
      </c>
      <c r="G24" s="502" t="s">
        <v>118</v>
      </c>
      <c r="H24" s="515" t="s">
        <v>133</v>
      </c>
      <c r="I24" s="515" t="s">
        <v>81</v>
      </c>
      <c r="J24" s="344">
        <v>5.7</v>
      </c>
      <c r="K24" s="513">
        <v>50.4</v>
      </c>
      <c r="L24" s="117" t="s">
        <v>125</v>
      </c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517">
        <v>50.3</v>
      </c>
      <c r="AA24" s="518">
        <f t="shared" si="0"/>
        <v>0.198412698412701</v>
      </c>
      <c r="AB24" s="519">
        <v>90.9</v>
      </c>
      <c r="AC24" s="520">
        <f>(AB24-Z24)*VLOOKUP(AE24,公斤水的体积!A:B,2,)</f>
        <v>40.719364</v>
      </c>
      <c r="AD24" s="521">
        <f t="shared" si="1"/>
        <v>0.541639506172854</v>
      </c>
      <c r="AE24" s="522">
        <v>25</v>
      </c>
      <c r="AF24" s="522"/>
      <c r="AG24" s="522"/>
      <c r="AH24" s="522">
        <v>2.4</v>
      </c>
      <c r="AI24" s="523" t="s">
        <v>134</v>
      </c>
      <c r="AJ24" s="524">
        <f t="shared" si="2"/>
        <v>1.56351791530945</v>
      </c>
      <c r="AK24" s="525">
        <f>VLOOKUP(AE24,水的平均压缩系数!C:F,4,)*1000</f>
        <v>10.01475</v>
      </c>
      <c r="AL24" s="111" t="s">
        <v>64</v>
      </c>
      <c r="AM24" s="111" t="s">
        <v>64</v>
      </c>
      <c r="AN24" s="111" t="s">
        <v>64</v>
      </c>
      <c r="AO24" s="111" t="s">
        <v>64</v>
      </c>
      <c r="AP24" s="111" t="s">
        <v>64</v>
      </c>
      <c r="AQ24" s="111" t="s">
        <v>64</v>
      </c>
      <c r="AR24" s="111" t="str">
        <f t="shared" si="3"/>
        <v>合格</v>
      </c>
      <c r="AS24" s="98" t="s">
        <v>65</v>
      </c>
      <c r="AT24" s="513">
        <v>20251106</v>
      </c>
      <c r="AU24" s="513">
        <v>15</v>
      </c>
    </row>
    <row r="25" spans="1:47">
      <c r="A25" s="512">
        <v>18</v>
      </c>
      <c r="B25" s="344" t="s">
        <v>56</v>
      </c>
      <c r="C25" s="513">
        <v>20251106</v>
      </c>
      <c r="D25" s="513" t="s">
        <v>57</v>
      </c>
      <c r="E25" s="514" t="s">
        <v>135</v>
      </c>
      <c r="F25" s="504" t="s">
        <v>136</v>
      </c>
      <c r="G25" s="502" t="s">
        <v>137</v>
      </c>
      <c r="H25" s="515" t="s">
        <v>138</v>
      </c>
      <c r="I25" s="515" t="s">
        <v>139</v>
      </c>
      <c r="J25" s="344">
        <v>5.7</v>
      </c>
      <c r="K25" s="513">
        <v>55.6</v>
      </c>
      <c r="L25" s="117" t="s">
        <v>140</v>
      </c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517">
        <v>55.5</v>
      </c>
      <c r="AA25" s="518">
        <f t="shared" si="0"/>
        <v>0.179856115107916</v>
      </c>
      <c r="AB25" s="519">
        <v>96.7</v>
      </c>
      <c r="AC25" s="520">
        <f>(AB25-Z25)*VLOOKUP(AE25,公斤水的体积!A:B,2,)</f>
        <v>41.321128</v>
      </c>
      <c r="AD25" s="521">
        <f t="shared" si="1"/>
        <v>0.538024330900244</v>
      </c>
      <c r="AE25" s="522">
        <v>25</v>
      </c>
      <c r="AF25" s="522"/>
      <c r="AG25" s="522"/>
      <c r="AH25" s="522">
        <v>2.4</v>
      </c>
      <c r="AI25" s="523" t="s">
        <v>141</v>
      </c>
      <c r="AJ25" s="524">
        <f t="shared" si="2"/>
        <v>1.70454545454545</v>
      </c>
      <c r="AK25" s="525">
        <f>VLOOKUP(AE25,水的平均压缩系数!C:F,4,)*1000</f>
        <v>10.01475</v>
      </c>
      <c r="AL25" s="111" t="s">
        <v>64</v>
      </c>
      <c r="AM25" s="111" t="s">
        <v>64</v>
      </c>
      <c r="AN25" s="111" t="s">
        <v>64</v>
      </c>
      <c r="AO25" s="111" t="s">
        <v>64</v>
      </c>
      <c r="AP25" s="111" t="s">
        <v>64</v>
      </c>
      <c r="AQ25" s="111" t="s">
        <v>64</v>
      </c>
      <c r="AR25" s="111" t="str">
        <f t="shared" si="3"/>
        <v>合格</v>
      </c>
      <c r="AS25" s="98" t="s">
        <v>65</v>
      </c>
      <c r="AT25" s="513">
        <v>20251106</v>
      </c>
      <c r="AU25" s="513">
        <v>15</v>
      </c>
    </row>
    <row r="26" spans="1:47">
      <c r="A26" s="512">
        <v>19</v>
      </c>
      <c r="B26" s="344" t="s">
        <v>56</v>
      </c>
      <c r="C26" s="513">
        <v>20251106</v>
      </c>
      <c r="D26" s="513" t="s">
        <v>57</v>
      </c>
      <c r="E26" s="514" t="s">
        <v>142</v>
      </c>
      <c r="F26" s="504" t="s">
        <v>143</v>
      </c>
      <c r="G26" s="502" t="s">
        <v>60</v>
      </c>
      <c r="H26" s="515" t="s">
        <v>86</v>
      </c>
      <c r="I26" s="515" t="s">
        <v>81</v>
      </c>
      <c r="J26" s="344">
        <v>5.7</v>
      </c>
      <c r="K26" s="513">
        <v>47.5</v>
      </c>
      <c r="L26" s="117" t="s">
        <v>62</v>
      </c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517">
        <v>47.4</v>
      </c>
      <c r="AA26" s="518">
        <f t="shared" ref="AA26:AA54" si="4">(K26-Z26)/K26*100</f>
        <v>0.210526315789477</v>
      </c>
      <c r="AB26" s="519">
        <v>87.5</v>
      </c>
      <c r="AC26" s="520">
        <f>(AB26-Z26)*VLOOKUP(AE26,公斤水的体积!A:B,2,)</f>
        <v>40.217894</v>
      </c>
      <c r="AD26" s="521">
        <f t="shared" ref="AD26:AD54" si="5">(AC26-L26)/L26*100</f>
        <v>0.544735000000003</v>
      </c>
      <c r="AE26" s="522">
        <v>25</v>
      </c>
      <c r="AF26" s="522"/>
      <c r="AG26" s="522"/>
      <c r="AH26" s="522">
        <v>4.5</v>
      </c>
      <c r="AI26" s="523" t="s">
        <v>144</v>
      </c>
      <c r="AJ26" s="524">
        <f t="shared" ref="AJ26:AJ54" si="6">AH26/AI26*100</f>
        <v>2.8125</v>
      </c>
      <c r="AK26" s="525">
        <f>VLOOKUP(AE26,水的平均压缩系数!C:F,4,)*1000</f>
        <v>10.01475</v>
      </c>
      <c r="AL26" s="111" t="s">
        <v>64</v>
      </c>
      <c r="AM26" s="111" t="s">
        <v>64</v>
      </c>
      <c r="AN26" s="111" t="s">
        <v>64</v>
      </c>
      <c r="AO26" s="111" t="s">
        <v>64</v>
      </c>
      <c r="AP26" s="111" t="s">
        <v>64</v>
      </c>
      <c r="AQ26" s="111" t="s">
        <v>64</v>
      </c>
      <c r="AR26" s="111" t="str">
        <f t="shared" ref="AR26:AR54" si="7">IF(AND(AD26&lt;10,AD26&gt;=-1.5,AA26&lt;5,AA26&gt;-1,AJ26&lt;6,AJ26&gt;=0),"合格","不合格")</f>
        <v>合格</v>
      </c>
      <c r="AS26" s="98" t="s">
        <v>65</v>
      </c>
      <c r="AT26" s="513">
        <v>20251106</v>
      </c>
      <c r="AU26" s="513">
        <v>15</v>
      </c>
    </row>
    <row r="27" spans="1:47">
      <c r="A27" s="512">
        <v>20</v>
      </c>
      <c r="B27" s="344" t="s">
        <v>56</v>
      </c>
      <c r="C27" s="513">
        <v>20251106</v>
      </c>
      <c r="D27" s="513" t="s">
        <v>57</v>
      </c>
      <c r="E27" s="514" t="s">
        <v>145</v>
      </c>
      <c r="F27" s="504" t="s">
        <v>146</v>
      </c>
      <c r="G27" s="502" t="s">
        <v>79</v>
      </c>
      <c r="H27" s="515" t="s">
        <v>147</v>
      </c>
      <c r="I27" s="515" t="s">
        <v>81</v>
      </c>
      <c r="J27" s="344">
        <v>5.7</v>
      </c>
      <c r="K27" s="513">
        <v>55.5</v>
      </c>
      <c r="L27" s="117" t="s">
        <v>82</v>
      </c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517">
        <v>55.4</v>
      </c>
      <c r="AA27" s="518">
        <f t="shared" si="4"/>
        <v>0.180180180180183</v>
      </c>
      <c r="AB27" s="519">
        <v>96.3</v>
      </c>
      <c r="AC27" s="520">
        <f>(AB27-Z27)*VLOOKUP(AE27,公斤水的体积!A:B,2,)</f>
        <v>41.020246</v>
      </c>
      <c r="AD27" s="521">
        <f t="shared" si="5"/>
        <v>0.539818627450971</v>
      </c>
      <c r="AE27" s="522">
        <v>25</v>
      </c>
      <c r="AF27" s="522"/>
      <c r="AG27" s="522"/>
      <c r="AH27" s="522">
        <v>2.2</v>
      </c>
      <c r="AI27" s="523" t="s">
        <v>148</v>
      </c>
      <c r="AJ27" s="524">
        <f t="shared" si="6"/>
        <v>1.57706093189964</v>
      </c>
      <c r="AK27" s="525">
        <f>VLOOKUP(AE27,水的平均压缩系数!C:F,4,)*1000</f>
        <v>10.01475</v>
      </c>
      <c r="AL27" s="111" t="s">
        <v>64</v>
      </c>
      <c r="AM27" s="111" t="s">
        <v>64</v>
      </c>
      <c r="AN27" s="111" t="s">
        <v>64</v>
      </c>
      <c r="AO27" s="111" t="s">
        <v>64</v>
      </c>
      <c r="AP27" s="111" t="s">
        <v>64</v>
      </c>
      <c r="AQ27" s="111" t="s">
        <v>64</v>
      </c>
      <c r="AR27" s="111" t="str">
        <f t="shared" si="7"/>
        <v>合格</v>
      </c>
      <c r="AS27" s="98" t="s">
        <v>65</v>
      </c>
      <c r="AT27" s="513">
        <v>20251106</v>
      </c>
      <c r="AU27" s="513">
        <v>15</v>
      </c>
    </row>
    <row r="28" spans="1:47">
      <c r="A28" s="512">
        <v>21</v>
      </c>
      <c r="B28" s="344" t="s">
        <v>56</v>
      </c>
      <c r="C28" s="513">
        <v>20251106</v>
      </c>
      <c r="D28" s="513" t="s">
        <v>57</v>
      </c>
      <c r="E28" s="514" t="s">
        <v>149</v>
      </c>
      <c r="F28" s="504" t="s">
        <v>150</v>
      </c>
      <c r="G28" s="502" t="s">
        <v>79</v>
      </c>
      <c r="H28" s="515" t="s">
        <v>151</v>
      </c>
      <c r="I28" s="515" t="s">
        <v>152</v>
      </c>
      <c r="J28" s="344">
        <v>5.7</v>
      </c>
      <c r="K28" s="513">
        <v>55.2</v>
      </c>
      <c r="L28" s="117" t="s">
        <v>153</v>
      </c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517">
        <v>55.1</v>
      </c>
      <c r="AA28" s="518">
        <f t="shared" si="4"/>
        <v>0.181159420289858</v>
      </c>
      <c r="AB28" s="519">
        <v>94.9</v>
      </c>
      <c r="AC28" s="520">
        <f>(AB28-Z28)*VLOOKUP(AE28,公斤水的体积!A:B,2,)</f>
        <v>39.917012</v>
      </c>
      <c r="AD28" s="521">
        <f t="shared" si="5"/>
        <v>0.546629722921906</v>
      </c>
      <c r="AE28" s="522">
        <v>25</v>
      </c>
      <c r="AF28" s="522"/>
      <c r="AG28" s="522"/>
      <c r="AH28" s="522">
        <v>2.5</v>
      </c>
      <c r="AI28" s="523" t="s">
        <v>154</v>
      </c>
      <c r="AJ28" s="524">
        <f t="shared" si="6"/>
        <v>1.93050193050193</v>
      </c>
      <c r="AK28" s="525">
        <f>VLOOKUP(AE28,水的平均压缩系数!C:F,4,)*1000</f>
        <v>10.01475</v>
      </c>
      <c r="AL28" s="111" t="s">
        <v>64</v>
      </c>
      <c r="AM28" s="111" t="s">
        <v>64</v>
      </c>
      <c r="AN28" s="111" t="s">
        <v>64</v>
      </c>
      <c r="AO28" s="111" t="s">
        <v>64</v>
      </c>
      <c r="AP28" s="111" t="s">
        <v>64</v>
      </c>
      <c r="AQ28" s="111" t="s">
        <v>64</v>
      </c>
      <c r="AR28" s="111" t="str">
        <f t="shared" si="7"/>
        <v>合格</v>
      </c>
      <c r="AS28" s="98" t="s">
        <v>65</v>
      </c>
      <c r="AT28" s="513">
        <v>20251106</v>
      </c>
      <c r="AU28" s="513">
        <v>15</v>
      </c>
    </row>
    <row r="29" spans="1:47">
      <c r="A29" s="512">
        <v>22</v>
      </c>
      <c r="B29" s="344" t="s">
        <v>56</v>
      </c>
      <c r="C29" s="513">
        <v>20251106</v>
      </c>
      <c r="D29" s="513" t="s">
        <v>57</v>
      </c>
      <c r="E29" s="514" t="s">
        <v>155</v>
      </c>
      <c r="F29" s="504" t="s">
        <v>156</v>
      </c>
      <c r="G29" s="502" t="s">
        <v>118</v>
      </c>
      <c r="H29" s="515" t="s">
        <v>119</v>
      </c>
      <c r="I29" s="515" t="s">
        <v>152</v>
      </c>
      <c r="J29" s="344">
        <v>5.7</v>
      </c>
      <c r="K29" s="513">
        <v>47.2</v>
      </c>
      <c r="L29" s="117" t="s">
        <v>62</v>
      </c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517">
        <v>47.1</v>
      </c>
      <c r="AA29" s="518">
        <f t="shared" si="4"/>
        <v>0.211864406779664</v>
      </c>
      <c r="AB29" s="519">
        <v>87.2</v>
      </c>
      <c r="AC29" s="520">
        <f>(AB29-Z29)*VLOOKUP(AE29,公斤水的体积!A:B,2,)</f>
        <v>40.217894</v>
      </c>
      <c r="AD29" s="521">
        <f t="shared" si="5"/>
        <v>0.544735000000003</v>
      </c>
      <c r="AE29" s="522">
        <v>25</v>
      </c>
      <c r="AF29" s="522"/>
      <c r="AG29" s="522"/>
      <c r="AH29" s="522">
        <v>4.1</v>
      </c>
      <c r="AI29" s="523" t="s">
        <v>157</v>
      </c>
      <c r="AJ29" s="524">
        <f t="shared" si="6"/>
        <v>2.53712871287129</v>
      </c>
      <c r="AK29" s="525">
        <f>VLOOKUP(AE29,水的平均压缩系数!C:F,4,)*1000</f>
        <v>10.01475</v>
      </c>
      <c r="AL29" s="111" t="s">
        <v>64</v>
      </c>
      <c r="AM29" s="111" t="s">
        <v>64</v>
      </c>
      <c r="AN29" s="111" t="s">
        <v>64</v>
      </c>
      <c r="AO29" s="111" t="s">
        <v>64</v>
      </c>
      <c r="AP29" s="111" t="s">
        <v>64</v>
      </c>
      <c r="AQ29" s="111" t="s">
        <v>64</v>
      </c>
      <c r="AR29" s="111" t="str">
        <f t="shared" si="7"/>
        <v>合格</v>
      </c>
      <c r="AS29" s="98" t="s">
        <v>65</v>
      </c>
      <c r="AT29" s="513">
        <v>20251106</v>
      </c>
      <c r="AU29" s="513">
        <v>15</v>
      </c>
    </row>
    <row r="30" spans="1:47">
      <c r="A30" s="512">
        <v>23</v>
      </c>
      <c r="B30" s="344" t="s">
        <v>56</v>
      </c>
      <c r="C30" s="513">
        <v>20251106</v>
      </c>
      <c r="D30" s="513" t="s">
        <v>57</v>
      </c>
      <c r="E30" s="514" t="s">
        <v>158</v>
      </c>
      <c r="F30" s="504" t="s">
        <v>159</v>
      </c>
      <c r="G30" s="502" t="s">
        <v>60</v>
      </c>
      <c r="H30" s="515" t="s">
        <v>160</v>
      </c>
      <c r="I30" s="515" t="s">
        <v>139</v>
      </c>
      <c r="J30" s="344">
        <v>5.7</v>
      </c>
      <c r="K30" s="513">
        <v>47.4</v>
      </c>
      <c r="L30" s="117" t="s">
        <v>161</v>
      </c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517">
        <v>47.3</v>
      </c>
      <c r="AA30" s="518">
        <f t="shared" si="4"/>
        <v>0.210970464135024</v>
      </c>
      <c r="AB30" s="519">
        <v>87.7</v>
      </c>
      <c r="AC30" s="520">
        <f>(AB30-Z30)*VLOOKUP(AE30,公斤水的体积!A:B,2,)</f>
        <v>40.518776</v>
      </c>
      <c r="AD30" s="521">
        <f t="shared" si="5"/>
        <v>0.542868486352371</v>
      </c>
      <c r="AE30" s="522">
        <v>25</v>
      </c>
      <c r="AF30" s="522"/>
      <c r="AG30" s="522"/>
      <c r="AH30" s="522">
        <v>3.1</v>
      </c>
      <c r="AI30" s="523" t="s">
        <v>162</v>
      </c>
      <c r="AJ30" s="524">
        <f t="shared" si="6"/>
        <v>2.01168072680078</v>
      </c>
      <c r="AK30" s="525">
        <f>VLOOKUP(AE30,水的平均压缩系数!C:F,4,)*1000</f>
        <v>10.01475</v>
      </c>
      <c r="AL30" s="111" t="s">
        <v>64</v>
      </c>
      <c r="AM30" s="111" t="s">
        <v>64</v>
      </c>
      <c r="AN30" s="111" t="s">
        <v>64</v>
      </c>
      <c r="AO30" s="111" t="s">
        <v>64</v>
      </c>
      <c r="AP30" s="111" t="s">
        <v>64</v>
      </c>
      <c r="AQ30" s="111" t="s">
        <v>64</v>
      </c>
      <c r="AR30" s="111" t="str">
        <f t="shared" si="7"/>
        <v>合格</v>
      </c>
      <c r="AS30" s="98" t="s">
        <v>65</v>
      </c>
      <c r="AT30" s="513">
        <v>20251106</v>
      </c>
      <c r="AU30" s="513">
        <v>15</v>
      </c>
    </row>
    <row r="31" spans="1:47">
      <c r="A31" s="512">
        <v>24</v>
      </c>
      <c r="B31" s="344" t="s">
        <v>56</v>
      </c>
      <c r="C31" s="513">
        <v>20251106</v>
      </c>
      <c r="D31" s="513" t="s">
        <v>57</v>
      </c>
      <c r="E31" s="514" t="s">
        <v>163</v>
      </c>
      <c r="F31" s="504" t="s">
        <v>164</v>
      </c>
      <c r="G31" s="502" t="s">
        <v>118</v>
      </c>
      <c r="H31" s="515" t="s">
        <v>165</v>
      </c>
      <c r="I31" s="515" t="s">
        <v>61</v>
      </c>
      <c r="J31" s="344">
        <v>5.7</v>
      </c>
      <c r="K31" s="513">
        <v>47.4</v>
      </c>
      <c r="L31" s="117" t="s">
        <v>62</v>
      </c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517">
        <v>47.3</v>
      </c>
      <c r="AA31" s="518">
        <f t="shared" si="4"/>
        <v>0.210970464135024</v>
      </c>
      <c r="AB31" s="519">
        <v>87.4</v>
      </c>
      <c r="AC31" s="520">
        <f>(AB31-Z31)*VLOOKUP(AE31,公斤水的体积!A:B,2,)</f>
        <v>40.217894</v>
      </c>
      <c r="AD31" s="521">
        <f t="shared" si="5"/>
        <v>0.544735000000021</v>
      </c>
      <c r="AE31" s="522">
        <v>25</v>
      </c>
      <c r="AF31" s="522"/>
      <c r="AG31" s="522"/>
      <c r="AH31" s="522">
        <v>2.9</v>
      </c>
      <c r="AI31" s="523" t="s">
        <v>166</v>
      </c>
      <c r="AJ31" s="524">
        <f t="shared" si="6"/>
        <v>1.84126984126984</v>
      </c>
      <c r="AK31" s="525">
        <f>VLOOKUP(AE31,水的平均压缩系数!C:F,4,)*1000</f>
        <v>10.01475</v>
      </c>
      <c r="AL31" s="111" t="s">
        <v>64</v>
      </c>
      <c r="AM31" s="111" t="s">
        <v>64</v>
      </c>
      <c r="AN31" s="111" t="s">
        <v>64</v>
      </c>
      <c r="AO31" s="111" t="s">
        <v>64</v>
      </c>
      <c r="AP31" s="111" t="s">
        <v>64</v>
      </c>
      <c r="AQ31" s="111" t="s">
        <v>64</v>
      </c>
      <c r="AR31" s="111" t="str">
        <f t="shared" si="7"/>
        <v>合格</v>
      </c>
      <c r="AS31" s="98" t="s">
        <v>65</v>
      </c>
      <c r="AT31" s="513">
        <v>20251106</v>
      </c>
      <c r="AU31" s="513">
        <v>15</v>
      </c>
    </row>
    <row r="32" spans="1:47">
      <c r="A32" s="512">
        <v>25</v>
      </c>
      <c r="B32" s="344" t="s">
        <v>56</v>
      </c>
      <c r="C32" s="513">
        <v>20251106</v>
      </c>
      <c r="D32" s="513" t="s">
        <v>57</v>
      </c>
      <c r="E32" s="514" t="s">
        <v>167</v>
      </c>
      <c r="F32" s="504" t="s">
        <v>168</v>
      </c>
      <c r="G32" s="502" t="s">
        <v>60</v>
      </c>
      <c r="H32" s="515" t="s">
        <v>94</v>
      </c>
      <c r="I32" s="515" t="s">
        <v>81</v>
      </c>
      <c r="J32" s="344">
        <v>5.7</v>
      </c>
      <c r="K32" s="513">
        <v>48.1</v>
      </c>
      <c r="L32" s="117" t="s">
        <v>62</v>
      </c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517">
        <v>48</v>
      </c>
      <c r="AA32" s="518">
        <f t="shared" si="4"/>
        <v>0.207900207900211</v>
      </c>
      <c r="AB32" s="519">
        <v>88.1</v>
      </c>
      <c r="AC32" s="520">
        <f>(AB32-Z32)*VLOOKUP(AE32,公斤水的体积!A:B,2,)</f>
        <v>40.217894</v>
      </c>
      <c r="AD32" s="521">
        <f t="shared" si="5"/>
        <v>0.544734999999985</v>
      </c>
      <c r="AE32" s="522">
        <v>25</v>
      </c>
      <c r="AF32" s="522"/>
      <c r="AG32" s="522"/>
      <c r="AH32" s="522">
        <v>2.4</v>
      </c>
      <c r="AI32" s="523" t="s">
        <v>169</v>
      </c>
      <c r="AJ32" s="524">
        <f t="shared" si="6"/>
        <v>1.55239327296248</v>
      </c>
      <c r="AK32" s="525">
        <f>VLOOKUP(AE32,水的平均压缩系数!C:F,4,)*1000</f>
        <v>10.01475</v>
      </c>
      <c r="AL32" s="111" t="s">
        <v>64</v>
      </c>
      <c r="AM32" s="111" t="s">
        <v>64</v>
      </c>
      <c r="AN32" s="111" t="s">
        <v>64</v>
      </c>
      <c r="AO32" s="111" t="s">
        <v>64</v>
      </c>
      <c r="AP32" s="111" t="s">
        <v>64</v>
      </c>
      <c r="AQ32" s="111" t="s">
        <v>64</v>
      </c>
      <c r="AR32" s="111" t="str">
        <f t="shared" si="7"/>
        <v>合格</v>
      </c>
      <c r="AS32" s="98" t="s">
        <v>65</v>
      </c>
      <c r="AT32" s="513">
        <v>20251106</v>
      </c>
      <c r="AU32" s="513">
        <v>15</v>
      </c>
    </row>
    <row r="33" spans="1:47">
      <c r="A33" s="512">
        <v>26</v>
      </c>
      <c r="B33" s="344" t="s">
        <v>56</v>
      </c>
      <c r="C33" s="513">
        <v>20251106</v>
      </c>
      <c r="D33" s="513" t="s">
        <v>57</v>
      </c>
      <c r="E33" s="514" t="s">
        <v>170</v>
      </c>
      <c r="F33" s="504" t="s">
        <v>171</v>
      </c>
      <c r="G33" s="502" t="s">
        <v>118</v>
      </c>
      <c r="H33" s="515" t="s">
        <v>172</v>
      </c>
      <c r="I33" s="515" t="s">
        <v>173</v>
      </c>
      <c r="J33" s="344">
        <v>5.7</v>
      </c>
      <c r="K33" s="513">
        <v>49.2</v>
      </c>
      <c r="L33" s="117" t="s">
        <v>90</v>
      </c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517">
        <v>49.1</v>
      </c>
      <c r="AA33" s="518">
        <f t="shared" si="4"/>
        <v>0.203252032520328</v>
      </c>
      <c r="AB33" s="519">
        <v>89.6</v>
      </c>
      <c r="AC33" s="520">
        <f>(AB33-Z33)*VLOOKUP(AE33,公斤水的体积!A:B,2,)</f>
        <v>40.61907</v>
      </c>
      <c r="AD33" s="521">
        <f t="shared" si="5"/>
        <v>0.542252475247512</v>
      </c>
      <c r="AE33" s="522">
        <v>25</v>
      </c>
      <c r="AF33" s="522"/>
      <c r="AG33" s="522"/>
      <c r="AH33" s="522">
        <v>3.5</v>
      </c>
      <c r="AI33" s="523" t="s">
        <v>174</v>
      </c>
      <c r="AJ33" s="524">
        <f t="shared" si="6"/>
        <v>2.18340611353712</v>
      </c>
      <c r="AK33" s="525">
        <f>VLOOKUP(AE33,水的平均压缩系数!C:F,4,)*1000</f>
        <v>10.01475</v>
      </c>
      <c r="AL33" s="111" t="s">
        <v>64</v>
      </c>
      <c r="AM33" s="111" t="s">
        <v>64</v>
      </c>
      <c r="AN33" s="111" t="s">
        <v>64</v>
      </c>
      <c r="AO33" s="111" t="s">
        <v>64</v>
      </c>
      <c r="AP33" s="111" t="s">
        <v>64</v>
      </c>
      <c r="AQ33" s="111" t="s">
        <v>64</v>
      </c>
      <c r="AR33" s="111" t="str">
        <f t="shared" si="7"/>
        <v>合格</v>
      </c>
      <c r="AS33" s="98" t="s">
        <v>65</v>
      </c>
      <c r="AT33" s="513">
        <v>20251106</v>
      </c>
      <c r="AU33" s="513">
        <v>15</v>
      </c>
    </row>
    <row r="34" spans="1:47">
      <c r="A34" s="512">
        <v>27</v>
      </c>
      <c r="B34" s="344" t="s">
        <v>56</v>
      </c>
      <c r="C34" s="513">
        <v>20251106</v>
      </c>
      <c r="D34" s="513" t="s">
        <v>57</v>
      </c>
      <c r="E34" s="514" t="s">
        <v>175</v>
      </c>
      <c r="F34" s="504" t="s">
        <v>176</v>
      </c>
      <c r="G34" s="502" t="s">
        <v>60</v>
      </c>
      <c r="H34" s="515" t="s">
        <v>177</v>
      </c>
      <c r="I34" s="515" t="s">
        <v>173</v>
      </c>
      <c r="J34" s="344">
        <v>5.7</v>
      </c>
      <c r="K34" s="513">
        <v>48.3</v>
      </c>
      <c r="L34" s="117" t="s">
        <v>114</v>
      </c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517">
        <v>48.2</v>
      </c>
      <c r="AA34" s="518">
        <f t="shared" si="4"/>
        <v>0.207039337474108</v>
      </c>
      <c r="AB34" s="519">
        <v>88.5</v>
      </c>
      <c r="AC34" s="520">
        <f>(AB34-Z34)*VLOOKUP(AE34,公斤水的体积!A:B,2,)</f>
        <v>40.418482</v>
      </c>
      <c r="AD34" s="521">
        <f t="shared" si="5"/>
        <v>0.543487562189041</v>
      </c>
      <c r="AE34" s="522">
        <v>25</v>
      </c>
      <c r="AF34" s="522"/>
      <c r="AG34" s="522"/>
      <c r="AH34" s="522">
        <v>2.8</v>
      </c>
      <c r="AI34" s="523" t="s">
        <v>178</v>
      </c>
      <c r="AJ34" s="524">
        <f t="shared" si="6"/>
        <v>1.75989943431804</v>
      </c>
      <c r="AK34" s="525">
        <f>VLOOKUP(AE34,水的平均压缩系数!C:F,4,)*1000</f>
        <v>10.01475</v>
      </c>
      <c r="AL34" s="111" t="s">
        <v>64</v>
      </c>
      <c r="AM34" s="111" t="s">
        <v>64</v>
      </c>
      <c r="AN34" s="111" t="s">
        <v>64</v>
      </c>
      <c r="AO34" s="111" t="s">
        <v>64</v>
      </c>
      <c r="AP34" s="111" t="s">
        <v>64</v>
      </c>
      <c r="AQ34" s="111" t="s">
        <v>64</v>
      </c>
      <c r="AR34" s="111" t="str">
        <f t="shared" si="7"/>
        <v>合格</v>
      </c>
      <c r="AS34" s="98" t="s">
        <v>65</v>
      </c>
      <c r="AT34" s="513">
        <v>20251106</v>
      </c>
      <c r="AU34" s="513">
        <v>15</v>
      </c>
    </row>
    <row r="35" spans="1:47">
      <c r="A35" s="512">
        <v>28</v>
      </c>
      <c r="B35" s="344" t="s">
        <v>56</v>
      </c>
      <c r="C35" s="513">
        <v>20251106</v>
      </c>
      <c r="D35" s="513" t="s">
        <v>57</v>
      </c>
      <c r="E35" s="514" t="s">
        <v>179</v>
      </c>
      <c r="F35" s="504" t="s">
        <v>180</v>
      </c>
      <c r="G35" s="502" t="s">
        <v>60</v>
      </c>
      <c r="H35" s="515" t="s">
        <v>86</v>
      </c>
      <c r="I35" s="515" t="s">
        <v>173</v>
      </c>
      <c r="J35" s="344">
        <v>5.7</v>
      </c>
      <c r="K35" s="513">
        <v>47</v>
      </c>
      <c r="L35" s="117" t="s">
        <v>114</v>
      </c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517">
        <v>46.9</v>
      </c>
      <c r="AA35" s="518">
        <f t="shared" si="4"/>
        <v>0.212765957446812</v>
      </c>
      <c r="AB35" s="519">
        <v>87.2</v>
      </c>
      <c r="AC35" s="520">
        <f>(AB35-Z35)*VLOOKUP(AE35,公斤水的体积!A:B,2,)</f>
        <v>40.418482</v>
      </c>
      <c r="AD35" s="521">
        <f t="shared" si="5"/>
        <v>0.543487562189059</v>
      </c>
      <c r="AE35" s="522">
        <v>25</v>
      </c>
      <c r="AF35" s="522"/>
      <c r="AG35" s="522"/>
      <c r="AH35" s="522">
        <v>4.1</v>
      </c>
      <c r="AI35" s="523" t="s">
        <v>181</v>
      </c>
      <c r="AJ35" s="524">
        <f t="shared" si="6"/>
        <v>2.5998731769182</v>
      </c>
      <c r="AK35" s="525">
        <f>VLOOKUP(AE35,水的平均压缩系数!C:F,4,)*1000</f>
        <v>10.01475</v>
      </c>
      <c r="AL35" s="111" t="s">
        <v>64</v>
      </c>
      <c r="AM35" s="111" t="s">
        <v>64</v>
      </c>
      <c r="AN35" s="111" t="s">
        <v>64</v>
      </c>
      <c r="AO35" s="111" t="s">
        <v>64</v>
      </c>
      <c r="AP35" s="111" t="s">
        <v>64</v>
      </c>
      <c r="AQ35" s="111" t="s">
        <v>64</v>
      </c>
      <c r="AR35" s="111" t="str">
        <f t="shared" si="7"/>
        <v>合格</v>
      </c>
      <c r="AS35" s="98" t="s">
        <v>65</v>
      </c>
      <c r="AT35" s="513">
        <v>20251106</v>
      </c>
      <c r="AU35" s="513">
        <v>15</v>
      </c>
    </row>
    <row r="36" spans="1:47">
      <c r="A36" s="512">
        <v>29</v>
      </c>
      <c r="B36" s="344" t="s">
        <v>56</v>
      </c>
      <c r="C36" s="513">
        <v>20251110</v>
      </c>
      <c r="D36" s="513" t="s">
        <v>57</v>
      </c>
      <c r="E36" s="514" t="s">
        <v>182</v>
      </c>
      <c r="F36" s="504" t="s">
        <v>183</v>
      </c>
      <c r="G36" s="502" t="s">
        <v>137</v>
      </c>
      <c r="H36" s="515" t="s">
        <v>184</v>
      </c>
      <c r="I36" s="515" t="s">
        <v>185</v>
      </c>
      <c r="J36" s="344">
        <v>5.7</v>
      </c>
      <c r="K36" s="513">
        <v>55.3</v>
      </c>
      <c r="L36" s="117" t="s">
        <v>186</v>
      </c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517">
        <v>55.2</v>
      </c>
      <c r="AA36" s="518">
        <f t="shared" si="4"/>
        <v>0.180831826401436</v>
      </c>
      <c r="AB36" s="519">
        <v>96.6</v>
      </c>
      <c r="AC36" s="520">
        <f>(AB36-Z36)*VLOOKUP(AE36,公斤水的体积!A:B,2,)</f>
        <v>41.511366</v>
      </c>
      <c r="AD36" s="521">
        <f t="shared" si="5"/>
        <v>0.511782082324451</v>
      </c>
      <c r="AE36" s="522">
        <v>24</v>
      </c>
      <c r="AF36" s="522"/>
      <c r="AG36" s="522"/>
      <c r="AH36" s="522">
        <v>0.7</v>
      </c>
      <c r="AI36" s="523" t="s">
        <v>187</v>
      </c>
      <c r="AJ36" s="524">
        <f t="shared" si="6"/>
        <v>0.51584377302874</v>
      </c>
      <c r="AK36" s="525">
        <f>VLOOKUP(AE36,水的平均压缩系数!C:F,4,)*1000</f>
        <v>10.035</v>
      </c>
      <c r="AL36" s="111" t="s">
        <v>64</v>
      </c>
      <c r="AM36" s="111" t="s">
        <v>64</v>
      </c>
      <c r="AN36" s="111" t="s">
        <v>64</v>
      </c>
      <c r="AO36" s="111" t="s">
        <v>64</v>
      </c>
      <c r="AP36" s="111" t="s">
        <v>64</v>
      </c>
      <c r="AQ36" s="111" t="s">
        <v>64</v>
      </c>
      <c r="AR36" s="111" t="str">
        <f t="shared" si="7"/>
        <v>合格</v>
      </c>
      <c r="AS36" s="98" t="s">
        <v>65</v>
      </c>
      <c r="AT36" s="513">
        <v>20251110</v>
      </c>
      <c r="AU36" s="513">
        <v>15</v>
      </c>
    </row>
    <row r="37" spans="1:47">
      <c r="A37" s="512">
        <v>30</v>
      </c>
      <c r="B37" s="344" t="s">
        <v>56</v>
      </c>
      <c r="C37" s="513">
        <v>20251110</v>
      </c>
      <c r="D37" s="513" t="s">
        <v>57</v>
      </c>
      <c r="E37" s="514" t="s">
        <v>188</v>
      </c>
      <c r="F37" s="504" t="s">
        <v>189</v>
      </c>
      <c r="G37" s="502" t="s">
        <v>60</v>
      </c>
      <c r="H37" s="515" t="s">
        <v>190</v>
      </c>
      <c r="I37" s="515" t="s">
        <v>185</v>
      </c>
      <c r="J37" s="344">
        <v>5.7</v>
      </c>
      <c r="K37" s="513">
        <v>48.1</v>
      </c>
      <c r="L37" s="117" t="s">
        <v>161</v>
      </c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517">
        <v>48</v>
      </c>
      <c r="AA37" s="518">
        <f t="shared" si="4"/>
        <v>0.207900207900211</v>
      </c>
      <c r="AB37" s="519">
        <v>88.4</v>
      </c>
      <c r="AC37" s="520">
        <f>(AB37-Z37)*VLOOKUP(AE37,公斤水的体积!A:B,2,)</f>
        <v>40.508676</v>
      </c>
      <c r="AD37" s="521">
        <f t="shared" si="5"/>
        <v>0.517806451612931</v>
      </c>
      <c r="AE37" s="522">
        <v>24</v>
      </c>
      <c r="AF37" s="522"/>
      <c r="AG37" s="522"/>
      <c r="AH37" s="522">
        <v>5.8</v>
      </c>
      <c r="AI37" s="523" t="s">
        <v>181</v>
      </c>
      <c r="AJ37" s="524">
        <f t="shared" si="6"/>
        <v>3.67786937222574</v>
      </c>
      <c r="AK37" s="525">
        <f>VLOOKUP(AE37,水的平均压缩系数!C:F,4,)*1000</f>
        <v>10.035</v>
      </c>
      <c r="AL37" s="111" t="s">
        <v>64</v>
      </c>
      <c r="AM37" s="111" t="s">
        <v>64</v>
      </c>
      <c r="AN37" s="111" t="s">
        <v>64</v>
      </c>
      <c r="AO37" s="111" t="s">
        <v>64</v>
      </c>
      <c r="AP37" s="111" t="s">
        <v>64</v>
      </c>
      <c r="AQ37" s="111" t="s">
        <v>64</v>
      </c>
      <c r="AR37" s="111" t="str">
        <f t="shared" si="7"/>
        <v>合格</v>
      </c>
      <c r="AS37" s="98" t="s">
        <v>65</v>
      </c>
      <c r="AT37" s="513">
        <v>20251110</v>
      </c>
      <c r="AU37" s="513">
        <v>15</v>
      </c>
    </row>
    <row r="38" spans="1:47">
      <c r="A38" s="512">
        <v>31</v>
      </c>
      <c r="B38" s="344" t="s">
        <v>56</v>
      </c>
      <c r="C38" s="513">
        <v>20251111</v>
      </c>
      <c r="D38" s="513" t="s">
        <v>57</v>
      </c>
      <c r="E38" s="514" t="s">
        <v>191</v>
      </c>
      <c r="F38" s="504" t="s">
        <v>192</v>
      </c>
      <c r="G38" s="502" t="s">
        <v>137</v>
      </c>
      <c r="H38" s="515" t="s">
        <v>172</v>
      </c>
      <c r="I38" s="515" t="s">
        <v>193</v>
      </c>
      <c r="J38" s="344">
        <v>5.7</v>
      </c>
      <c r="K38" s="513">
        <v>47.8</v>
      </c>
      <c r="L38" s="117" t="s">
        <v>114</v>
      </c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517">
        <v>47.7</v>
      </c>
      <c r="AA38" s="518">
        <f t="shared" si="4"/>
        <v>0.20920502092049</v>
      </c>
      <c r="AB38" s="519">
        <v>88</v>
      </c>
      <c r="AC38" s="520">
        <f>(AB38-Z38)*VLOOKUP(AE38,公斤水的体积!A:B,2,)</f>
        <v>40.390272</v>
      </c>
      <c r="AD38" s="521">
        <f t="shared" si="5"/>
        <v>0.473313432835804</v>
      </c>
      <c r="AE38" s="522">
        <v>23</v>
      </c>
      <c r="AF38" s="522"/>
      <c r="AG38" s="522"/>
      <c r="AH38" s="522">
        <v>2.5</v>
      </c>
      <c r="AI38" s="523" t="s">
        <v>194</v>
      </c>
      <c r="AJ38" s="524">
        <f t="shared" si="6"/>
        <v>1.57927984838913</v>
      </c>
      <c r="AK38" s="525">
        <f>VLOOKUP(AE38,水的平均压缩系数!C:F,4,)*1000</f>
        <v>10.0575</v>
      </c>
      <c r="AL38" s="111" t="s">
        <v>64</v>
      </c>
      <c r="AM38" s="111" t="s">
        <v>64</v>
      </c>
      <c r="AN38" s="111" t="s">
        <v>64</v>
      </c>
      <c r="AO38" s="111" t="s">
        <v>64</v>
      </c>
      <c r="AP38" s="111" t="s">
        <v>64</v>
      </c>
      <c r="AQ38" s="111" t="s">
        <v>64</v>
      </c>
      <c r="AR38" s="111" t="str">
        <f t="shared" si="7"/>
        <v>合格</v>
      </c>
      <c r="AS38" s="98" t="s">
        <v>65</v>
      </c>
      <c r="AT38" s="513">
        <v>20251111</v>
      </c>
      <c r="AU38" s="513">
        <v>15</v>
      </c>
    </row>
    <row r="39" spans="1:47">
      <c r="A39" s="512">
        <v>32</v>
      </c>
      <c r="B39" s="344" t="s">
        <v>56</v>
      </c>
      <c r="C39" s="513">
        <v>20251111</v>
      </c>
      <c r="D39" s="513" t="s">
        <v>57</v>
      </c>
      <c r="E39" s="514" t="s">
        <v>195</v>
      </c>
      <c r="F39" s="504" t="s">
        <v>196</v>
      </c>
      <c r="G39" s="502" t="s">
        <v>60</v>
      </c>
      <c r="H39" s="515" t="s">
        <v>197</v>
      </c>
      <c r="I39" s="515" t="s">
        <v>81</v>
      </c>
      <c r="J39" s="344">
        <v>5.7</v>
      </c>
      <c r="K39" s="513">
        <v>47.6</v>
      </c>
      <c r="L39" s="117" t="s">
        <v>62</v>
      </c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517">
        <v>47.5</v>
      </c>
      <c r="AA39" s="518">
        <f t="shared" si="4"/>
        <v>0.210084033613448</v>
      </c>
      <c r="AB39" s="519">
        <v>87.6</v>
      </c>
      <c r="AC39" s="520">
        <f>(AB39-Z39)*VLOOKUP(AE39,公斤水的体积!A:B,2,)</f>
        <v>40.189824</v>
      </c>
      <c r="AD39" s="521">
        <f t="shared" si="5"/>
        <v>0.474559999999986</v>
      </c>
      <c r="AE39" s="522">
        <v>23</v>
      </c>
      <c r="AF39" s="522"/>
      <c r="AG39" s="522"/>
      <c r="AH39" s="522">
        <v>4.3</v>
      </c>
      <c r="AI39" s="523" t="s">
        <v>198</v>
      </c>
      <c r="AJ39" s="524">
        <f t="shared" si="6"/>
        <v>2.74584929757344</v>
      </c>
      <c r="AK39" s="525">
        <f>VLOOKUP(AE39,水的平均压缩系数!C:F,4,)*1000</f>
        <v>10.0575</v>
      </c>
      <c r="AL39" s="111" t="s">
        <v>64</v>
      </c>
      <c r="AM39" s="111" t="s">
        <v>64</v>
      </c>
      <c r="AN39" s="111" t="s">
        <v>64</v>
      </c>
      <c r="AO39" s="111" t="s">
        <v>64</v>
      </c>
      <c r="AP39" s="111" t="s">
        <v>64</v>
      </c>
      <c r="AQ39" s="111" t="s">
        <v>64</v>
      </c>
      <c r="AR39" s="111" t="str">
        <f t="shared" si="7"/>
        <v>合格</v>
      </c>
      <c r="AS39" s="98" t="s">
        <v>65</v>
      </c>
      <c r="AT39" s="513">
        <v>20251111</v>
      </c>
      <c r="AU39" s="513">
        <v>15</v>
      </c>
    </row>
    <row r="40" spans="1:47">
      <c r="A40" s="512">
        <v>33</v>
      </c>
      <c r="B40" s="344" t="s">
        <v>56</v>
      </c>
      <c r="C40" s="513">
        <v>20251111</v>
      </c>
      <c r="D40" s="513" t="s">
        <v>57</v>
      </c>
      <c r="E40" s="514" t="s">
        <v>199</v>
      </c>
      <c r="F40" s="504" t="s">
        <v>200</v>
      </c>
      <c r="G40" s="502" t="s">
        <v>79</v>
      </c>
      <c r="H40" s="515" t="s">
        <v>201</v>
      </c>
      <c r="I40" s="515" t="s">
        <v>185</v>
      </c>
      <c r="J40" s="344">
        <v>5.7</v>
      </c>
      <c r="K40" s="513">
        <v>55.1</v>
      </c>
      <c r="L40" s="117" t="s">
        <v>125</v>
      </c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517">
        <v>55</v>
      </c>
      <c r="AA40" s="518">
        <f t="shared" si="4"/>
        <v>0.18148820326679</v>
      </c>
      <c r="AB40" s="519">
        <v>95.6</v>
      </c>
      <c r="AC40" s="520">
        <f>(AB40-Z40)*VLOOKUP(AE40,公斤水的体积!A:B,2,)</f>
        <v>40.690944</v>
      </c>
      <c r="AD40" s="521">
        <f t="shared" si="5"/>
        <v>0.471466666666654</v>
      </c>
      <c r="AE40" s="522">
        <v>23</v>
      </c>
      <c r="AF40" s="522"/>
      <c r="AG40" s="522"/>
      <c r="AH40" s="522">
        <v>2.6</v>
      </c>
      <c r="AI40" s="523" t="s">
        <v>202</v>
      </c>
      <c r="AJ40" s="524">
        <f t="shared" si="6"/>
        <v>1.85847033595425</v>
      </c>
      <c r="AK40" s="525">
        <f>VLOOKUP(AE40,水的平均压缩系数!C:F,4,)*1000</f>
        <v>10.0575</v>
      </c>
      <c r="AL40" s="111" t="s">
        <v>64</v>
      </c>
      <c r="AM40" s="111" t="s">
        <v>64</v>
      </c>
      <c r="AN40" s="111" t="s">
        <v>64</v>
      </c>
      <c r="AO40" s="111" t="s">
        <v>64</v>
      </c>
      <c r="AP40" s="111" t="s">
        <v>64</v>
      </c>
      <c r="AQ40" s="111" t="s">
        <v>64</v>
      </c>
      <c r="AR40" s="111" t="str">
        <f t="shared" si="7"/>
        <v>合格</v>
      </c>
      <c r="AS40" s="98" t="s">
        <v>65</v>
      </c>
      <c r="AT40" s="513">
        <v>20251111</v>
      </c>
      <c r="AU40" s="513">
        <v>15</v>
      </c>
    </row>
    <row r="41" spans="1:47">
      <c r="A41" s="512">
        <v>34</v>
      </c>
      <c r="B41" s="344" t="s">
        <v>56</v>
      </c>
      <c r="C41" s="513">
        <v>20251111</v>
      </c>
      <c r="D41" s="513" t="s">
        <v>57</v>
      </c>
      <c r="E41" s="514" t="s">
        <v>203</v>
      </c>
      <c r="F41" s="504" t="s">
        <v>204</v>
      </c>
      <c r="G41" s="502" t="s">
        <v>60</v>
      </c>
      <c r="H41" s="515" t="s">
        <v>113</v>
      </c>
      <c r="I41" s="515" t="s">
        <v>152</v>
      </c>
      <c r="J41" s="344">
        <v>5.7</v>
      </c>
      <c r="K41" s="513">
        <v>49.1</v>
      </c>
      <c r="L41" s="117" t="s">
        <v>62</v>
      </c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517">
        <v>49</v>
      </c>
      <c r="AA41" s="518">
        <f t="shared" si="4"/>
        <v>0.203665987780044</v>
      </c>
      <c r="AB41" s="519">
        <v>89.1</v>
      </c>
      <c r="AC41" s="520">
        <f>(AB41-Z41)*VLOOKUP(AE41,公斤水的体积!A:B,2,)</f>
        <v>40.189824</v>
      </c>
      <c r="AD41" s="521">
        <f t="shared" si="5"/>
        <v>0.474559999999986</v>
      </c>
      <c r="AE41" s="522">
        <v>23</v>
      </c>
      <c r="AF41" s="522"/>
      <c r="AG41" s="522"/>
      <c r="AH41" s="522">
        <v>1.6</v>
      </c>
      <c r="AI41" s="523" t="s">
        <v>205</v>
      </c>
      <c r="AJ41" s="524">
        <f t="shared" si="6"/>
        <v>1.07671601615074</v>
      </c>
      <c r="AK41" s="525">
        <f>VLOOKUP(AE41,水的平均压缩系数!C:F,4,)*1000</f>
        <v>10.0575</v>
      </c>
      <c r="AL41" s="111" t="s">
        <v>64</v>
      </c>
      <c r="AM41" s="111" t="s">
        <v>64</v>
      </c>
      <c r="AN41" s="111" t="s">
        <v>64</v>
      </c>
      <c r="AO41" s="111" t="s">
        <v>64</v>
      </c>
      <c r="AP41" s="111" t="s">
        <v>64</v>
      </c>
      <c r="AQ41" s="111" t="s">
        <v>64</v>
      </c>
      <c r="AR41" s="111" t="str">
        <f t="shared" si="7"/>
        <v>合格</v>
      </c>
      <c r="AS41" s="98" t="s">
        <v>65</v>
      </c>
      <c r="AT41" s="513">
        <v>20251111</v>
      </c>
      <c r="AU41" s="513">
        <v>15</v>
      </c>
    </row>
    <row r="42" spans="1:47">
      <c r="A42" s="512">
        <v>35</v>
      </c>
      <c r="B42" s="344" t="s">
        <v>56</v>
      </c>
      <c r="C42" s="513">
        <v>20251111</v>
      </c>
      <c r="D42" s="513" t="s">
        <v>57</v>
      </c>
      <c r="E42" s="514" t="s">
        <v>206</v>
      </c>
      <c r="F42" s="504" t="s">
        <v>207</v>
      </c>
      <c r="G42" s="502" t="s">
        <v>79</v>
      </c>
      <c r="H42" s="515" t="s">
        <v>208</v>
      </c>
      <c r="I42" s="515" t="s">
        <v>152</v>
      </c>
      <c r="J42" s="344">
        <v>5.7</v>
      </c>
      <c r="K42" s="513">
        <v>57.4</v>
      </c>
      <c r="L42" s="117" t="s">
        <v>140</v>
      </c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517">
        <v>57.3</v>
      </c>
      <c r="AA42" s="518">
        <f t="shared" si="4"/>
        <v>0.174216027874567</v>
      </c>
      <c r="AB42" s="519">
        <v>98.5</v>
      </c>
      <c r="AC42" s="520">
        <f>(AB42-Z42)*VLOOKUP(AE42,公斤水的体积!A:B,2,)</f>
        <v>41.292288</v>
      </c>
      <c r="AD42" s="521">
        <f t="shared" si="5"/>
        <v>0.467854014598552</v>
      </c>
      <c r="AE42" s="522">
        <v>23</v>
      </c>
      <c r="AF42" s="522"/>
      <c r="AG42" s="522"/>
      <c r="AH42" s="522">
        <v>1.7</v>
      </c>
      <c r="AI42" s="523" t="s">
        <v>209</v>
      </c>
      <c r="AJ42" s="524">
        <f t="shared" si="6"/>
        <v>1.2417823228634</v>
      </c>
      <c r="AK42" s="525">
        <f>VLOOKUP(AE42,水的平均压缩系数!C:F,4,)*1000</f>
        <v>10.0575</v>
      </c>
      <c r="AL42" s="111" t="s">
        <v>64</v>
      </c>
      <c r="AM42" s="111" t="s">
        <v>64</v>
      </c>
      <c r="AN42" s="111" t="s">
        <v>64</v>
      </c>
      <c r="AO42" s="111" t="s">
        <v>64</v>
      </c>
      <c r="AP42" s="111" t="s">
        <v>64</v>
      </c>
      <c r="AQ42" s="111" t="s">
        <v>64</v>
      </c>
      <c r="AR42" s="111" t="str">
        <f t="shared" si="7"/>
        <v>合格</v>
      </c>
      <c r="AS42" s="98" t="s">
        <v>65</v>
      </c>
      <c r="AT42" s="513">
        <v>20251111</v>
      </c>
      <c r="AU42" s="513">
        <v>15</v>
      </c>
    </row>
    <row r="43" spans="1:47">
      <c r="A43" s="512">
        <v>36</v>
      </c>
      <c r="B43" s="344" t="s">
        <v>56</v>
      </c>
      <c r="C43" s="513">
        <v>20251111</v>
      </c>
      <c r="D43" s="513" t="s">
        <v>57</v>
      </c>
      <c r="E43" s="514" t="s">
        <v>210</v>
      </c>
      <c r="F43" s="504" t="s">
        <v>211</v>
      </c>
      <c r="G43" s="502" t="s">
        <v>79</v>
      </c>
      <c r="H43" s="515" t="s">
        <v>212</v>
      </c>
      <c r="I43" s="515" t="s">
        <v>139</v>
      </c>
      <c r="J43" s="344">
        <v>5.7</v>
      </c>
      <c r="K43" s="513">
        <v>51.2</v>
      </c>
      <c r="L43" s="117" t="s">
        <v>213</v>
      </c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517">
        <v>51.1</v>
      </c>
      <c r="AA43" s="518">
        <f t="shared" si="4"/>
        <v>0.195312500000003</v>
      </c>
      <c r="AB43" s="519">
        <v>89.9</v>
      </c>
      <c r="AC43" s="520">
        <f>(AB43-Z43)*VLOOKUP(AE43,公斤水的体积!A:B,2,)</f>
        <v>38.833756</v>
      </c>
      <c r="AD43" s="521">
        <f t="shared" si="5"/>
        <v>0.345622739018083</v>
      </c>
      <c r="AE43" s="522">
        <v>15</v>
      </c>
      <c r="AF43" s="522"/>
      <c r="AG43" s="522"/>
      <c r="AH43" s="522">
        <v>1.1</v>
      </c>
      <c r="AI43" s="523" t="s">
        <v>106</v>
      </c>
      <c r="AJ43" s="524">
        <f t="shared" si="6"/>
        <v>0.870942201108472</v>
      </c>
      <c r="AK43" s="525">
        <f>VLOOKUP(AE43,水的平均压缩系数!C:F,4,)*1000</f>
        <v>10.287</v>
      </c>
      <c r="AL43" s="111" t="s">
        <v>64</v>
      </c>
      <c r="AM43" s="111" t="s">
        <v>64</v>
      </c>
      <c r="AN43" s="111" t="s">
        <v>64</v>
      </c>
      <c r="AO43" s="111" t="s">
        <v>64</v>
      </c>
      <c r="AP43" s="111" t="s">
        <v>64</v>
      </c>
      <c r="AQ43" s="111" t="s">
        <v>64</v>
      </c>
      <c r="AR43" s="111" t="str">
        <f t="shared" si="7"/>
        <v>合格</v>
      </c>
      <c r="AS43" s="98" t="s">
        <v>65</v>
      </c>
      <c r="AT43" s="513">
        <v>20251111</v>
      </c>
      <c r="AU43" s="513">
        <v>15</v>
      </c>
    </row>
    <row r="44" spans="1:47">
      <c r="A44" s="512">
        <v>37</v>
      </c>
      <c r="B44" s="344" t="s">
        <v>56</v>
      </c>
      <c r="C44" s="513">
        <v>20251115</v>
      </c>
      <c r="D44" s="513" t="s">
        <v>57</v>
      </c>
      <c r="E44" s="514" t="s">
        <v>214</v>
      </c>
      <c r="F44" s="504" t="s">
        <v>215</v>
      </c>
      <c r="G44" s="502" t="s">
        <v>118</v>
      </c>
      <c r="H44" s="515" t="s">
        <v>216</v>
      </c>
      <c r="I44" s="515" t="s">
        <v>193</v>
      </c>
      <c r="J44" s="344">
        <v>5.7</v>
      </c>
      <c r="K44" s="513">
        <v>48.2</v>
      </c>
      <c r="L44" s="117" t="s">
        <v>62</v>
      </c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517">
        <v>48.1</v>
      </c>
      <c r="AA44" s="518">
        <f t="shared" si="4"/>
        <v>0.207468879668053</v>
      </c>
      <c r="AB44" s="519">
        <v>88.2</v>
      </c>
      <c r="AC44" s="520">
        <f>(AB44-Z44)*VLOOKUP(AE44,公斤水的体积!A:B,2,)</f>
        <v>40.134887</v>
      </c>
      <c r="AD44" s="521">
        <f t="shared" si="5"/>
        <v>0.337217499999998</v>
      </c>
      <c r="AE44" s="522">
        <v>15</v>
      </c>
      <c r="AF44" s="522"/>
      <c r="AG44" s="522"/>
      <c r="AH44" s="522">
        <v>2.9</v>
      </c>
      <c r="AI44" s="523" t="s">
        <v>217</v>
      </c>
      <c r="AJ44" s="524">
        <f t="shared" si="6"/>
        <v>1.86495176848875</v>
      </c>
      <c r="AK44" s="525">
        <f>VLOOKUP(AE44,水的平均压缩系数!C:F,4,)*1000</f>
        <v>10.287</v>
      </c>
      <c r="AL44" s="111" t="s">
        <v>64</v>
      </c>
      <c r="AM44" s="111" t="s">
        <v>64</v>
      </c>
      <c r="AN44" s="111" t="s">
        <v>64</v>
      </c>
      <c r="AO44" s="111" t="s">
        <v>64</v>
      </c>
      <c r="AP44" s="111" t="s">
        <v>64</v>
      </c>
      <c r="AQ44" s="111" t="s">
        <v>64</v>
      </c>
      <c r="AR44" s="111" t="str">
        <f t="shared" si="7"/>
        <v>合格</v>
      </c>
      <c r="AS44" s="98" t="s">
        <v>65</v>
      </c>
      <c r="AT44" s="513">
        <v>20251115</v>
      </c>
      <c r="AU44" s="513">
        <v>15</v>
      </c>
    </row>
    <row r="45" spans="1:47">
      <c r="A45" s="512">
        <v>38</v>
      </c>
      <c r="B45" s="344" t="s">
        <v>56</v>
      </c>
      <c r="C45" s="513">
        <v>20251115</v>
      </c>
      <c r="D45" s="513" t="s">
        <v>57</v>
      </c>
      <c r="E45" s="514" t="s">
        <v>218</v>
      </c>
      <c r="F45" s="504" t="s">
        <v>219</v>
      </c>
      <c r="G45" s="502" t="s">
        <v>118</v>
      </c>
      <c r="H45" s="515" t="s">
        <v>151</v>
      </c>
      <c r="I45" s="515" t="s">
        <v>220</v>
      </c>
      <c r="J45" s="344">
        <v>5.7</v>
      </c>
      <c r="K45" s="513">
        <v>47.4</v>
      </c>
      <c r="L45" s="117" t="s">
        <v>221</v>
      </c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517">
        <v>47.3</v>
      </c>
      <c r="AA45" s="518">
        <f t="shared" si="4"/>
        <v>0.210970464135024</v>
      </c>
      <c r="AB45" s="519">
        <v>85.4</v>
      </c>
      <c r="AC45" s="520">
        <f>(AB45-Z45)*VLOOKUP(AE45,公斤水的体积!A:B,2,)</f>
        <v>38.133147</v>
      </c>
      <c r="AD45" s="521">
        <f t="shared" si="5"/>
        <v>0.350386842105285</v>
      </c>
      <c r="AE45" s="522">
        <v>15</v>
      </c>
      <c r="AF45" s="522"/>
      <c r="AG45" s="522"/>
      <c r="AH45" s="522">
        <v>2.1</v>
      </c>
      <c r="AI45" s="523" t="s">
        <v>222</v>
      </c>
      <c r="AJ45" s="524">
        <f t="shared" si="6"/>
        <v>1.40562248995984</v>
      </c>
      <c r="AK45" s="525">
        <f>VLOOKUP(AE45,水的平均压缩系数!C:F,4,)*1000</f>
        <v>10.287</v>
      </c>
      <c r="AL45" s="111" t="s">
        <v>64</v>
      </c>
      <c r="AM45" s="111" t="s">
        <v>64</v>
      </c>
      <c r="AN45" s="111" t="s">
        <v>64</v>
      </c>
      <c r="AO45" s="111" t="s">
        <v>64</v>
      </c>
      <c r="AP45" s="111" t="s">
        <v>64</v>
      </c>
      <c r="AQ45" s="111" t="s">
        <v>64</v>
      </c>
      <c r="AR45" s="111" t="str">
        <f t="shared" si="7"/>
        <v>合格</v>
      </c>
      <c r="AS45" s="98" t="s">
        <v>65</v>
      </c>
      <c r="AT45" s="513">
        <v>20251115</v>
      </c>
      <c r="AU45" s="513">
        <v>15</v>
      </c>
    </row>
    <row r="46" spans="1:47">
      <c r="A46" s="512">
        <v>39</v>
      </c>
      <c r="B46" s="344" t="s">
        <v>56</v>
      </c>
      <c r="C46" s="513">
        <v>20251115</v>
      </c>
      <c r="D46" s="513" t="s">
        <v>57</v>
      </c>
      <c r="E46" s="514" t="s">
        <v>223</v>
      </c>
      <c r="F46" s="504" t="s">
        <v>224</v>
      </c>
      <c r="G46" s="502" t="s">
        <v>118</v>
      </c>
      <c r="H46" s="515" t="s">
        <v>225</v>
      </c>
      <c r="I46" s="515" t="s">
        <v>185</v>
      </c>
      <c r="J46" s="344">
        <v>5.7</v>
      </c>
      <c r="K46" s="513">
        <v>49</v>
      </c>
      <c r="L46" s="117" t="s">
        <v>62</v>
      </c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517">
        <v>48.9</v>
      </c>
      <c r="AA46" s="518">
        <f t="shared" si="4"/>
        <v>0.204081632653064</v>
      </c>
      <c r="AB46" s="519">
        <v>89</v>
      </c>
      <c r="AC46" s="520">
        <f>(AB46-Z46)*VLOOKUP(AE46,公斤水的体积!A:B,2,)</f>
        <v>40.134887</v>
      </c>
      <c r="AD46" s="521">
        <f t="shared" si="5"/>
        <v>0.337217499999998</v>
      </c>
      <c r="AE46" s="522">
        <v>15</v>
      </c>
      <c r="AF46" s="522"/>
      <c r="AG46" s="522"/>
      <c r="AH46" s="522">
        <v>3.9</v>
      </c>
      <c r="AI46" s="523" t="s">
        <v>226</v>
      </c>
      <c r="AJ46" s="524">
        <f t="shared" si="6"/>
        <v>2.57766027759418</v>
      </c>
      <c r="AK46" s="525">
        <f>VLOOKUP(AE46,水的平均压缩系数!C:F,4,)*1000</f>
        <v>10.287</v>
      </c>
      <c r="AL46" s="111" t="s">
        <v>64</v>
      </c>
      <c r="AM46" s="111" t="s">
        <v>64</v>
      </c>
      <c r="AN46" s="111" t="s">
        <v>64</v>
      </c>
      <c r="AO46" s="111" t="s">
        <v>64</v>
      </c>
      <c r="AP46" s="111" t="s">
        <v>64</v>
      </c>
      <c r="AQ46" s="111" t="s">
        <v>64</v>
      </c>
      <c r="AR46" s="111" t="str">
        <f t="shared" si="7"/>
        <v>合格</v>
      </c>
      <c r="AS46" s="98" t="s">
        <v>65</v>
      </c>
      <c r="AT46" s="513">
        <v>20251115</v>
      </c>
      <c r="AU46" s="513">
        <v>15</v>
      </c>
    </row>
    <row r="47" spans="1:47">
      <c r="A47" s="512">
        <v>40</v>
      </c>
      <c r="B47" s="344" t="s">
        <v>56</v>
      </c>
      <c r="C47" s="513">
        <v>20251115</v>
      </c>
      <c r="D47" s="513" t="s">
        <v>57</v>
      </c>
      <c r="E47" s="514" t="s">
        <v>227</v>
      </c>
      <c r="F47" s="504" t="s">
        <v>228</v>
      </c>
      <c r="G47" s="502" t="s">
        <v>118</v>
      </c>
      <c r="H47" s="515" t="s">
        <v>229</v>
      </c>
      <c r="I47" s="515" t="s">
        <v>230</v>
      </c>
      <c r="J47" s="344">
        <v>5.7</v>
      </c>
      <c r="K47" s="513">
        <v>49.4</v>
      </c>
      <c r="L47" s="117" t="s">
        <v>221</v>
      </c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517">
        <v>49.3</v>
      </c>
      <c r="AA47" s="518">
        <f t="shared" si="4"/>
        <v>0.202429149797574</v>
      </c>
      <c r="AB47" s="519">
        <v>87.4</v>
      </c>
      <c r="AC47" s="520">
        <f>(AB47-Z47)*VLOOKUP(AE47,公斤水的体积!A:B,2,)</f>
        <v>38.133147</v>
      </c>
      <c r="AD47" s="521">
        <f t="shared" si="5"/>
        <v>0.350386842105285</v>
      </c>
      <c r="AE47" s="522">
        <v>15</v>
      </c>
      <c r="AF47" s="522"/>
      <c r="AG47" s="522"/>
      <c r="AH47" s="522">
        <v>2</v>
      </c>
      <c r="AI47" s="523" t="s">
        <v>231</v>
      </c>
      <c r="AJ47" s="524">
        <f t="shared" si="6"/>
        <v>1.43575017946877</v>
      </c>
      <c r="AK47" s="525">
        <f>VLOOKUP(AE47,水的平均压缩系数!C:F,4,)*1000</f>
        <v>10.287</v>
      </c>
      <c r="AL47" s="111" t="s">
        <v>64</v>
      </c>
      <c r="AM47" s="111" t="s">
        <v>64</v>
      </c>
      <c r="AN47" s="111" t="s">
        <v>64</v>
      </c>
      <c r="AO47" s="111" t="s">
        <v>64</v>
      </c>
      <c r="AP47" s="111" t="s">
        <v>64</v>
      </c>
      <c r="AQ47" s="111" t="s">
        <v>64</v>
      </c>
      <c r="AR47" s="111" t="str">
        <f t="shared" si="7"/>
        <v>合格</v>
      </c>
      <c r="AS47" s="98" t="s">
        <v>65</v>
      </c>
      <c r="AT47" s="513">
        <v>20251115</v>
      </c>
      <c r="AU47" s="513">
        <v>15</v>
      </c>
    </row>
    <row r="48" spans="1:47">
      <c r="A48" s="512">
        <v>41</v>
      </c>
      <c r="B48" s="344" t="s">
        <v>56</v>
      </c>
      <c r="C48" s="513">
        <v>20251115</v>
      </c>
      <c r="D48" s="513" t="s">
        <v>57</v>
      </c>
      <c r="E48" s="514" t="s">
        <v>232</v>
      </c>
      <c r="F48" s="504" t="s">
        <v>233</v>
      </c>
      <c r="G48" s="502" t="s">
        <v>60</v>
      </c>
      <c r="H48" s="515" t="s">
        <v>234</v>
      </c>
      <c r="I48" s="515" t="s">
        <v>152</v>
      </c>
      <c r="J48" s="344">
        <v>5.7</v>
      </c>
      <c r="K48" s="513">
        <v>49.2</v>
      </c>
      <c r="L48" s="117" t="s">
        <v>114</v>
      </c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517">
        <v>49.1</v>
      </c>
      <c r="AA48" s="518">
        <f t="shared" si="4"/>
        <v>0.203252032520328</v>
      </c>
      <c r="AB48" s="519">
        <v>89.4</v>
      </c>
      <c r="AC48" s="520">
        <f>(AB48-Z48)*VLOOKUP(AE48,公斤水的体积!A:B,2,)</f>
        <v>40.335061</v>
      </c>
      <c r="AD48" s="521">
        <f t="shared" si="5"/>
        <v>0.335972636815921</v>
      </c>
      <c r="AE48" s="522">
        <v>15</v>
      </c>
      <c r="AF48" s="522"/>
      <c r="AG48" s="522"/>
      <c r="AH48" s="522">
        <v>2.5</v>
      </c>
      <c r="AI48" s="523" t="s">
        <v>235</v>
      </c>
      <c r="AJ48" s="524">
        <f t="shared" si="6"/>
        <v>1.61290322580645</v>
      </c>
      <c r="AK48" s="525">
        <f>VLOOKUP(AE48,水的平均压缩系数!C:F,4,)*1000</f>
        <v>10.287</v>
      </c>
      <c r="AL48" s="111" t="s">
        <v>64</v>
      </c>
      <c r="AM48" s="111" t="s">
        <v>64</v>
      </c>
      <c r="AN48" s="111" t="s">
        <v>64</v>
      </c>
      <c r="AO48" s="111" t="s">
        <v>64</v>
      </c>
      <c r="AP48" s="111" t="s">
        <v>64</v>
      </c>
      <c r="AQ48" s="111" t="s">
        <v>64</v>
      </c>
      <c r="AR48" s="111" t="str">
        <f t="shared" si="7"/>
        <v>合格</v>
      </c>
      <c r="AS48" s="98" t="s">
        <v>65</v>
      </c>
      <c r="AT48" s="513">
        <v>20251115</v>
      </c>
      <c r="AU48" s="513">
        <v>15</v>
      </c>
    </row>
    <row r="49" spans="1:47">
      <c r="A49" s="512">
        <v>42</v>
      </c>
      <c r="B49" s="344" t="s">
        <v>56</v>
      </c>
      <c r="C49" s="513">
        <v>20251115</v>
      </c>
      <c r="D49" s="513" t="s">
        <v>57</v>
      </c>
      <c r="E49" s="514" t="s">
        <v>236</v>
      </c>
      <c r="F49" s="504" t="s">
        <v>237</v>
      </c>
      <c r="G49" s="502" t="s">
        <v>118</v>
      </c>
      <c r="H49" s="515" t="s">
        <v>238</v>
      </c>
      <c r="I49" s="515" t="s">
        <v>239</v>
      </c>
      <c r="J49" s="344">
        <v>5.7</v>
      </c>
      <c r="K49" s="513">
        <v>49</v>
      </c>
      <c r="L49" s="117" t="s">
        <v>221</v>
      </c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517">
        <v>48.9</v>
      </c>
      <c r="AA49" s="518">
        <f t="shared" si="4"/>
        <v>0.204081632653064</v>
      </c>
      <c r="AB49" s="519">
        <v>87</v>
      </c>
      <c r="AC49" s="520">
        <f>(AB49-Z49)*VLOOKUP(AE49,公斤水的体积!A:B,2,)</f>
        <v>38.133147</v>
      </c>
      <c r="AD49" s="521">
        <f t="shared" si="5"/>
        <v>0.350386842105266</v>
      </c>
      <c r="AE49" s="522">
        <v>15</v>
      </c>
      <c r="AF49" s="522"/>
      <c r="AG49" s="522"/>
      <c r="AH49" s="522">
        <v>2.4</v>
      </c>
      <c r="AI49" s="523" t="s">
        <v>240</v>
      </c>
      <c r="AJ49" s="524">
        <f t="shared" si="6"/>
        <v>1.66782487838777</v>
      </c>
      <c r="AK49" s="525">
        <f>VLOOKUP(AE49,水的平均压缩系数!C:F,4,)*1000</f>
        <v>10.287</v>
      </c>
      <c r="AL49" s="111" t="s">
        <v>64</v>
      </c>
      <c r="AM49" s="111" t="s">
        <v>64</v>
      </c>
      <c r="AN49" s="111" t="s">
        <v>64</v>
      </c>
      <c r="AO49" s="111" t="s">
        <v>64</v>
      </c>
      <c r="AP49" s="111" t="s">
        <v>64</v>
      </c>
      <c r="AQ49" s="111" t="s">
        <v>64</v>
      </c>
      <c r="AR49" s="111" t="str">
        <f t="shared" si="7"/>
        <v>合格</v>
      </c>
      <c r="AS49" s="98" t="s">
        <v>65</v>
      </c>
      <c r="AT49" s="513">
        <v>20251115</v>
      </c>
      <c r="AU49" s="513">
        <v>15</v>
      </c>
    </row>
    <row r="50" spans="1:47">
      <c r="A50" s="512">
        <v>43</v>
      </c>
      <c r="B50" s="344" t="s">
        <v>56</v>
      </c>
      <c r="C50" s="513">
        <v>20251123</v>
      </c>
      <c r="D50" s="513" t="s">
        <v>57</v>
      </c>
      <c r="E50" s="209" t="s">
        <v>241</v>
      </c>
      <c r="F50" s="97" t="s">
        <v>242</v>
      </c>
      <c r="G50" s="315" t="s">
        <v>60</v>
      </c>
      <c r="H50" s="316" t="s">
        <v>243</v>
      </c>
      <c r="I50" s="316" t="s">
        <v>244</v>
      </c>
      <c r="J50" s="344">
        <v>5.7</v>
      </c>
      <c r="K50" s="317">
        <v>47.8</v>
      </c>
      <c r="L50" s="318">
        <v>40.4</v>
      </c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7">
        <v>47.7</v>
      </c>
      <c r="AA50" s="518">
        <f t="shared" si="4"/>
        <v>0.20920502092049</v>
      </c>
      <c r="AB50" s="317">
        <v>88.2</v>
      </c>
      <c r="AC50" s="321">
        <f>(AB50-Z50)*VLOOKUP(AE50,公斤水的体积!A:B,2,)</f>
        <v>40.563585</v>
      </c>
      <c r="AD50" s="322">
        <f t="shared" si="5"/>
        <v>0.404913366336645</v>
      </c>
      <c r="AE50" s="323">
        <v>19</v>
      </c>
      <c r="AF50" s="324"/>
      <c r="AG50" s="324"/>
      <c r="AH50" s="325">
        <v>2.8</v>
      </c>
      <c r="AI50" s="314">
        <v>151.5</v>
      </c>
      <c r="AJ50" s="524">
        <f t="shared" si="6"/>
        <v>1.84818481848185</v>
      </c>
      <c r="AK50" s="525"/>
      <c r="AL50" s="111"/>
      <c r="AM50" s="111"/>
      <c r="AN50" s="111"/>
      <c r="AO50" s="111"/>
      <c r="AP50" s="111"/>
      <c r="AQ50" s="111"/>
      <c r="AR50" s="111" t="str">
        <f t="shared" si="7"/>
        <v>合格</v>
      </c>
      <c r="AS50" s="98" t="s">
        <v>65</v>
      </c>
      <c r="AT50" s="513">
        <v>20251123</v>
      </c>
      <c r="AU50" s="513">
        <v>15</v>
      </c>
    </row>
    <row r="51" spans="1:47">
      <c r="A51" s="512">
        <v>44</v>
      </c>
      <c r="B51" s="344" t="s">
        <v>56</v>
      </c>
      <c r="C51" s="513">
        <v>20251124</v>
      </c>
      <c r="D51" s="513" t="s">
        <v>57</v>
      </c>
      <c r="E51" s="514" t="s">
        <v>245</v>
      </c>
      <c r="F51" s="504" t="s">
        <v>246</v>
      </c>
      <c r="G51" s="502" t="s">
        <v>118</v>
      </c>
      <c r="H51" s="515" t="s">
        <v>247</v>
      </c>
      <c r="I51" s="515" t="s">
        <v>152</v>
      </c>
      <c r="J51" s="344">
        <v>5.7</v>
      </c>
      <c r="K51" s="513">
        <v>48.7</v>
      </c>
      <c r="L51" s="117" t="s">
        <v>62</v>
      </c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517">
        <v>48.6</v>
      </c>
      <c r="AA51" s="518">
        <f t="shared" si="4"/>
        <v>0.205338809034911</v>
      </c>
      <c r="AB51" s="519">
        <v>88.7</v>
      </c>
      <c r="AC51" s="520">
        <f>(AB51-Z51)*VLOOKUP(AE51,公斤水的体积!A:B,2,)</f>
        <v>40.162957</v>
      </c>
      <c r="AD51" s="521">
        <f t="shared" si="5"/>
        <v>0.407392500000014</v>
      </c>
      <c r="AE51" s="522">
        <v>19</v>
      </c>
      <c r="AF51" s="522"/>
      <c r="AG51" s="522"/>
      <c r="AH51" s="522">
        <v>2</v>
      </c>
      <c r="AI51" s="523" t="s">
        <v>248</v>
      </c>
      <c r="AJ51" s="524">
        <f t="shared" si="6"/>
        <v>1.30039011703511</v>
      </c>
      <c r="AK51" s="525">
        <f>VLOOKUP(AE51,水的平均压缩系数!C:F,4,)*1000</f>
        <v>10.15875</v>
      </c>
      <c r="AL51" s="111" t="s">
        <v>64</v>
      </c>
      <c r="AM51" s="111" t="s">
        <v>64</v>
      </c>
      <c r="AN51" s="111" t="s">
        <v>64</v>
      </c>
      <c r="AO51" s="111" t="s">
        <v>64</v>
      </c>
      <c r="AP51" s="111" t="s">
        <v>64</v>
      </c>
      <c r="AQ51" s="111" t="s">
        <v>64</v>
      </c>
      <c r="AR51" s="111" t="str">
        <f t="shared" si="7"/>
        <v>合格</v>
      </c>
      <c r="AS51" s="98" t="s">
        <v>65</v>
      </c>
      <c r="AT51" s="513">
        <v>20251124</v>
      </c>
      <c r="AU51" s="513">
        <v>15</v>
      </c>
    </row>
    <row r="52" spans="1:47">
      <c r="A52" s="512">
        <v>45</v>
      </c>
      <c r="B52" s="344" t="s">
        <v>56</v>
      </c>
      <c r="C52" s="513">
        <v>20251124</v>
      </c>
      <c r="D52" s="513" t="s">
        <v>57</v>
      </c>
      <c r="E52" s="514" t="s">
        <v>249</v>
      </c>
      <c r="F52" s="504" t="s">
        <v>250</v>
      </c>
      <c r="G52" s="502" t="s">
        <v>118</v>
      </c>
      <c r="H52" s="515" t="s">
        <v>251</v>
      </c>
      <c r="I52" s="515" t="s">
        <v>252</v>
      </c>
      <c r="J52" s="344">
        <v>5.7</v>
      </c>
      <c r="K52" s="513">
        <v>49.8</v>
      </c>
      <c r="L52" s="117" t="s">
        <v>62</v>
      </c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517">
        <v>49.7</v>
      </c>
      <c r="AA52" s="518">
        <f t="shared" si="4"/>
        <v>0.200803212851394</v>
      </c>
      <c r="AB52" s="519">
        <v>89.8</v>
      </c>
      <c r="AC52" s="520">
        <f>(AB52-Z52)*VLOOKUP(AE52,公斤水的体积!A:B,2,)</f>
        <v>40.162957</v>
      </c>
      <c r="AD52" s="521">
        <f t="shared" si="5"/>
        <v>0.407392499999997</v>
      </c>
      <c r="AE52" s="522">
        <v>19</v>
      </c>
      <c r="AF52" s="522"/>
      <c r="AG52" s="522"/>
      <c r="AH52" s="522">
        <v>0.8</v>
      </c>
      <c r="AI52" s="523" t="s">
        <v>253</v>
      </c>
      <c r="AJ52" s="524">
        <f t="shared" si="6"/>
        <v>0.534045393858478</v>
      </c>
      <c r="AK52" s="525">
        <f>VLOOKUP(AE52,水的平均压缩系数!C:F,4,)*1000</f>
        <v>10.15875</v>
      </c>
      <c r="AL52" s="111" t="s">
        <v>64</v>
      </c>
      <c r="AM52" s="111" t="s">
        <v>64</v>
      </c>
      <c r="AN52" s="111" t="s">
        <v>64</v>
      </c>
      <c r="AO52" s="111" t="s">
        <v>64</v>
      </c>
      <c r="AP52" s="111" t="s">
        <v>64</v>
      </c>
      <c r="AQ52" s="111" t="s">
        <v>64</v>
      </c>
      <c r="AR52" s="111" t="str">
        <f t="shared" si="7"/>
        <v>合格</v>
      </c>
      <c r="AS52" s="98" t="s">
        <v>65</v>
      </c>
      <c r="AT52" s="513">
        <v>20251124</v>
      </c>
      <c r="AU52" s="513">
        <v>15</v>
      </c>
    </row>
    <row r="53" spans="1:47">
      <c r="A53" s="512">
        <v>46</v>
      </c>
      <c r="B53" s="344" t="s">
        <v>56</v>
      </c>
      <c r="C53" s="513">
        <v>20251124</v>
      </c>
      <c r="D53" s="513" t="s">
        <v>57</v>
      </c>
      <c r="E53" s="514" t="s">
        <v>254</v>
      </c>
      <c r="F53" s="504" t="s">
        <v>255</v>
      </c>
      <c r="G53" s="502" t="s">
        <v>60</v>
      </c>
      <c r="H53" s="515" t="s">
        <v>86</v>
      </c>
      <c r="I53" s="515" t="s">
        <v>139</v>
      </c>
      <c r="J53" s="344">
        <v>5.7</v>
      </c>
      <c r="K53" s="513">
        <v>48.2</v>
      </c>
      <c r="L53" s="117" t="s">
        <v>62</v>
      </c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517">
        <v>48.1</v>
      </c>
      <c r="AA53" s="518">
        <f t="shared" si="4"/>
        <v>0.207468879668053</v>
      </c>
      <c r="AB53" s="519">
        <v>88</v>
      </c>
      <c r="AC53" s="520">
        <f>(AB53-Z53)*VLOOKUP(AE53,公斤水的体积!A:B,2,)</f>
        <v>39.962643</v>
      </c>
      <c r="AD53" s="521">
        <f t="shared" si="5"/>
        <v>-0.0933925000000002</v>
      </c>
      <c r="AE53" s="522">
        <v>19</v>
      </c>
      <c r="AF53" s="522"/>
      <c r="AG53" s="522"/>
      <c r="AH53" s="522">
        <v>4.2</v>
      </c>
      <c r="AI53" s="523" t="s">
        <v>256</v>
      </c>
      <c r="AJ53" s="524">
        <f t="shared" si="6"/>
        <v>2.45470485096435</v>
      </c>
      <c r="AK53" s="525">
        <f>VLOOKUP(AE53,水的平均压缩系数!C:F,4,)*1000</f>
        <v>10.15875</v>
      </c>
      <c r="AL53" s="111" t="s">
        <v>64</v>
      </c>
      <c r="AM53" s="111" t="s">
        <v>64</v>
      </c>
      <c r="AN53" s="111" t="s">
        <v>64</v>
      </c>
      <c r="AO53" s="111" t="s">
        <v>64</v>
      </c>
      <c r="AP53" s="111" t="s">
        <v>64</v>
      </c>
      <c r="AQ53" s="111" t="s">
        <v>64</v>
      </c>
      <c r="AR53" s="111" t="str">
        <f t="shared" si="7"/>
        <v>合格</v>
      </c>
      <c r="AS53" s="98" t="s">
        <v>65</v>
      </c>
      <c r="AT53" s="513">
        <v>20251124</v>
      </c>
      <c r="AU53" s="513">
        <v>15</v>
      </c>
    </row>
    <row r="54" spans="1:47">
      <c r="A54" s="512">
        <v>47</v>
      </c>
      <c r="B54" s="344" t="s">
        <v>56</v>
      </c>
      <c r="C54" s="513">
        <v>20251124</v>
      </c>
      <c r="D54" s="513" t="s">
        <v>57</v>
      </c>
      <c r="E54" s="514" t="s">
        <v>257</v>
      </c>
      <c r="F54" s="504" t="s">
        <v>258</v>
      </c>
      <c r="G54" s="502" t="s">
        <v>79</v>
      </c>
      <c r="H54" s="515" t="s">
        <v>259</v>
      </c>
      <c r="I54" s="515" t="s">
        <v>139</v>
      </c>
      <c r="J54" s="344">
        <v>5.7</v>
      </c>
      <c r="K54" s="513">
        <v>56.7</v>
      </c>
      <c r="L54" s="117" t="s">
        <v>260</v>
      </c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517">
        <v>56.6</v>
      </c>
      <c r="AA54" s="518">
        <f t="shared" si="4"/>
        <v>0.176366843033512</v>
      </c>
      <c r="AB54" s="519">
        <v>95.7</v>
      </c>
      <c r="AC54" s="520">
        <f>(AB54-Z54)*VLOOKUP(AE54,公斤水的体积!A:B,2,)</f>
        <v>39.161387</v>
      </c>
      <c r="AD54" s="521">
        <f t="shared" si="5"/>
        <v>0.413812820512833</v>
      </c>
      <c r="AE54" s="522">
        <v>19</v>
      </c>
      <c r="AF54" s="522"/>
      <c r="AG54" s="522"/>
      <c r="AH54" s="522">
        <v>1.9</v>
      </c>
      <c r="AI54" s="523" t="s">
        <v>261</v>
      </c>
      <c r="AJ54" s="524">
        <f t="shared" si="6"/>
        <v>1.59798149705635</v>
      </c>
      <c r="AK54" s="525">
        <f>VLOOKUP(AE54,水的平均压缩系数!C:F,4,)*1000</f>
        <v>10.15875</v>
      </c>
      <c r="AL54" s="111" t="s">
        <v>64</v>
      </c>
      <c r="AM54" s="111" t="s">
        <v>64</v>
      </c>
      <c r="AN54" s="111" t="s">
        <v>64</v>
      </c>
      <c r="AO54" s="111" t="s">
        <v>64</v>
      </c>
      <c r="AP54" s="111" t="s">
        <v>64</v>
      </c>
      <c r="AQ54" s="111" t="s">
        <v>64</v>
      </c>
      <c r="AR54" s="111" t="str">
        <f t="shared" si="7"/>
        <v>合格</v>
      </c>
      <c r="AS54" s="98" t="s">
        <v>65</v>
      </c>
      <c r="AT54" s="513">
        <v>20251124</v>
      </c>
      <c r="AU54" s="513">
        <v>15</v>
      </c>
    </row>
    <row r="55" spans="1:47">
      <c r="A55" s="512">
        <v>48</v>
      </c>
      <c r="B55" s="344" t="s">
        <v>56</v>
      </c>
      <c r="C55" s="513">
        <v>20251124</v>
      </c>
      <c r="D55" s="513" t="s">
        <v>57</v>
      </c>
      <c r="E55" s="514" t="s">
        <v>262</v>
      </c>
      <c r="F55" s="504" t="s">
        <v>263</v>
      </c>
      <c r="G55" s="502" t="s">
        <v>60</v>
      </c>
      <c r="H55" s="515" t="s">
        <v>197</v>
      </c>
      <c r="I55" s="515" t="s">
        <v>81</v>
      </c>
      <c r="J55" s="344">
        <v>5.7</v>
      </c>
      <c r="K55" s="513">
        <v>48.7</v>
      </c>
      <c r="L55" s="117" t="s">
        <v>62</v>
      </c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517">
        <v>48.6</v>
      </c>
      <c r="AA55" s="518">
        <f t="shared" ref="AA55:AA88" si="8">(K55-Z55)/K55*100</f>
        <v>0.205338809034911</v>
      </c>
      <c r="AB55" s="519">
        <v>88.7</v>
      </c>
      <c r="AC55" s="520">
        <f>(AB55-Z55)*VLOOKUP(AE55,公斤水的体积!A:B,2,)</f>
        <v>40.162957</v>
      </c>
      <c r="AD55" s="521">
        <f t="shared" ref="AD55:AD88" si="9">(AC55-L55)/L55*100</f>
        <v>0.407392500000014</v>
      </c>
      <c r="AE55" s="522">
        <v>19</v>
      </c>
      <c r="AF55" s="522"/>
      <c r="AG55" s="522"/>
      <c r="AH55" s="522">
        <v>3.1</v>
      </c>
      <c r="AI55" s="523" t="s">
        <v>264</v>
      </c>
      <c r="AJ55" s="524">
        <f t="shared" ref="AJ55:AJ88" si="10">AH55/AI55*100</f>
        <v>2.13058419243986</v>
      </c>
      <c r="AK55" s="525">
        <f>VLOOKUP(AE55,水的平均压缩系数!C:F,4,)*1000</f>
        <v>10.15875</v>
      </c>
      <c r="AL55" s="111" t="s">
        <v>64</v>
      </c>
      <c r="AM55" s="111" t="s">
        <v>64</v>
      </c>
      <c r="AN55" s="111" t="s">
        <v>64</v>
      </c>
      <c r="AO55" s="111" t="s">
        <v>64</v>
      </c>
      <c r="AP55" s="111" t="s">
        <v>64</v>
      </c>
      <c r="AQ55" s="111" t="s">
        <v>64</v>
      </c>
      <c r="AR55" s="111" t="str">
        <f t="shared" ref="AR55:AR88" si="11">IF(AND(AD55&lt;10,AD55&gt;=-1.5,AA55&lt;5,AA55&gt;-1,AJ55&lt;6,AJ55&gt;=0),"合格","不合格")</f>
        <v>合格</v>
      </c>
      <c r="AS55" s="98" t="s">
        <v>65</v>
      </c>
      <c r="AT55" s="513">
        <v>20251124</v>
      </c>
      <c r="AU55" s="513">
        <v>15</v>
      </c>
    </row>
    <row r="56" spans="1:47">
      <c r="A56" s="512">
        <v>49</v>
      </c>
      <c r="B56" s="344" t="s">
        <v>56</v>
      </c>
      <c r="C56" s="513">
        <v>20251124</v>
      </c>
      <c r="D56" s="513" t="s">
        <v>57</v>
      </c>
      <c r="E56" s="514" t="s">
        <v>265</v>
      </c>
      <c r="F56" s="504" t="s">
        <v>266</v>
      </c>
      <c r="G56" s="502" t="s">
        <v>118</v>
      </c>
      <c r="H56" s="515" t="s">
        <v>119</v>
      </c>
      <c r="I56" s="515" t="s">
        <v>81</v>
      </c>
      <c r="J56" s="344">
        <v>5.7</v>
      </c>
      <c r="K56" s="513">
        <v>47.5</v>
      </c>
      <c r="L56" s="117" t="s">
        <v>62</v>
      </c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517">
        <v>47.4</v>
      </c>
      <c r="AA56" s="518">
        <f t="shared" si="8"/>
        <v>0.210526315789477</v>
      </c>
      <c r="AB56" s="519">
        <v>87.5</v>
      </c>
      <c r="AC56" s="520">
        <f>(AB56-Z56)*VLOOKUP(AE56,公斤水的体积!A:B,2,)</f>
        <v>40.162957</v>
      </c>
      <c r="AD56" s="521">
        <f t="shared" si="9"/>
        <v>0.407392500000014</v>
      </c>
      <c r="AE56" s="522">
        <v>19</v>
      </c>
      <c r="AF56" s="522"/>
      <c r="AG56" s="522"/>
      <c r="AH56" s="522">
        <v>3.9</v>
      </c>
      <c r="AI56" s="523" t="s">
        <v>267</v>
      </c>
      <c r="AJ56" s="524">
        <f t="shared" si="10"/>
        <v>2.45901639344262</v>
      </c>
      <c r="AK56" s="525">
        <f>VLOOKUP(AE56,水的平均压缩系数!C:F,4,)*1000</f>
        <v>10.15875</v>
      </c>
      <c r="AL56" s="111" t="s">
        <v>64</v>
      </c>
      <c r="AM56" s="111" t="s">
        <v>64</v>
      </c>
      <c r="AN56" s="111" t="s">
        <v>64</v>
      </c>
      <c r="AO56" s="111" t="s">
        <v>64</v>
      </c>
      <c r="AP56" s="111" t="s">
        <v>64</v>
      </c>
      <c r="AQ56" s="111" t="s">
        <v>64</v>
      </c>
      <c r="AR56" s="111" t="str">
        <f t="shared" si="11"/>
        <v>合格</v>
      </c>
      <c r="AS56" s="98" t="s">
        <v>65</v>
      </c>
      <c r="AT56" s="513">
        <v>20251124</v>
      </c>
      <c r="AU56" s="513">
        <v>15</v>
      </c>
    </row>
    <row r="57" spans="1:47">
      <c r="A57" s="512">
        <v>50</v>
      </c>
      <c r="B57" s="344" t="s">
        <v>56</v>
      </c>
      <c r="C57" s="513">
        <v>20251124</v>
      </c>
      <c r="D57" s="513" t="s">
        <v>57</v>
      </c>
      <c r="E57" s="514" t="s">
        <v>268</v>
      </c>
      <c r="F57" s="504" t="s">
        <v>269</v>
      </c>
      <c r="G57" s="502" t="s">
        <v>79</v>
      </c>
      <c r="H57" s="515" t="s">
        <v>270</v>
      </c>
      <c r="I57" s="515" t="s">
        <v>152</v>
      </c>
      <c r="J57" s="344">
        <v>5.7</v>
      </c>
      <c r="K57" s="513">
        <v>52.8</v>
      </c>
      <c r="L57" s="117" t="s">
        <v>271</v>
      </c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517">
        <v>52.7</v>
      </c>
      <c r="AA57" s="518">
        <f t="shared" si="8"/>
        <v>0.189393939393929</v>
      </c>
      <c r="AB57" s="519">
        <v>94.6</v>
      </c>
      <c r="AC57" s="520">
        <f>(AB57-Z57)*VLOOKUP(AE57,公斤水的体积!A:B,2,)</f>
        <v>41.965783</v>
      </c>
      <c r="AD57" s="521">
        <f t="shared" si="9"/>
        <v>0.396610047846884</v>
      </c>
      <c r="AE57" s="522">
        <v>19</v>
      </c>
      <c r="AF57" s="522"/>
      <c r="AG57" s="522"/>
      <c r="AH57" s="522">
        <v>4</v>
      </c>
      <c r="AI57" s="523" t="s">
        <v>272</v>
      </c>
      <c r="AJ57" s="524">
        <f t="shared" si="10"/>
        <v>2.64026402640264</v>
      </c>
      <c r="AK57" s="525">
        <f>VLOOKUP(AE57,水的平均压缩系数!C:F,4,)*1000</f>
        <v>10.15875</v>
      </c>
      <c r="AL57" s="111" t="s">
        <v>64</v>
      </c>
      <c r="AM57" s="111" t="s">
        <v>64</v>
      </c>
      <c r="AN57" s="111" t="s">
        <v>64</v>
      </c>
      <c r="AO57" s="111" t="s">
        <v>64</v>
      </c>
      <c r="AP57" s="111" t="s">
        <v>64</v>
      </c>
      <c r="AQ57" s="111" t="s">
        <v>64</v>
      </c>
      <c r="AR57" s="111" t="str">
        <f t="shared" si="11"/>
        <v>合格</v>
      </c>
      <c r="AS57" s="98" t="s">
        <v>65</v>
      </c>
      <c r="AT57" s="513">
        <v>20251124</v>
      </c>
      <c r="AU57" s="513">
        <v>15</v>
      </c>
    </row>
    <row r="58" spans="1:47">
      <c r="A58" s="512">
        <v>51</v>
      </c>
      <c r="B58" s="344" t="s">
        <v>56</v>
      </c>
      <c r="C58" s="513">
        <v>20251124</v>
      </c>
      <c r="D58" s="513" t="s">
        <v>57</v>
      </c>
      <c r="E58" s="514" t="s">
        <v>273</v>
      </c>
      <c r="F58" s="504" t="s">
        <v>274</v>
      </c>
      <c r="G58" s="502" t="s">
        <v>118</v>
      </c>
      <c r="H58" s="515" t="s">
        <v>119</v>
      </c>
      <c r="I58" s="515" t="s">
        <v>139</v>
      </c>
      <c r="J58" s="344">
        <v>5.7</v>
      </c>
      <c r="K58" s="513">
        <v>47.3</v>
      </c>
      <c r="L58" s="117" t="s">
        <v>62</v>
      </c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517">
        <v>47.2</v>
      </c>
      <c r="AA58" s="518">
        <f t="shared" si="8"/>
        <v>0.211416490486246</v>
      </c>
      <c r="AB58" s="519">
        <v>87.3</v>
      </c>
      <c r="AC58" s="520">
        <f>(AB58-Z58)*VLOOKUP(AE58,公斤水的体积!A:B,2,)</f>
        <v>40.162957</v>
      </c>
      <c r="AD58" s="521">
        <f t="shared" si="9"/>
        <v>0.407392499999997</v>
      </c>
      <c r="AE58" s="522">
        <v>19</v>
      </c>
      <c r="AF58" s="522"/>
      <c r="AG58" s="522"/>
      <c r="AH58" s="522">
        <v>1.9</v>
      </c>
      <c r="AI58" s="523" t="s">
        <v>275</v>
      </c>
      <c r="AJ58" s="524">
        <f t="shared" si="10"/>
        <v>1.24101894186806</v>
      </c>
      <c r="AK58" s="525">
        <f>VLOOKUP(AE58,水的平均压缩系数!C:F,4,)*1000</f>
        <v>10.15875</v>
      </c>
      <c r="AL58" s="111" t="s">
        <v>64</v>
      </c>
      <c r="AM58" s="111" t="s">
        <v>64</v>
      </c>
      <c r="AN58" s="111" t="s">
        <v>64</v>
      </c>
      <c r="AO58" s="111" t="s">
        <v>64</v>
      </c>
      <c r="AP58" s="111" t="s">
        <v>64</v>
      </c>
      <c r="AQ58" s="111" t="s">
        <v>64</v>
      </c>
      <c r="AR58" s="111" t="str">
        <f t="shared" si="11"/>
        <v>合格</v>
      </c>
      <c r="AS58" s="98" t="s">
        <v>65</v>
      </c>
      <c r="AT58" s="513">
        <v>20251124</v>
      </c>
      <c r="AU58" s="513">
        <v>15</v>
      </c>
    </row>
    <row r="59" spans="1:47">
      <c r="A59" s="512">
        <v>52</v>
      </c>
      <c r="B59" s="344" t="s">
        <v>56</v>
      </c>
      <c r="C59" s="513">
        <v>20251124</v>
      </c>
      <c r="D59" s="513" t="s">
        <v>57</v>
      </c>
      <c r="E59" s="514" t="s">
        <v>276</v>
      </c>
      <c r="F59" s="504" t="s">
        <v>277</v>
      </c>
      <c r="G59" s="502" t="s">
        <v>118</v>
      </c>
      <c r="H59" s="515" t="s">
        <v>278</v>
      </c>
      <c r="I59" s="515" t="s">
        <v>279</v>
      </c>
      <c r="J59" s="344">
        <v>5.7</v>
      </c>
      <c r="K59" s="513">
        <v>48.8</v>
      </c>
      <c r="L59" s="117" t="s">
        <v>62</v>
      </c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517">
        <v>48.7</v>
      </c>
      <c r="AA59" s="518">
        <f t="shared" si="8"/>
        <v>0.204918032786874</v>
      </c>
      <c r="AB59" s="519">
        <v>88.8</v>
      </c>
      <c r="AC59" s="520">
        <f>(AB59-Z59)*VLOOKUP(AE59,公斤水的体积!A:B,2,)</f>
        <v>40.162957</v>
      </c>
      <c r="AD59" s="521">
        <f t="shared" si="9"/>
        <v>0.407392499999997</v>
      </c>
      <c r="AE59" s="522">
        <v>19</v>
      </c>
      <c r="AF59" s="522"/>
      <c r="AG59" s="522"/>
      <c r="AH59" s="522">
        <v>2</v>
      </c>
      <c r="AI59" s="523" t="s">
        <v>280</v>
      </c>
      <c r="AJ59" s="524">
        <f t="shared" si="10"/>
        <v>1.28205128205128</v>
      </c>
      <c r="AK59" s="525">
        <f>VLOOKUP(AE59,水的平均压缩系数!C:F,4,)*1000</f>
        <v>10.15875</v>
      </c>
      <c r="AL59" s="111" t="s">
        <v>64</v>
      </c>
      <c r="AM59" s="111" t="s">
        <v>64</v>
      </c>
      <c r="AN59" s="111" t="s">
        <v>64</v>
      </c>
      <c r="AO59" s="111" t="s">
        <v>64</v>
      </c>
      <c r="AP59" s="111" t="s">
        <v>64</v>
      </c>
      <c r="AQ59" s="111" t="s">
        <v>64</v>
      </c>
      <c r="AR59" s="111" t="str">
        <f t="shared" si="11"/>
        <v>合格</v>
      </c>
      <c r="AS59" s="98" t="s">
        <v>65</v>
      </c>
      <c r="AT59" s="513">
        <v>20251124</v>
      </c>
      <c r="AU59" s="513">
        <v>15</v>
      </c>
    </row>
    <row r="60" spans="1:47">
      <c r="A60" s="512">
        <v>53</v>
      </c>
      <c r="B60" s="344" t="s">
        <v>56</v>
      </c>
      <c r="C60" s="513">
        <v>20251124</v>
      </c>
      <c r="D60" s="513" t="s">
        <v>57</v>
      </c>
      <c r="E60" s="514" t="s">
        <v>281</v>
      </c>
      <c r="F60" s="504" t="s">
        <v>282</v>
      </c>
      <c r="G60" s="502" t="s">
        <v>60</v>
      </c>
      <c r="H60" s="515" t="s">
        <v>283</v>
      </c>
      <c r="I60" s="515"/>
      <c r="J60" s="516">
        <v>5</v>
      </c>
      <c r="K60" s="513">
        <v>45.6</v>
      </c>
      <c r="L60" s="117" t="s">
        <v>62</v>
      </c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517">
        <v>45.5</v>
      </c>
      <c r="AA60" s="518">
        <f t="shared" si="8"/>
        <v>0.219298245614038</v>
      </c>
      <c r="AB60" s="519">
        <v>85.6</v>
      </c>
      <c r="AC60" s="520">
        <f>(AB60-Z60)*VLOOKUP(AE60,公斤水的体积!A:B,2,)</f>
        <v>40.162957</v>
      </c>
      <c r="AD60" s="521">
        <f t="shared" si="9"/>
        <v>0.407392499999997</v>
      </c>
      <c r="AE60" s="522">
        <v>19</v>
      </c>
      <c r="AF60" s="522"/>
      <c r="AG60" s="522"/>
      <c r="AH60" s="522">
        <v>4</v>
      </c>
      <c r="AI60" s="523" t="s">
        <v>284</v>
      </c>
      <c r="AJ60" s="524">
        <f t="shared" si="10"/>
        <v>2.46913580246914</v>
      </c>
      <c r="AK60" s="525">
        <f>VLOOKUP(AE60,水的平均压缩系数!C:F,4,)*1000</f>
        <v>10.15875</v>
      </c>
      <c r="AL60" s="111" t="s">
        <v>64</v>
      </c>
      <c r="AM60" s="111" t="s">
        <v>64</v>
      </c>
      <c r="AN60" s="111" t="s">
        <v>64</v>
      </c>
      <c r="AO60" s="111" t="s">
        <v>64</v>
      </c>
      <c r="AP60" s="111" t="s">
        <v>64</v>
      </c>
      <c r="AQ60" s="111" t="s">
        <v>64</v>
      </c>
      <c r="AR60" s="111" t="str">
        <f t="shared" si="11"/>
        <v>合格</v>
      </c>
      <c r="AS60" s="98" t="s">
        <v>65</v>
      </c>
      <c r="AT60" s="513">
        <v>20251124</v>
      </c>
      <c r="AU60" s="513">
        <v>15</v>
      </c>
    </row>
    <row r="61" spans="1:47">
      <c r="A61" s="512">
        <v>54</v>
      </c>
      <c r="B61" s="344" t="s">
        <v>56</v>
      </c>
      <c r="C61" s="513">
        <v>20251124</v>
      </c>
      <c r="D61" s="513" t="s">
        <v>57</v>
      </c>
      <c r="E61" s="514" t="s">
        <v>285</v>
      </c>
      <c r="F61" s="504" t="s">
        <v>286</v>
      </c>
      <c r="G61" s="502" t="s">
        <v>60</v>
      </c>
      <c r="H61" s="515" t="s">
        <v>287</v>
      </c>
      <c r="I61" s="515"/>
      <c r="J61" s="344">
        <v>5.7</v>
      </c>
      <c r="K61" s="513">
        <v>49.1</v>
      </c>
      <c r="L61" s="117" t="s">
        <v>62</v>
      </c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517">
        <v>49</v>
      </c>
      <c r="AA61" s="518">
        <f t="shared" si="8"/>
        <v>0.203665987780044</v>
      </c>
      <c r="AB61" s="519">
        <v>89.1</v>
      </c>
      <c r="AC61" s="520">
        <f>(AB61-Z61)*VLOOKUP(AE61,公斤水的体积!A:B,2,)</f>
        <v>40.162957</v>
      </c>
      <c r="AD61" s="521">
        <f t="shared" si="9"/>
        <v>0.407392499999997</v>
      </c>
      <c r="AE61" s="522">
        <v>19</v>
      </c>
      <c r="AF61" s="522"/>
      <c r="AG61" s="522"/>
      <c r="AH61" s="522">
        <v>3</v>
      </c>
      <c r="AI61" s="523" t="s">
        <v>288</v>
      </c>
      <c r="AJ61" s="524">
        <f t="shared" si="10"/>
        <v>2.00400801603206</v>
      </c>
      <c r="AK61" s="525">
        <f>VLOOKUP(AE61,水的平均压缩系数!C:F,4,)*1000</f>
        <v>10.15875</v>
      </c>
      <c r="AL61" s="111" t="s">
        <v>64</v>
      </c>
      <c r="AM61" s="111" t="s">
        <v>64</v>
      </c>
      <c r="AN61" s="111" t="s">
        <v>64</v>
      </c>
      <c r="AO61" s="111" t="s">
        <v>64</v>
      </c>
      <c r="AP61" s="111" t="s">
        <v>64</v>
      </c>
      <c r="AQ61" s="111" t="s">
        <v>64</v>
      </c>
      <c r="AR61" s="111" t="str">
        <f t="shared" si="11"/>
        <v>合格</v>
      </c>
      <c r="AS61" s="98" t="s">
        <v>65</v>
      </c>
      <c r="AT61" s="513">
        <v>20251124</v>
      </c>
      <c r="AU61" s="513">
        <v>15</v>
      </c>
    </row>
    <row r="62" spans="1:47">
      <c r="A62" s="512">
        <v>55</v>
      </c>
      <c r="B62" s="344" t="s">
        <v>56</v>
      </c>
      <c r="C62" s="513">
        <v>20251124</v>
      </c>
      <c r="D62" s="513" t="s">
        <v>57</v>
      </c>
      <c r="E62" s="514" t="s">
        <v>289</v>
      </c>
      <c r="F62" s="504" t="s">
        <v>290</v>
      </c>
      <c r="G62" s="502" t="s">
        <v>79</v>
      </c>
      <c r="H62" s="515" t="s">
        <v>291</v>
      </c>
      <c r="I62" s="515" t="s">
        <v>252</v>
      </c>
      <c r="J62" s="344">
        <v>5.7</v>
      </c>
      <c r="K62" s="513">
        <v>54.9</v>
      </c>
      <c r="L62" s="117" t="s">
        <v>292</v>
      </c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517">
        <v>54.8</v>
      </c>
      <c r="AA62" s="518">
        <f t="shared" si="8"/>
        <v>0.182149362477234</v>
      </c>
      <c r="AB62" s="519">
        <v>94.1</v>
      </c>
      <c r="AC62" s="520">
        <f>(AB62-Z62)*VLOOKUP(AE62,公斤水的体积!A:B,2,)</f>
        <v>39.361701</v>
      </c>
      <c r="AD62" s="521">
        <f t="shared" si="9"/>
        <v>0.412502551020392</v>
      </c>
      <c r="AE62" s="522">
        <v>19</v>
      </c>
      <c r="AF62" s="522"/>
      <c r="AG62" s="522"/>
      <c r="AH62" s="522">
        <v>1.4</v>
      </c>
      <c r="AI62" s="523" t="s">
        <v>293</v>
      </c>
      <c r="AJ62" s="524">
        <f t="shared" si="10"/>
        <v>1.10497237569061</v>
      </c>
      <c r="AK62" s="525">
        <f>VLOOKUP(AE62,水的平均压缩系数!C:F,4,)*1000</f>
        <v>10.15875</v>
      </c>
      <c r="AL62" s="111" t="s">
        <v>64</v>
      </c>
      <c r="AM62" s="111" t="s">
        <v>64</v>
      </c>
      <c r="AN62" s="111" t="s">
        <v>64</v>
      </c>
      <c r="AO62" s="111" t="s">
        <v>64</v>
      </c>
      <c r="AP62" s="111" t="s">
        <v>64</v>
      </c>
      <c r="AQ62" s="111" t="s">
        <v>64</v>
      </c>
      <c r="AR62" s="111" t="str">
        <f t="shared" si="11"/>
        <v>合格</v>
      </c>
      <c r="AS62" s="98" t="s">
        <v>65</v>
      </c>
      <c r="AT62" s="513">
        <v>20251124</v>
      </c>
      <c r="AU62" s="513">
        <v>15</v>
      </c>
    </row>
    <row r="63" spans="1:47">
      <c r="A63" s="512">
        <v>56</v>
      </c>
      <c r="B63" s="344" t="s">
        <v>56</v>
      </c>
      <c r="C63" s="513">
        <v>20251124</v>
      </c>
      <c r="D63" s="513" t="s">
        <v>57</v>
      </c>
      <c r="E63" s="514" t="s">
        <v>294</v>
      </c>
      <c r="F63" s="504" t="s">
        <v>295</v>
      </c>
      <c r="G63" s="502" t="s">
        <v>296</v>
      </c>
      <c r="H63" s="515" t="s">
        <v>252</v>
      </c>
      <c r="I63" s="515"/>
      <c r="J63" s="344">
        <v>5.7</v>
      </c>
      <c r="K63" s="513">
        <v>46.7</v>
      </c>
      <c r="L63" s="117" t="s">
        <v>62</v>
      </c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517">
        <v>46.6</v>
      </c>
      <c r="AA63" s="518">
        <f t="shared" si="8"/>
        <v>0.214132762312637</v>
      </c>
      <c r="AB63" s="519">
        <v>86.7</v>
      </c>
      <c r="AC63" s="520">
        <f>(AB63-Z63)*VLOOKUP(AE63,公斤水的体积!A:B,2,)</f>
        <v>40.162957</v>
      </c>
      <c r="AD63" s="521">
        <f t="shared" si="9"/>
        <v>0.407392500000014</v>
      </c>
      <c r="AE63" s="522">
        <v>19</v>
      </c>
      <c r="AF63" s="522"/>
      <c r="AG63" s="522"/>
      <c r="AH63" s="522">
        <v>1.2</v>
      </c>
      <c r="AI63" s="523" t="s">
        <v>110</v>
      </c>
      <c r="AJ63" s="524">
        <f t="shared" si="10"/>
        <v>0.77319587628866</v>
      </c>
      <c r="AK63" s="525">
        <f>VLOOKUP(AE63,水的平均压缩系数!C:F,4,)*1000</f>
        <v>10.15875</v>
      </c>
      <c r="AL63" s="111" t="s">
        <v>64</v>
      </c>
      <c r="AM63" s="111" t="s">
        <v>64</v>
      </c>
      <c r="AN63" s="111" t="s">
        <v>64</v>
      </c>
      <c r="AO63" s="111" t="s">
        <v>64</v>
      </c>
      <c r="AP63" s="111" t="s">
        <v>64</v>
      </c>
      <c r="AQ63" s="111" t="s">
        <v>64</v>
      </c>
      <c r="AR63" s="111" t="str">
        <f t="shared" si="11"/>
        <v>合格</v>
      </c>
      <c r="AS63" s="98" t="s">
        <v>65</v>
      </c>
      <c r="AT63" s="513">
        <v>20251124</v>
      </c>
      <c r="AU63" s="513">
        <v>15</v>
      </c>
    </row>
    <row r="64" spans="1:47">
      <c r="A64" s="512">
        <v>57</v>
      </c>
      <c r="B64" s="344" t="s">
        <v>56</v>
      </c>
      <c r="C64" s="513">
        <v>20251124</v>
      </c>
      <c r="D64" s="513" t="s">
        <v>57</v>
      </c>
      <c r="E64" s="514" t="s">
        <v>297</v>
      </c>
      <c r="F64" s="504" t="s">
        <v>298</v>
      </c>
      <c r="G64" s="502" t="s">
        <v>137</v>
      </c>
      <c r="H64" s="515" t="s">
        <v>225</v>
      </c>
      <c r="I64" s="515" t="s">
        <v>299</v>
      </c>
      <c r="J64" s="344">
        <v>5.7</v>
      </c>
      <c r="K64" s="513">
        <v>53.6</v>
      </c>
      <c r="L64" s="117" t="s">
        <v>300</v>
      </c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517">
        <v>53.5</v>
      </c>
      <c r="AA64" s="518">
        <f t="shared" si="8"/>
        <v>0.186567164179107</v>
      </c>
      <c r="AB64" s="519">
        <v>94.3</v>
      </c>
      <c r="AC64" s="520">
        <f>(AB64-Z64)*VLOOKUP(AE64,公斤水的体积!A:B,2,)</f>
        <v>40.864056</v>
      </c>
      <c r="AD64" s="521">
        <f t="shared" si="9"/>
        <v>0.403085995085983</v>
      </c>
      <c r="AE64" s="522">
        <v>19</v>
      </c>
      <c r="AF64" s="522"/>
      <c r="AG64" s="522"/>
      <c r="AH64" s="522">
        <v>1.9</v>
      </c>
      <c r="AI64" s="523" t="s">
        <v>301</v>
      </c>
      <c r="AJ64" s="524">
        <f t="shared" si="10"/>
        <v>1.39603232916973</v>
      </c>
      <c r="AK64" s="525">
        <f>VLOOKUP(AE64,水的平均压缩系数!C:F,4,)*1000</f>
        <v>10.15875</v>
      </c>
      <c r="AL64" s="111" t="s">
        <v>64</v>
      </c>
      <c r="AM64" s="111" t="s">
        <v>64</v>
      </c>
      <c r="AN64" s="111" t="s">
        <v>64</v>
      </c>
      <c r="AO64" s="111" t="s">
        <v>64</v>
      </c>
      <c r="AP64" s="111" t="s">
        <v>64</v>
      </c>
      <c r="AQ64" s="111" t="s">
        <v>64</v>
      </c>
      <c r="AR64" s="111" t="str">
        <f t="shared" si="11"/>
        <v>合格</v>
      </c>
      <c r="AS64" s="98" t="s">
        <v>65</v>
      </c>
      <c r="AT64" s="513">
        <v>20251124</v>
      </c>
      <c r="AU64" s="513">
        <v>15</v>
      </c>
    </row>
  </sheetData>
  <autoFilter xmlns:etc="http://www.wps.cn/officeDocument/2017/etCustomData" ref="A1:IR64" etc:filterBottomFollowUsedRange="0">
    <extLst/>
  </autoFilter>
  <mergeCells count="51">
    <mergeCell ref="H3:I3"/>
    <mergeCell ref="E4:L4"/>
    <mergeCell ref="M4:O4"/>
    <mergeCell ref="P4:X4"/>
    <mergeCell ref="AE4:AK4"/>
    <mergeCell ref="AL4:AM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U2"/>
  </mergeCells>
  <pageMargins left="0.46875" right="0.388888888888889" top="0.349305555555556" bottom="0.509027777777778" header="0.349305555555556" footer="0.5"/>
  <pageSetup paperSize="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IT294"/>
  <sheetViews>
    <sheetView showGridLines="0" tabSelected="1" workbookViewId="0">
      <pane xSplit="2" ySplit="5" topLeftCell="C6" activePane="bottomRight" state="frozen"/>
      <selection/>
      <selection pane="topRight"/>
      <selection pane="bottomLeft"/>
      <selection pane="bottomRight" activeCell="AT3" sqref="AT3:AT5"/>
    </sheetView>
  </sheetViews>
  <sheetFormatPr defaultColWidth="9" defaultRowHeight="13.5"/>
  <cols>
    <col min="1" max="1" width="4.25" style="357" customWidth="1"/>
    <col min="2" max="2" width="6.125" style="358" customWidth="1"/>
    <col min="3" max="3" width="9.25" style="359" customWidth="1"/>
    <col min="4" max="4" width="4.625" style="13" customWidth="1"/>
    <col min="5" max="5" width="7.625" style="360" customWidth="1"/>
    <col min="6" max="6" width="7.375" style="12" customWidth="1"/>
    <col min="7" max="7" width="6.25" style="361" customWidth="1"/>
    <col min="8" max="8" width="7.75" style="13" customWidth="1"/>
    <col min="9" max="9" width="6.5" style="13" customWidth="1"/>
    <col min="10" max="10" width="4.375" style="13" customWidth="1"/>
    <col min="11" max="11" width="7.15833333333333" style="13" customWidth="1"/>
    <col min="12" max="12" width="7.60833333333333" style="13" customWidth="1"/>
    <col min="13" max="25" width="5.125" style="359" hidden="1" customWidth="1"/>
    <col min="26" max="26" width="6.25" style="13" customWidth="1"/>
    <col min="27" max="27" width="4.5" style="362" customWidth="1"/>
    <col min="28" max="28" width="6.25" style="13" customWidth="1"/>
    <col min="29" max="29" width="5" style="363" customWidth="1"/>
    <col min="30" max="30" width="7.375" style="362" customWidth="1"/>
    <col min="31" max="31" width="4" style="26" customWidth="1"/>
    <col min="32" max="32" width="4.625" style="26" hidden="1" customWidth="1"/>
    <col min="33" max="33" width="4.375" style="26" hidden="1" customWidth="1"/>
    <col min="34" max="34" width="7.125" style="145" customWidth="1"/>
    <col min="35" max="35" width="6.84166666666667" style="364" customWidth="1"/>
    <col min="36" max="36" width="5.75" style="365" customWidth="1"/>
    <col min="37" max="37" width="0.108333333333333" style="366" customWidth="1"/>
    <col min="38" max="38" width="3.125" style="367" customWidth="1"/>
    <col min="39" max="42" width="3" style="367" customWidth="1"/>
    <col min="43" max="43" width="3.125" style="367" customWidth="1"/>
    <col min="44" max="44" width="6.51666666666667" style="368" customWidth="1"/>
    <col min="45" max="45" width="8.15" style="26" customWidth="1"/>
    <col min="46" max="46" width="10.875" style="145" customWidth="1"/>
    <col min="47" max="47" width="4.625" style="369" customWidth="1"/>
    <col min="48" max="48" width="4.25" style="370" customWidth="1"/>
    <col min="49" max="253" width="9" style="370" customWidth="1"/>
    <col min="254" max="16384" width="9" style="370"/>
  </cols>
  <sheetData>
    <row r="1" ht="30" customHeight="1" spans="1:254">
      <c r="F1" s="371"/>
      <c r="G1" s="372"/>
      <c r="H1" s="373"/>
      <c r="I1" s="373"/>
      <c r="J1" s="373"/>
      <c r="K1" s="373" t="s">
        <v>302</v>
      </c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4"/>
      <c r="AB1" s="375"/>
      <c r="AC1" s="376"/>
      <c r="AD1" s="374"/>
    </row>
    <row r="2" s="356" customFormat="1" ht="19" customHeight="1" spans="1:254">
      <c r="A2" s="377"/>
      <c r="B2" s="378" t="s">
        <v>1</v>
      </c>
      <c r="C2" s="379"/>
      <c r="D2" s="369"/>
      <c r="E2" s="380"/>
      <c r="F2" s="369"/>
      <c r="G2" s="381"/>
      <c r="H2" s="382"/>
      <c r="I2" s="382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12"/>
      <c r="AA2" s="383"/>
      <c r="AB2" s="145"/>
      <c r="AC2" s="384"/>
      <c r="AD2" s="383"/>
      <c r="AE2" s="369"/>
      <c r="AF2" s="369"/>
      <c r="AG2" s="369"/>
      <c r="AH2" s="369"/>
      <c r="AI2" s="364"/>
      <c r="AJ2" s="385"/>
      <c r="AK2" s="386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</row>
    <row r="3" s="356" customFormat="1" ht="15" customHeight="1" spans="1:254">
      <c r="A3" s="66" t="s">
        <v>303</v>
      </c>
      <c r="B3" s="387" t="s">
        <v>304</v>
      </c>
      <c r="C3" s="388" t="s">
        <v>305</v>
      </c>
      <c r="D3" s="389" t="s">
        <v>5</v>
      </c>
      <c r="E3" s="390" t="s">
        <v>6</v>
      </c>
      <c r="F3" s="391"/>
      <c r="G3" s="392"/>
      <c r="H3" s="391"/>
      <c r="I3" s="391"/>
      <c r="J3" s="391"/>
      <c r="K3" s="391"/>
      <c r="L3" s="391"/>
      <c r="M3" s="391" t="s">
        <v>7</v>
      </c>
      <c r="N3" s="391"/>
      <c r="O3" s="391"/>
      <c r="P3" s="391" t="s">
        <v>8</v>
      </c>
      <c r="Q3" s="391"/>
      <c r="R3" s="391"/>
      <c r="S3" s="391"/>
      <c r="T3" s="391"/>
      <c r="U3" s="391"/>
      <c r="V3" s="391"/>
      <c r="W3" s="391"/>
      <c r="X3" s="391"/>
      <c r="Y3" s="389" t="s">
        <v>9</v>
      </c>
      <c r="Z3" s="393" t="s">
        <v>10</v>
      </c>
      <c r="AA3" s="394" t="s">
        <v>11</v>
      </c>
      <c r="AB3" s="395" t="s">
        <v>12</v>
      </c>
      <c r="AC3" s="396" t="s">
        <v>13</v>
      </c>
      <c r="AD3" s="394" t="s">
        <v>14</v>
      </c>
      <c r="AE3" s="388" t="s">
        <v>15</v>
      </c>
      <c r="AF3" s="388"/>
      <c r="AG3" s="388"/>
      <c r="AH3" s="388"/>
      <c r="AI3" s="397"/>
      <c r="AJ3" s="398"/>
      <c r="AK3" s="399"/>
      <c r="AL3" s="391" t="s">
        <v>16</v>
      </c>
      <c r="AM3" s="391"/>
      <c r="AN3" s="389" t="s">
        <v>17</v>
      </c>
      <c r="AO3" s="389" t="s">
        <v>18</v>
      </c>
      <c r="AP3" s="389" t="s">
        <v>19</v>
      </c>
      <c r="AQ3" s="400" t="s">
        <v>20</v>
      </c>
      <c r="AR3" s="389" t="s">
        <v>21</v>
      </c>
      <c r="AS3" s="389" t="s">
        <v>22</v>
      </c>
      <c r="AT3" s="389" t="s">
        <v>23</v>
      </c>
      <c r="AU3" s="388" t="s">
        <v>24</v>
      </c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</row>
    <row r="4" s="356" customFormat="1" ht="25" customHeight="1" spans="1:254">
      <c r="A4" s="66"/>
      <c r="B4" s="387"/>
      <c r="C4" s="388"/>
      <c r="D4" s="389"/>
      <c r="E4" s="401" t="s">
        <v>25</v>
      </c>
      <c r="F4" s="388" t="s">
        <v>306</v>
      </c>
      <c r="G4" s="387" t="s">
        <v>27</v>
      </c>
      <c r="H4" s="388" t="s">
        <v>28</v>
      </c>
      <c r="I4" s="388" t="s">
        <v>29</v>
      </c>
      <c r="J4" s="388" t="s">
        <v>30</v>
      </c>
      <c r="K4" s="388" t="s">
        <v>31</v>
      </c>
      <c r="L4" s="388" t="s">
        <v>32</v>
      </c>
      <c r="M4" s="389" t="s">
        <v>33</v>
      </c>
      <c r="N4" s="389" t="s">
        <v>34</v>
      </c>
      <c r="O4" s="389" t="s">
        <v>35</v>
      </c>
      <c r="P4" s="389" t="s">
        <v>36</v>
      </c>
      <c r="Q4" s="389" t="s">
        <v>37</v>
      </c>
      <c r="R4" s="389" t="s">
        <v>38</v>
      </c>
      <c r="S4" s="389" t="s">
        <v>39</v>
      </c>
      <c r="T4" s="389" t="s">
        <v>40</v>
      </c>
      <c r="U4" s="391" t="s">
        <v>41</v>
      </c>
      <c r="V4" s="391"/>
      <c r="W4" s="391"/>
      <c r="X4" s="391" t="s">
        <v>42</v>
      </c>
      <c r="Y4" s="389"/>
      <c r="Z4" s="393"/>
      <c r="AA4" s="394"/>
      <c r="AB4" s="395"/>
      <c r="AC4" s="396"/>
      <c r="AD4" s="394"/>
      <c r="AE4" s="402" t="s">
        <v>43</v>
      </c>
      <c r="AF4" s="388" t="s">
        <v>44</v>
      </c>
      <c r="AG4" s="388" t="s">
        <v>45</v>
      </c>
      <c r="AH4" s="388" t="s">
        <v>46</v>
      </c>
      <c r="AI4" s="397" t="s">
        <v>47</v>
      </c>
      <c r="AJ4" s="403" t="s">
        <v>48</v>
      </c>
      <c r="AK4" s="404" t="s">
        <v>307</v>
      </c>
      <c r="AL4" s="389" t="s">
        <v>50</v>
      </c>
      <c r="AM4" s="389" t="s">
        <v>51</v>
      </c>
      <c r="AN4" s="389"/>
      <c r="AO4" s="389"/>
      <c r="AP4" s="389"/>
      <c r="AQ4" s="400"/>
      <c r="AR4" s="389"/>
      <c r="AS4" s="389"/>
      <c r="AT4" s="389"/>
      <c r="AU4" s="388"/>
      <c r="AV4" s="357"/>
      <c r="AW4" s="357"/>
      <c r="AX4" s="357"/>
      <c r="AY4" s="357"/>
      <c r="AZ4" s="357"/>
      <c r="BA4" s="357"/>
      <c r="BB4" s="357"/>
      <c r="BC4" s="357"/>
      <c r="BD4" s="357"/>
      <c r="BE4" s="357"/>
      <c r="BF4" s="357"/>
      <c r="BG4" s="357"/>
      <c r="BH4" s="357"/>
      <c r="BI4" s="357"/>
      <c r="BJ4" s="357"/>
      <c r="BK4" s="357"/>
      <c r="BL4" s="357"/>
      <c r="BM4" s="357"/>
      <c r="BN4" s="357"/>
      <c r="BO4" s="357"/>
      <c r="BP4" s="357"/>
      <c r="BQ4" s="357"/>
      <c r="BR4" s="357"/>
      <c r="BS4" s="357"/>
      <c r="BT4" s="357"/>
      <c r="BU4" s="357"/>
      <c r="BV4" s="357"/>
      <c r="BW4" s="357"/>
      <c r="BX4" s="357"/>
      <c r="BY4" s="357"/>
      <c r="BZ4" s="357"/>
      <c r="CA4" s="357"/>
      <c r="CB4" s="357"/>
      <c r="CC4" s="357"/>
      <c r="CD4" s="357"/>
      <c r="CE4" s="357"/>
      <c r="CF4" s="357"/>
      <c r="CG4" s="357"/>
      <c r="CH4" s="357"/>
      <c r="CI4" s="357"/>
      <c r="CJ4" s="357"/>
      <c r="CK4" s="357"/>
      <c r="CL4" s="357"/>
      <c r="CM4" s="357"/>
      <c r="CN4" s="357"/>
      <c r="CO4" s="357"/>
      <c r="CP4" s="357"/>
      <c r="CQ4" s="357"/>
      <c r="CR4" s="357"/>
      <c r="CS4" s="357"/>
      <c r="CT4" s="357"/>
      <c r="CU4" s="357"/>
      <c r="CV4" s="357"/>
      <c r="CW4" s="357"/>
      <c r="CX4" s="357"/>
      <c r="CY4" s="357"/>
      <c r="CZ4" s="357"/>
      <c r="DA4" s="357"/>
      <c r="DB4" s="357"/>
      <c r="DC4" s="357"/>
      <c r="DD4" s="357"/>
      <c r="DE4" s="357"/>
      <c r="DF4" s="357"/>
      <c r="DG4" s="357"/>
      <c r="DH4" s="357"/>
      <c r="DI4" s="357"/>
      <c r="DJ4" s="357"/>
      <c r="DK4" s="357"/>
      <c r="DL4" s="357"/>
      <c r="DM4" s="357"/>
      <c r="DN4" s="357"/>
      <c r="DO4" s="357"/>
      <c r="DP4" s="357"/>
      <c r="DQ4" s="357"/>
      <c r="DR4" s="357"/>
      <c r="DS4" s="357"/>
      <c r="DT4" s="357"/>
      <c r="DU4" s="357"/>
      <c r="DV4" s="357"/>
      <c r="DW4" s="357"/>
      <c r="DX4" s="357"/>
      <c r="DY4" s="357"/>
      <c r="DZ4" s="357"/>
      <c r="EA4" s="357"/>
      <c r="EB4" s="357"/>
      <c r="EC4" s="357"/>
      <c r="ED4" s="357"/>
      <c r="EE4" s="357"/>
      <c r="EF4" s="357"/>
      <c r="EG4" s="357"/>
      <c r="EH4" s="357"/>
      <c r="EI4" s="357"/>
      <c r="EJ4" s="357"/>
      <c r="EK4" s="357"/>
      <c r="EL4" s="357"/>
      <c r="EM4" s="357"/>
      <c r="EN4" s="357"/>
      <c r="EO4" s="357"/>
      <c r="EP4" s="357"/>
      <c r="EQ4" s="357"/>
      <c r="ER4" s="357"/>
      <c r="ES4" s="357"/>
      <c r="ET4" s="357"/>
      <c r="EU4" s="357"/>
      <c r="EV4" s="357"/>
      <c r="EW4" s="357"/>
      <c r="EX4" s="357"/>
      <c r="EY4" s="357"/>
      <c r="EZ4" s="357"/>
      <c r="FA4" s="357"/>
      <c r="FB4" s="357"/>
      <c r="FC4" s="357"/>
      <c r="FD4" s="357"/>
      <c r="FE4" s="357"/>
      <c r="FF4" s="357"/>
      <c r="FG4" s="357"/>
      <c r="FH4" s="357"/>
      <c r="FI4" s="357"/>
      <c r="FJ4" s="357"/>
      <c r="FK4" s="357"/>
      <c r="FL4" s="357"/>
      <c r="FM4" s="357"/>
      <c r="FN4" s="357"/>
      <c r="FO4" s="357"/>
      <c r="FP4" s="357"/>
      <c r="FQ4" s="357"/>
      <c r="FR4" s="357"/>
      <c r="FS4" s="357"/>
      <c r="FT4" s="357"/>
      <c r="FU4" s="357"/>
      <c r="FV4" s="357"/>
      <c r="FW4" s="357"/>
      <c r="FX4" s="357"/>
      <c r="FY4" s="357"/>
      <c r="FZ4" s="357"/>
      <c r="GA4" s="357"/>
      <c r="GB4" s="357"/>
      <c r="GC4" s="357"/>
      <c r="GD4" s="357"/>
      <c r="GE4" s="357"/>
      <c r="GF4" s="357"/>
      <c r="GG4" s="357"/>
      <c r="GH4" s="357"/>
      <c r="GI4" s="357"/>
      <c r="GJ4" s="357"/>
      <c r="GK4" s="357"/>
      <c r="GL4" s="357"/>
      <c r="GM4" s="357"/>
      <c r="GN4" s="357"/>
      <c r="GO4" s="357"/>
      <c r="GP4" s="357"/>
      <c r="GQ4" s="357"/>
      <c r="GR4" s="357"/>
      <c r="GS4" s="357"/>
      <c r="GT4" s="357"/>
      <c r="GU4" s="357"/>
      <c r="GV4" s="357"/>
      <c r="GW4" s="357"/>
      <c r="GX4" s="357"/>
      <c r="GY4" s="357"/>
      <c r="GZ4" s="357"/>
      <c r="HA4" s="357"/>
      <c r="HB4" s="357"/>
      <c r="HC4" s="357"/>
      <c r="HD4" s="357"/>
      <c r="HE4" s="357"/>
      <c r="HF4" s="357"/>
      <c r="HG4" s="357"/>
      <c r="HH4" s="357"/>
      <c r="HI4" s="357"/>
      <c r="HJ4" s="357"/>
      <c r="HK4" s="357"/>
      <c r="HL4" s="357"/>
      <c r="HM4" s="357"/>
      <c r="HN4" s="357"/>
      <c r="HO4" s="357"/>
      <c r="HP4" s="357"/>
      <c r="HQ4" s="357"/>
      <c r="HR4" s="357"/>
      <c r="HS4" s="357"/>
      <c r="HT4" s="357"/>
      <c r="HU4" s="357"/>
      <c r="HV4" s="357"/>
      <c r="HW4" s="357"/>
      <c r="HX4" s="357"/>
      <c r="HY4" s="357"/>
      <c r="HZ4" s="357"/>
      <c r="IA4" s="357"/>
      <c r="IB4" s="357"/>
      <c r="IC4" s="357"/>
      <c r="ID4" s="357"/>
      <c r="IE4" s="357"/>
      <c r="IF4" s="357"/>
      <c r="IG4" s="357"/>
      <c r="IH4" s="357"/>
      <c r="II4" s="357"/>
      <c r="IJ4" s="357"/>
      <c r="IK4" s="357"/>
      <c r="IL4" s="357"/>
      <c r="IM4" s="357"/>
      <c r="IN4" s="357"/>
      <c r="IO4" s="357"/>
      <c r="IP4" s="357"/>
      <c r="IQ4" s="357"/>
      <c r="IR4" s="357"/>
      <c r="IS4" s="357"/>
      <c r="IT4" s="357"/>
    </row>
    <row r="5" s="151" customFormat="1" ht="23" customHeight="1" spans="1:254">
      <c r="A5" s="66"/>
      <c r="B5" s="387"/>
      <c r="C5" s="388"/>
      <c r="D5" s="389"/>
      <c r="E5" s="390"/>
      <c r="F5" s="391"/>
      <c r="G5" s="392"/>
      <c r="H5" s="388"/>
      <c r="I5" s="391"/>
      <c r="J5" s="391"/>
      <c r="K5" s="391"/>
      <c r="L5" s="391"/>
      <c r="M5" s="389"/>
      <c r="N5" s="389"/>
      <c r="O5" s="389"/>
      <c r="P5" s="389"/>
      <c r="Q5" s="389"/>
      <c r="R5" s="389"/>
      <c r="S5" s="389"/>
      <c r="T5" s="389"/>
      <c r="U5" s="405" t="s">
        <v>52</v>
      </c>
      <c r="V5" s="405" t="s">
        <v>53</v>
      </c>
      <c r="W5" s="405" t="s">
        <v>54</v>
      </c>
      <c r="X5" s="405" t="s">
        <v>308</v>
      </c>
      <c r="Y5" s="389"/>
      <c r="Z5" s="393"/>
      <c r="AA5" s="394"/>
      <c r="AB5" s="395"/>
      <c r="AC5" s="396"/>
      <c r="AD5" s="394"/>
      <c r="AE5" s="406"/>
      <c r="AF5" s="388"/>
      <c r="AG5" s="388"/>
      <c r="AH5" s="388"/>
      <c r="AI5" s="397"/>
      <c r="AJ5" s="403"/>
      <c r="AK5" s="407"/>
      <c r="AL5" s="389"/>
      <c r="AM5" s="389"/>
      <c r="AN5" s="389"/>
      <c r="AO5" s="389"/>
      <c r="AP5" s="389"/>
      <c r="AQ5" s="400"/>
      <c r="AR5" s="389"/>
      <c r="AS5" s="389"/>
      <c r="AT5" s="389"/>
      <c r="AU5" s="388"/>
      <c r="AV5" s="408"/>
      <c r="AW5" s="408"/>
      <c r="AX5" s="408"/>
      <c r="AY5" s="408"/>
      <c r="AZ5" s="408"/>
      <c r="BA5" s="408"/>
      <c r="BB5" s="408"/>
      <c r="BC5" s="408"/>
      <c r="BD5" s="408"/>
      <c r="BE5" s="408"/>
      <c r="BF5" s="408"/>
      <c r="BG5" s="408"/>
      <c r="BH5" s="408"/>
      <c r="BI5" s="408"/>
      <c r="BJ5" s="408"/>
      <c r="BK5" s="408"/>
      <c r="BL5" s="408"/>
      <c r="BM5" s="408"/>
      <c r="BN5" s="408"/>
      <c r="BO5" s="408"/>
      <c r="BP5" s="408"/>
      <c r="BQ5" s="408"/>
      <c r="BR5" s="408"/>
      <c r="BS5" s="408"/>
      <c r="BT5" s="408"/>
      <c r="BU5" s="408"/>
      <c r="BV5" s="408"/>
      <c r="BW5" s="408"/>
      <c r="BX5" s="408"/>
      <c r="BY5" s="408"/>
      <c r="BZ5" s="408"/>
      <c r="CA5" s="408"/>
      <c r="CB5" s="408"/>
      <c r="CC5" s="408"/>
      <c r="CD5" s="408"/>
      <c r="CE5" s="408"/>
      <c r="CF5" s="408"/>
      <c r="CG5" s="408"/>
      <c r="CH5" s="408"/>
      <c r="CI5" s="408"/>
      <c r="CJ5" s="408"/>
      <c r="CK5" s="408"/>
      <c r="CL5" s="408"/>
      <c r="CM5" s="408"/>
      <c r="CN5" s="408"/>
      <c r="CO5" s="408"/>
      <c r="CP5" s="408"/>
      <c r="CQ5" s="408"/>
      <c r="CR5" s="408"/>
      <c r="CS5" s="408"/>
      <c r="CT5" s="408"/>
      <c r="CU5" s="408"/>
      <c r="CV5" s="408"/>
      <c r="CW5" s="408"/>
      <c r="CX5" s="408"/>
      <c r="CY5" s="408"/>
      <c r="CZ5" s="408"/>
      <c r="DA5" s="408"/>
      <c r="DB5" s="408"/>
      <c r="DC5" s="408"/>
      <c r="DD5" s="408"/>
      <c r="DE5" s="408"/>
      <c r="DF5" s="408"/>
      <c r="DG5" s="408"/>
      <c r="DH5" s="408"/>
      <c r="DI5" s="408"/>
      <c r="DJ5" s="408"/>
      <c r="DK5" s="408"/>
      <c r="DL5" s="408"/>
      <c r="DM5" s="408"/>
      <c r="DN5" s="408"/>
      <c r="DO5" s="408"/>
      <c r="DP5" s="408"/>
      <c r="DQ5" s="408"/>
      <c r="DR5" s="408"/>
      <c r="DS5" s="408"/>
      <c r="DT5" s="408"/>
      <c r="DU5" s="408"/>
      <c r="DV5" s="408"/>
      <c r="DW5" s="408"/>
      <c r="DX5" s="408"/>
      <c r="DY5" s="408"/>
      <c r="DZ5" s="408"/>
      <c r="EA5" s="408"/>
      <c r="EB5" s="408"/>
      <c r="EC5" s="408"/>
      <c r="ED5" s="408"/>
      <c r="EE5" s="408"/>
      <c r="EF5" s="408"/>
      <c r="EG5" s="408"/>
      <c r="EH5" s="408"/>
      <c r="EI5" s="408"/>
      <c r="EJ5" s="408"/>
      <c r="EK5" s="408"/>
      <c r="EL5" s="408"/>
      <c r="EM5" s="408"/>
      <c r="EN5" s="408"/>
      <c r="EO5" s="408"/>
      <c r="EP5" s="408"/>
      <c r="EQ5" s="408"/>
      <c r="ER5" s="408"/>
      <c r="ES5" s="408"/>
      <c r="ET5" s="408"/>
      <c r="EU5" s="408"/>
      <c r="EV5" s="408"/>
      <c r="EW5" s="408"/>
      <c r="EX5" s="408"/>
      <c r="EY5" s="408"/>
      <c r="EZ5" s="408"/>
      <c r="FA5" s="408"/>
      <c r="FB5" s="408"/>
      <c r="FC5" s="408"/>
      <c r="FD5" s="408"/>
      <c r="FE5" s="408"/>
      <c r="FF5" s="408"/>
      <c r="FG5" s="408"/>
      <c r="FH5" s="408"/>
      <c r="FI5" s="408"/>
      <c r="FJ5" s="408"/>
      <c r="FK5" s="408"/>
      <c r="FL5" s="408"/>
      <c r="FM5" s="408"/>
      <c r="FN5" s="408"/>
      <c r="FO5" s="408"/>
      <c r="FP5" s="408"/>
      <c r="FQ5" s="408"/>
      <c r="FR5" s="408"/>
      <c r="FS5" s="408"/>
      <c r="FT5" s="408"/>
      <c r="FU5" s="408"/>
      <c r="FV5" s="408"/>
      <c r="FW5" s="408"/>
      <c r="FX5" s="408"/>
      <c r="FY5" s="408"/>
      <c r="FZ5" s="408"/>
      <c r="GA5" s="408"/>
      <c r="GB5" s="408"/>
      <c r="GC5" s="408"/>
      <c r="GD5" s="408"/>
      <c r="GE5" s="408"/>
      <c r="GF5" s="408"/>
      <c r="GG5" s="408"/>
      <c r="GH5" s="408"/>
      <c r="GI5" s="408"/>
      <c r="GJ5" s="408"/>
      <c r="GK5" s="408"/>
      <c r="GL5" s="408"/>
      <c r="GM5" s="408"/>
      <c r="GN5" s="408"/>
      <c r="GO5" s="408"/>
      <c r="GP5" s="408"/>
      <c r="GQ5" s="408"/>
      <c r="GR5" s="408"/>
      <c r="GS5" s="408"/>
      <c r="GT5" s="408"/>
      <c r="GU5" s="408"/>
      <c r="GV5" s="408"/>
      <c r="GW5" s="408"/>
      <c r="GX5" s="408"/>
      <c r="GY5" s="408"/>
      <c r="GZ5" s="408"/>
      <c r="HA5" s="408"/>
      <c r="HB5" s="408"/>
      <c r="HC5" s="408"/>
      <c r="HD5" s="408"/>
      <c r="HE5" s="408"/>
      <c r="HF5" s="408"/>
      <c r="HG5" s="408"/>
      <c r="HH5" s="408"/>
      <c r="HI5" s="408"/>
      <c r="HJ5" s="408"/>
      <c r="HK5" s="408"/>
      <c r="HL5" s="408"/>
      <c r="HM5" s="408"/>
      <c r="HN5" s="408"/>
      <c r="HO5" s="408"/>
      <c r="HP5" s="408"/>
      <c r="HQ5" s="408"/>
      <c r="HR5" s="408"/>
      <c r="HS5" s="408"/>
      <c r="HT5" s="408"/>
      <c r="HU5" s="408"/>
      <c r="HV5" s="408"/>
      <c r="HW5" s="408"/>
      <c r="HX5" s="408"/>
      <c r="HY5" s="408"/>
      <c r="HZ5" s="408"/>
      <c r="IA5" s="408"/>
      <c r="IB5" s="408"/>
      <c r="IC5" s="408"/>
      <c r="ID5" s="408"/>
      <c r="IE5" s="408"/>
      <c r="IF5" s="408"/>
      <c r="IG5" s="408"/>
      <c r="IH5" s="408"/>
      <c r="II5" s="408"/>
      <c r="IJ5" s="408"/>
      <c r="IK5" s="408"/>
      <c r="IL5" s="408"/>
      <c r="IM5" s="408"/>
      <c r="IN5" s="408"/>
      <c r="IO5" s="408"/>
      <c r="IP5" s="408"/>
      <c r="IQ5" s="408"/>
      <c r="IR5" s="408"/>
      <c r="IS5" s="408"/>
      <c r="IT5" s="408"/>
    </row>
    <row r="6" s="28" customFormat="1" ht="18.95" customHeight="1" spans="1:254">
      <c r="A6" s="409">
        <v>1</v>
      </c>
      <c r="B6" s="410">
        <v>2</v>
      </c>
      <c r="C6" s="92">
        <v>3</v>
      </c>
      <c r="D6" s="92">
        <v>4</v>
      </c>
      <c r="E6" s="411">
        <v>5</v>
      </c>
      <c r="F6" s="92">
        <v>6</v>
      </c>
      <c r="G6" s="412">
        <v>7</v>
      </c>
      <c r="H6" s="92">
        <v>8</v>
      </c>
      <c r="I6" s="92">
        <v>9</v>
      </c>
      <c r="J6" s="413">
        <v>10</v>
      </c>
      <c r="K6" s="92">
        <v>11</v>
      </c>
      <c r="L6" s="92">
        <v>12</v>
      </c>
      <c r="M6" s="92">
        <v>13</v>
      </c>
      <c r="N6" s="92">
        <v>14</v>
      </c>
      <c r="O6" s="92">
        <v>15</v>
      </c>
      <c r="P6" s="92">
        <v>16</v>
      </c>
      <c r="Q6" s="92">
        <v>17</v>
      </c>
      <c r="R6" s="92">
        <v>18</v>
      </c>
      <c r="S6" s="92">
        <v>19</v>
      </c>
      <c r="T6" s="92">
        <v>20</v>
      </c>
      <c r="U6" s="92">
        <v>21</v>
      </c>
      <c r="V6" s="92">
        <v>22</v>
      </c>
      <c r="W6" s="92">
        <v>23</v>
      </c>
      <c r="X6" s="92">
        <v>24</v>
      </c>
      <c r="Y6" s="92">
        <v>25</v>
      </c>
      <c r="Z6" s="92">
        <v>26</v>
      </c>
      <c r="AA6" s="414">
        <v>27</v>
      </c>
      <c r="AB6" s="92">
        <v>28</v>
      </c>
      <c r="AC6" s="415">
        <v>29</v>
      </c>
      <c r="AD6" s="414">
        <v>30</v>
      </c>
      <c r="AE6" s="97">
        <v>31</v>
      </c>
      <c r="AF6" s="97">
        <v>32</v>
      </c>
      <c r="AG6" s="97">
        <v>33</v>
      </c>
      <c r="AH6" s="97">
        <v>34</v>
      </c>
      <c r="AI6" s="416">
        <v>35</v>
      </c>
      <c r="AJ6" s="417">
        <v>36</v>
      </c>
      <c r="AK6" s="92">
        <v>37</v>
      </c>
      <c r="AL6" s="194">
        <v>38</v>
      </c>
      <c r="AM6" s="194">
        <v>39</v>
      </c>
      <c r="AN6" s="194">
        <v>40</v>
      </c>
      <c r="AO6" s="194">
        <v>41</v>
      </c>
      <c r="AP6" s="194">
        <v>42</v>
      </c>
      <c r="AQ6" s="418">
        <v>43</v>
      </c>
      <c r="AR6" s="194">
        <v>44</v>
      </c>
      <c r="AS6" s="97">
        <v>45</v>
      </c>
      <c r="AT6" s="97">
        <v>46</v>
      </c>
      <c r="AU6" s="65">
        <v>47</v>
      </c>
      <c r="AV6" s="419"/>
      <c r="AW6" s="419"/>
      <c r="AX6" s="419"/>
      <c r="AY6" s="419"/>
      <c r="AZ6" s="419"/>
      <c r="BA6" s="419"/>
      <c r="BB6" s="419"/>
      <c r="BC6" s="419"/>
      <c r="BD6" s="419"/>
      <c r="BE6" s="419"/>
      <c r="BF6" s="419"/>
      <c r="BG6" s="419"/>
      <c r="BH6" s="419"/>
      <c r="BI6" s="419"/>
      <c r="BJ6" s="419"/>
      <c r="BK6" s="419"/>
      <c r="BL6" s="419"/>
      <c r="BM6" s="419"/>
      <c r="BN6" s="419"/>
      <c r="BO6" s="419"/>
      <c r="BP6" s="419"/>
      <c r="BQ6" s="419"/>
      <c r="BR6" s="419"/>
      <c r="BS6" s="419"/>
      <c r="BT6" s="419"/>
      <c r="BU6" s="419"/>
      <c r="BV6" s="419"/>
      <c r="BW6" s="419"/>
      <c r="BX6" s="419"/>
      <c r="BY6" s="419"/>
      <c r="BZ6" s="419"/>
      <c r="CA6" s="419"/>
      <c r="CB6" s="419"/>
      <c r="CC6" s="419"/>
      <c r="CD6" s="419"/>
      <c r="CE6" s="419"/>
      <c r="CF6" s="419"/>
      <c r="CG6" s="419"/>
      <c r="CH6" s="419"/>
      <c r="CI6" s="419"/>
      <c r="CJ6" s="419"/>
      <c r="CK6" s="419"/>
      <c r="CL6" s="419"/>
      <c r="CM6" s="419"/>
      <c r="CN6" s="419"/>
      <c r="CO6" s="419"/>
      <c r="CP6" s="419"/>
      <c r="CQ6" s="419"/>
      <c r="CR6" s="419"/>
      <c r="CS6" s="419"/>
      <c r="CT6" s="419"/>
      <c r="CU6" s="419"/>
      <c r="CV6" s="419"/>
      <c r="CW6" s="419"/>
      <c r="CX6" s="419"/>
      <c r="CY6" s="419"/>
      <c r="CZ6" s="419"/>
      <c r="DA6" s="419"/>
      <c r="DB6" s="419"/>
      <c r="DC6" s="419"/>
      <c r="DD6" s="419"/>
      <c r="DE6" s="419"/>
      <c r="DF6" s="419"/>
      <c r="DG6" s="419"/>
      <c r="DH6" s="419"/>
      <c r="DI6" s="419"/>
      <c r="DJ6" s="419"/>
      <c r="DK6" s="419"/>
      <c r="DL6" s="419"/>
      <c r="DM6" s="419"/>
      <c r="DN6" s="419"/>
      <c r="DO6" s="419"/>
      <c r="DP6" s="419"/>
      <c r="DQ6" s="419"/>
      <c r="DR6" s="419"/>
      <c r="DS6" s="419"/>
      <c r="DT6" s="419"/>
      <c r="DU6" s="419"/>
      <c r="DV6" s="419"/>
      <c r="DW6" s="419"/>
      <c r="DX6" s="419"/>
      <c r="DY6" s="419"/>
      <c r="DZ6" s="419"/>
      <c r="EA6" s="419"/>
      <c r="EB6" s="419"/>
      <c r="EC6" s="419"/>
      <c r="ED6" s="419"/>
      <c r="EE6" s="419"/>
      <c r="EF6" s="419"/>
      <c r="EG6" s="419"/>
      <c r="EH6" s="419"/>
      <c r="EI6" s="419"/>
      <c r="EJ6" s="419"/>
      <c r="EK6" s="419"/>
      <c r="EL6" s="419"/>
      <c r="EM6" s="419"/>
      <c r="EN6" s="419"/>
      <c r="EO6" s="419"/>
      <c r="EP6" s="419"/>
      <c r="EQ6" s="419"/>
      <c r="ER6" s="419"/>
      <c r="ES6" s="419"/>
      <c r="ET6" s="419"/>
      <c r="EU6" s="419"/>
      <c r="EV6" s="419"/>
      <c r="EW6" s="419"/>
      <c r="EX6" s="419"/>
      <c r="EY6" s="419"/>
      <c r="EZ6" s="419"/>
      <c r="FA6" s="419"/>
      <c r="FB6" s="419"/>
      <c r="FC6" s="419"/>
      <c r="FD6" s="419"/>
      <c r="FE6" s="419"/>
      <c r="FF6" s="419"/>
      <c r="FG6" s="419"/>
      <c r="FH6" s="419"/>
      <c r="FI6" s="419"/>
      <c r="FJ6" s="419"/>
      <c r="FK6" s="419"/>
      <c r="FL6" s="419"/>
      <c r="FM6" s="419"/>
      <c r="FN6" s="419"/>
      <c r="FO6" s="419"/>
      <c r="FP6" s="419"/>
      <c r="FQ6" s="419"/>
      <c r="FR6" s="419"/>
      <c r="FS6" s="419"/>
      <c r="FT6" s="419"/>
      <c r="FU6" s="419"/>
      <c r="FV6" s="419"/>
      <c r="FW6" s="419"/>
      <c r="FX6" s="419"/>
      <c r="FY6" s="419"/>
      <c r="FZ6" s="419"/>
      <c r="GA6" s="419"/>
      <c r="GB6" s="419"/>
      <c r="GC6" s="419"/>
      <c r="GD6" s="419"/>
      <c r="GE6" s="419"/>
      <c r="GF6" s="419"/>
      <c r="GG6" s="419"/>
      <c r="GH6" s="419"/>
      <c r="GI6" s="419"/>
      <c r="GJ6" s="419"/>
      <c r="GK6" s="419"/>
      <c r="GL6" s="419"/>
      <c r="GM6" s="419"/>
      <c r="GN6" s="419"/>
      <c r="GO6" s="419"/>
      <c r="GP6" s="419"/>
      <c r="GQ6" s="419"/>
      <c r="GR6" s="419"/>
      <c r="GS6" s="419"/>
      <c r="GT6" s="419"/>
      <c r="GU6" s="419"/>
      <c r="GV6" s="419"/>
      <c r="GW6" s="419"/>
      <c r="GX6" s="419"/>
      <c r="GY6" s="419"/>
      <c r="GZ6" s="419"/>
      <c r="HA6" s="419"/>
      <c r="HB6" s="419"/>
      <c r="HC6" s="419"/>
      <c r="HD6" s="419"/>
      <c r="HE6" s="419"/>
      <c r="HF6" s="419"/>
      <c r="HG6" s="419"/>
      <c r="HH6" s="419"/>
      <c r="HI6" s="419"/>
      <c r="HJ6" s="419"/>
      <c r="HK6" s="419"/>
      <c r="HL6" s="419"/>
      <c r="HM6" s="419"/>
      <c r="HN6" s="419"/>
      <c r="HO6" s="419"/>
      <c r="HP6" s="419"/>
      <c r="HQ6" s="419"/>
      <c r="HR6" s="419"/>
      <c r="HS6" s="419"/>
      <c r="HT6" s="419"/>
      <c r="HU6" s="419"/>
      <c r="HV6" s="419"/>
      <c r="HW6" s="419"/>
      <c r="HX6" s="419"/>
      <c r="HY6" s="419"/>
      <c r="HZ6" s="419"/>
      <c r="IA6" s="419"/>
      <c r="IB6" s="419"/>
      <c r="IC6" s="419"/>
      <c r="ID6" s="419"/>
      <c r="IE6" s="419"/>
      <c r="IF6" s="419"/>
      <c r="IG6" s="419"/>
      <c r="IH6" s="419"/>
      <c r="II6" s="419"/>
      <c r="IJ6" s="419"/>
      <c r="IK6" s="419"/>
      <c r="IL6" s="419"/>
      <c r="IM6" s="419"/>
      <c r="IN6" s="419"/>
      <c r="IO6" s="419"/>
      <c r="IP6" s="419"/>
      <c r="IQ6" s="419"/>
      <c r="IR6" s="419"/>
      <c r="IS6" s="419"/>
      <c r="IT6" s="420"/>
    </row>
    <row r="7" ht="15" spans="1:254">
      <c r="A7" s="66">
        <v>1</v>
      </c>
      <c r="B7" s="421" t="s">
        <v>56</v>
      </c>
      <c r="C7" s="119" t="s">
        <v>309</v>
      </c>
      <c r="D7" s="103" t="s">
        <v>310</v>
      </c>
      <c r="E7" s="411" t="s">
        <v>311</v>
      </c>
      <c r="F7" s="92" t="s">
        <v>312</v>
      </c>
      <c r="G7" s="412" t="s">
        <v>79</v>
      </c>
      <c r="H7" s="103" t="s">
        <v>313</v>
      </c>
      <c r="I7" s="103" t="s">
        <v>314</v>
      </c>
      <c r="J7" s="104">
        <v>5.7</v>
      </c>
      <c r="K7" s="103" t="s">
        <v>315</v>
      </c>
      <c r="L7" s="103" t="s">
        <v>129</v>
      </c>
      <c r="Z7" s="103" t="s">
        <v>316</v>
      </c>
      <c r="AA7" s="106">
        <f t="shared" ref="AA7:AA15" si="0">(K7-Z7)/K7*100</f>
        <v>0.174216027874567</v>
      </c>
      <c r="AB7" s="103" t="s">
        <v>317</v>
      </c>
      <c r="AC7" s="108">
        <f>(AB7-Z7)*VLOOKUP(AE7,公斤水的体积!A:B,2,)</f>
        <v>41.210559</v>
      </c>
      <c r="AD7" s="422">
        <f t="shared" ref="AD7:AD15" si="1">(AC7-L7)/L7*100</f>
        <v>0.513558536585392</v>
      </c>
      <c r="AE7" s="102">
        <v>24</v>
      </c>
      <c r="AH7" s="97" t="s">
        <v>318</v>
      </c>
      <c r="AI7" s="416">
        <v>157.8</v>
      </c>
      <c r="AJ7" s="422">
        <f t="shared" ref="AJ7:AJ15" si="2">AH7/AI7*100</f>
        <v>2.6615969581749</v>
      </c>
      <c r="AL7" s="116" t="s">
        <v>64</v>
      </c>
      <c r="AM7" s="116" t="s">
        <v>64</v>
      </c>
      <c r="AN7" s="116" t="s">
        <v>64</v>
      </c>
      <c r="AO7" s="116" t="s">
        <v>64</v>
      </c>
      <c r="AP7" s="116" t="s">
        <v>64</v>
      </c>
      <c r="AQ7" s="116" t="s">
        <v>64</v>
      </c>
      <c r="AR7" s="423" t="str">
        <f t="shared" ref="AR7:AR15" si="3">IF(AND(AD7&lt;10,AD7&gt;=-1.5,AA7&lt;5,AA7&gt;-1,AJ7&lt;6,AJ7&gt;=0),"合格","不合格")</f>
        <v>合格</v>
      </c>
      <c r="AS7" s="117" t="s">
        <v>65</v>
      </c>
      <c r="AT7" s="103" t="s">
        <v>309</v>
      </c>
      <c r="AU7" s="65" t="s">
        <v>319</v>
      </c>
    </row>
    <row r="8" ht="15" spans="1:254">
      <c r="A8" s="66">
        <v>2</v>
      </c>
      <c r="B8" s="421" t="s">
        <v>56</v>
      </c>
      <c r="C8" s="119" t="s">
        <v>309</v>
      </c>
      <c r="D8" s="103" t="s">
        <v>310</v>
      </c>
      <c r="E8" s="411" t="s">
        <v>320</v>
      </c>
      <c r="F8" s="92" t="s">
        <v>321</v>
      </c>
      <c r="G8" s="412" t="s">
        <v>118</v>
      </c>
      <c r="H8" s="103" t="s">
        <v>322</v>
      </c>
      <c r="I8" s="103" t="s">
        <v>152</v>
      </c>
      <c r="J8" s="104">
        <v>5.7</v>
      </c>
      <c r="K8" s="103" t="s">
        <v>323</v>
      </c>
      <c r="L8" s="103" t="s">
        <v>95</v>
      </c>
      <c r="Z8" s="103" t="s">
        <v>324</v>
      </c>
      <c r="AA8" s="106">
        <f t="shared" si="0"/>
        <v>0.200400801603209</v>
      </c>
      <c r="AB8" s="103" t="s">
        <v>325</v>
      </c>
      <c r="AC8" s="108">
        <f>(AB8-Z8)*VLOOKUP(AE8,公斤水的体积!A:B,2,)</f>
        <v>40.308138</v>
      </c>
      <c r="AD8" s="422">
        <f t="shared" si="1"/>
        <v>0.519047381546148</v>
      </c>
      <c r="AE8" s="102">
        <v>24</v>
      </c>
      <c r="AH8" s="97" t="s">
        <v>326</v>
      </c>
      <c r="AI8" s="416">
        <v>158.3</v>
      </c>
      <c r="AJ8" s="422">
        <f t="shared" si="2"/>
        <v>1.95830701200253</v>
      </c>
      <c r="AL8" s="116" t="s">
        <v>64</v>
      </c>
      <c r="AM8" s="116" t="s">
        <v>64</v>
      </c>
      <c r="AN8" s="116" t="s">
        <v>64</v>
      </c>
      <c r="AO8" s="116" t="s">
        <v>64</v>
      </c>
      <c r="AP8" s="116" t="s">
        <v>64</v>
      </c>
      <c r="AQ8" s="116" t="s">
        <v>64</v>
      </c>
      <c r="AR8" s="423" t="str">
        <f t="shared" si="3"/>
        <v>合格</v>
      </c>
      <c r="AS8" s="117" t="s">
        <v>65</v>
      </c>
      <c r="AT8" s="103" t="s">
        <v>309</v>
      </c>
      <c r="AU8" s="65" t="s">
        <v>319</v>
      </c>
    </row>
    <row r="9" ht="15" spans="1:254">
      <c r="A9" s="66">
        <v>3</v>
      </c>
      <c r="B9" s="421" t="s">
        <v>56</v>
      </c>
      <c r="C9" s="119" t="s">
        <v>309</v>
      </c>
      <c r="D9" s="103" t="s">
        <v>310</v>
      </c>
      <c r="E9" s="411" t="s">
        <v>327</v>
      </c>
      <c r="F9" s="92" t="s">
        <v>328</v>
      </c>
      <c r="G9" s="412" t="s">
        <v>118</v>
      </c>
      <c r="H9" s="103" t="s">
        <v>329</v>
      </c>
      <c r="I9" s="103" t="s">
        <v>152</v>
      </c>
      <c r="J9" s="104">
        <v>5.8</v>
      </c>
      <c r="K9" s="103" t="s">
        <v>330</v>
      </c>
      <c r="L9" s="103" t="s">
        <v>331</v>
      </c>
      <c r="Z9" s="103" t="s">
        <v>332</v>
      </c>
      <c r="AA9" s="106">
        <f t="shared" si="0"/>
        <v>0.173611111111114</v>
      </c>
      <c r="AB9" s="103" t="s">
        <v>333</v>
      </c>
      <c r="AC9" s="108">
        <f>(AB9-Z9)*VLOOKUP(AE9,公斤水的体积!A:B,2,)</f>
        <v>41.711904</v>
      </c>
      <c r="AD9" s="422">
        <f t="shared" si="1"/>
        <v>0.510612048192764</v>
      </c>
      <c r="AE9" s="102">
        <v>24</v>
      </c>
      <c r="AH9" s="97" t="s">
        <v>334</v>
      </c>
      <c r="AI9" s="416">
        <v>157.5</v>
      </c>
      <c r="AJ9" s="422">
        <f t="shared" si="2"/>
        <v>1.77777777777778</v>
      </c>
      <c r="AL9" s="116" t="s">
        <v>64</v>
      </c>
      <c r="AM9" s="116" t="s">
        <v>64</v>
      </c>
      <c r="AN9" s="116" t="s">
        <v>64</v>
      </c>
      <c r="AO9" s="116" t="s">
        <v>64</v>
      </c>
      <c r="AP9" s="116" t="s">
        <v>64</v>
      </c>
      <c r="AQ9" s="116" t="s">
        <v>64</v>
      </c>
      <c r="AR9" s="423" t="str">
        <f t="shared" si="3"/>
        <v>合格</v>
      </c>
      <c r="AS9" s="117" t="s">
        <v>65</v>
      </c>
      <c r="AT9" s="103" t="s">
        <v>309</v>
      </c>
      <c r="AU9" s="65" t="s">
        <v>319</v>
      </c>
    </row>
    <row r="10" ht="15" spans="1:254">
      <c r="A10" s="66">
        <v>4</v>
      </c>
      <c r="B10" s="421" t="s">
        <v>56</v>
      </c>
      <c r="C10" s="119" t="s">
        <v>309</v>
      </c>
      <c r="D10" s="103" t="s">
        <v>310</v>
      </c>
      <c r="E10" s="411" t="s">
        <v>335</v>
      </c>
      <c r="F10" s="92" t="s">
        <v>336</v>
      </c>
      <c r="G10" s="412" t="s">
        <v>60</v>
      </c>
      <c r="H10" s="103" t="s">
        <v>337</v>
      </c>
      <c r="I10" s="103" t="s">
        <v>139</v>
      </c>
      <c r="J10" s="104">
        <v>5.7</v>
      </c>
      <c r="K10" s="103" t="s">
        <v>338</v>
      </c>
      <c r="L10" s="103" t="s">
        <v>62</v>
      </c>
      <c r="Z10" s="103" t="s">
        <v>339</v>
      </c>
      <c r="AA10" s="106">
        <f t="shared" si="0"/>
        <v>0.209643605870024</v>
      </c>
      <c r="AB10" s="103" t="s">
        <v>340</v>
      </c>
      <c r="AC10" s="108">
        <f>(AB10-Z10)*VLOOKUP(AE10,公斤水的体积!A:B,2,)</f>
        <v>40.207869</v>
      </c>
      <c r="AD10" s="422">
        <f t="shared" si="1"/>
        <v>0.519672500000006</v>
      </c>
      <c r="AE10" s="102">
        <v>24</v>
      </c>
      <c r="AH10" s="97" t="s">
        <v>341</v>
      </c>
      <c r="AI10" s="416">
        <v>149.5</v>
      </c>
      <c r="AJ10" s="422">
        <f t="shared" si="2"/>
        <v>2.47491638795987</v>
      </c>
      <c r="AL10" s="116" t="s">
        <v>64</v>
      </c>
      <c r="AM10" s="116" t="s">
        <v>64</v>
      </c>
      <c r="AN10" s="116" t="s">
        <v>64</v>
      </c>
      <c r="AO10" s="116" t="s">
        <v>64</v>
      </c>
      <c r="AP10" s="116" t="s">
        <v>64</v>
      </c>
      <c r="AQ10" s="116" t="s">
        <v>64</v>
      </c>
      <c r="AR10" s="423" t="str">
        <f t="shared" si="3"/>
        <v>合格</v>
      </c>
      <c r="AS10" s="117" t="s">
        <v>65</v>
      </c>
      <c r="AT10" s="103" t="s">
        <v>309</v>
      </c>
      <c r="AU10" s="65" t="s">
        <v>319</v>
      </c>
    </row>
    <row r="11" ht="15" spans="1:254">
      <c r="A11" s="66">
        <v>5</v>
      </c>
      <c r="B11" s="421" t="s">
        <v>56</v>
      </c>
      <c r="C11" s="119" t="s">
        <v>309</v>
      </c>
      <c r="D11" s="103" t="s">
        <v>310</v>
      </c>
      <c r="E11" s="411" t="s">
        <v>342</v>
      </c>
      <c r="F11" s="92" t="s">
        <v>343</v>
      </c>
      <c r="G11" s="412" t="s">
        <v>60</v>
      </c>
      <c r="H11" s="103" t="s">
        <v>344</v>
      </c>
      <c r="I11" s="103" t="s">
        <v>152</v>
      </c>
      <c r="J11" s="104">
        <v>5.7</v>
      </c>
      <c r="K11" s="103" t="s">
        <v>345</v>
      </c>
      <c r="L11" s="103" t="s">
        <v>114</v>
      </c>
      <c r="Z11" s="103" t="s">
        <v>346</v>
      </c>
      <c r="AA11" s="106">
        <f t="shared" si="0"/>
        <v>0.204081632653064</v>
      </c>
      <c r="AB11" s="103" t="s">
        <v>347</v>
      </c>
      <c r="AC11" s="108">
        <f>(AB11-Z11)*VLOOKUP(AE11,公斤水的体积!A:B,2,)</f>
        <v>40.408407</v>
      </c>
      <c r="AD11" s="422">
        <f t="shared" si="1"/>
        <v>0.518425373134349</v>
      </c>
      <c r="AE11" s="102">
        <v>24</v>
      </c>
      <c r="AH11" s="97" t="s">
        <v>348</v>
      </c>
      <c r="AI11" s="416">
        <v>153.8</v>
      </c>
      <c r="AJ11" s="422">
        <f t="shared" si="2"/>
        <v>3.05591677503251</v>
      </c>
      <c r="AL11" s="116" t="s">
        <v>64</v>
      </c>
      <c r="AM11" s="116" t="s">
        <v>64</v>
      </c>
      <c r="AN11" s="116" t="s">
        <v>64</v>
      </c>
      <c r="AO11" s="116" t="s">
        <v>64</v>
      </c>
      <c r="AP11" s="116" t="s">
        <v>64</v>
      </c>
      <c r="AQ11" s="116" t="s">
        <v>64</v>
      </c>
      <c r="AR11" s="423" t="str">
        <f t="shared" si="3"/>
        <v>合格</v>
      </c>
      <c r="AS11" s="117" t="s">
        <v>65</v>
      </c>
      <c r="AT11" s="103" t="s">
        <v>309</v>
      </c>
      <c r="AU11" s="65" t="s">
        <v>319</v>
      </c>
    </row>
    <row r="12" ht="15" spans="1:254">
      <c r="A12" s="66">
        <v>6</v>
      </c>
      <c r="B12" s="421" t="s">
        <v>56</v>
      </c>
      <c r="C12" s="119" t="s">
        <v>309</v>
      </c>
      <c r="D12" s="103" t="s">
        <v>310</v>
      </c>
      <c r="E12" s="411" t="s">
        <v>349</v>
      </c>
      <c r="F12" s="92" t="s">
        <v>350</v>
      </c>
      <c r="G12" s="412" t="s">
        <v>351</v>
      </c>
      <c r="H12" s="103" t="s">
        <v>352</v>
      </c>
      <c r="I12" s="103" t="s">
        <v>139</v>
      </c>
      <c r="J12" s="104">
        <v>5.7</v>
      </c>
      <c r="K12" s="103" t="s">
        <v>353</v>
      </c>
      <c r="L12" s="103" t="s">
        <v>354</v>
      </c>
      <c r="Z12" s="103" t="s">
        <v>355</v>
      </c>
      <c r="AA12" s="106">
        <f t="shared" si="0"/>
        <v>0.17921146953404</v>
      </c>
      <c r="AB12" s="103" t="s">
        <v>356</v>
      </c>
      <c r="AC12" s="108">
        <f>(AB12-Z12)*VLOOKUP(AE12,公斤水的体积!A:B,2,)</f>
        <v>40.809483</v>
      </c>
      <c r="AD12" s="422">
        <f t="shared" si="1"/>
        <v>0.515967980295581</v>
      </c>
      <c r="AE12" s="102">
        <v>24</v>
      </c>
      <c r="AH12" s="97" t="s">
        <v>357</v>
      </c>
      <c r="AI12" s="416">
        <v>139.6</v>
      </c>
      <c r="AJ12" s="422">
        <f t="shared" si="2"/>
        <v>0.716332378223496</v>
      </c>
      <c r="AL12" s="116" t="s">
        <v>64</v>
      </c>
      <c r="AM12" s="116" t="s">
        <v>64</v>
      </c>
      <c r="AN12" s="116" t="s">
        <v>64</v>
      </c>
      <c r="AO12" s="116" t="s">
        <v>64</v>
      </c>
      <c r="AP12" s="116" t="s">
        <v>64</v>
      </c>
      <c r="AQ12" s="116" t="s">
        <v>64</v>
      </c>
      <c r="AR12" s="423" t="str">
        <f t="shared" si="3"/>
        <v>合格</v>
      </c>
      <c r="AS12" s="117" t="s">
        <v>65</v>
      </c>
      <c r="AT12" s="103" t="s">
        <v>309</v>
      </c>
      <c r="AU12" s="65" t="s">
        <v>319</v>
      </c>
    </row>
    <row r="13" ht="15" spans="1:254">
      <c r="A13" s="66">
        <v>7</v>
      </c>
      <c r="B13" s="421" t="s">
        <v>56</v>
      </c>
      <c r="C13" s="119" t="s">
        <v>309</v>
      </c>
      <c r="D13" s="103" t="s">
        <v>310</v>
      </c>
      <c r="E13" s="411" t="s">
        <v>358</v>
      </c>
      <c r="F13" s="92" t="s">
        <v>359</v>
      </c>
      <c r="G13" s="412" t="s">
        <v>60</v>
      </c>
      <c r="H13" s="103" t="s">
        <v>160</v>
      </c>
      <c r="I13" s="103" t="s">
        <v>61</v>
      </c>
      <c r="J13" s="104">
        <v>5.7</v>
      </c>
      <c r="K13" s="103" t="s">
        <v>360</v>
      </c>
      <c r="L13" s="103" t="s">
        <v>90</v>
      </c>
      <c r="Z13" s="103" t="s">
        <v>361</v>
      </c>
      <c r="AA13" s="106">
        <f t="shared" si="0"/>
        <v>0.214132762312637</v>
      </c>
      <c r="AB13" s="103" t="s">
        <v>362</v>
      </c>
      <c r="AC13" s="108">
        <f>(AB13-Z13)*VLOOKUP(AE13,公斤水的体积!A:B,2,)</f>
        <v>40.608945</v>
      </c>
      <c r="AD13" s="422">
        <f t="shared" si="1"/>
        <v>0.517190594059406</v>
      </c>
      <c r="AE13" s="102">
        <v>24</v>
      </c>
      <c r="AH13" s="97" t="s">
        <v>363</v>
      </c>
      <c r="AI13" s="416">
        <v>157.9</v>
      </c>
      <c r="AJ13" s="422">
        <f t="shared" si="2"/>
        <v>1.07663077897403</v>
      </c>
      <c r="AL13" s="116" t="s">
        <v>64</v>
      </c>
      <c r="AM13" s="116" t="s">
        <v>64</v>
      </c>
      <c r="AN13" s="116" t="s">
        <v>64</v>
      </c>
      <c r="AO13" s="116" t="s">
        <v>64</v>
      </c>
      <c r="AP13" s="116" t="s">
        <v>64</v>
      </c>
      <c r="AQ13" s="116" t="s">
        <v>64</v>
      </c>
      <c r="AR13" s="423" t="str">
        <f t="shared" si="3"/>
        <v>合格</v>
      </c>
      <c r="AS13" s="117" t="s">
        <v>65</v>
      </c>
      <c r="AT13" s="103" t="s">
        <v>309</v>
      </c>
      <c r="AU13" s="65" t="s">
        <v>319</v>
      </c>
    </row>
    <row r="14" ht="15" spans="1:254">
      <c r="A14" s="66">
        <v>8</v>
      </c>
      <c r="B14" s="421" t="s">
        <v>56</v>
      </c>
      <c r="C14" s="119" t="s">
        <v>309</v>
      </c>
      <c r="D14" s="103" t="s">
        <v>310</v>
      </c>
      <c r="E14" s="411" t="s">
        <v>364</v>
      </c>
      <c r="F14" s="92" t="s">
        <v>365</v>
      </c>
      <c r="G14" s="412" t="s">
        <v>351</v>
      </c>
      <c r="H14" s="103" t="s">
        <v>366</v>
      </c>
      <c r="I14" s="103" t="s">
        <v>139</v>
      </c>
      <c r="J14" s="104">
        <v>5.7</v>
      </c>
      <c r="K14" s="103" t="s">
        <v>367</v>
      </c>
      <c r="L14" s="103" t="s">
        <v>90</v>
      </c>
      <c r="Z14" s="103" t="s">
        <v>368</v>
      </c>
      <c r="AA14" s="106">
        <f t="shared" si="0"/>
        <v>0.180505415162457</v>
      </c>
      <c r="AB14" s="103" t="s">
        <v>369</v>
      </c>
      <c r="AC14" s="108">
        <f>(AB14-Z14)*VLOOKUP(AE14,公斤水的体积!A:B,2,)</f>
        <v>40.608945</v>
      </c>
      <c r="AD14" s="422">
        <f t="shared" si="1"/>
        <v>0.517190594059423</v>
      </c>
      <c r="AE14" s="102">
        <v>24</v>
      </c>
      <c r="AH14" s="97" t="s">
        <v>326</v>
      </c>
      <c r="AI14" s="416">
        <v>156.5</v>
      </c>
      <c r="AJ14" s="422">
        <f t="shared" si="2"/>
        <v>1.98083067092652</v>
      </c>
      <c r="AL14" s="116" t="s">
        <v>64</v>
      </c>
      <c r="AM14" s="116" t="s">
        <v>64</v>
      </c>
      <c r="AN14" s="116" t="s">
        <v>64</v>
      </c>
      <c r="AO14" s="116" t="s">
        <v>64</v>
      </c>
      <c r="AP14" s="116" t="s">
        <v>64</v>
      </c>
      <c r="AQ14" s="116" t="s">
        <v>64</v>
      </c>
      <c r="AR14" s="423" t="str">
        <f t="shared" si="3"/>
        <v>合格</v>
      </c>
      <c r="AS14" s="117" t="s">
        <v>65</v>
      </c>
      <c r="AT14" s="103" t="s">
        <v>309</v>
      </c>
      <c r="AU14" s="65" t="s">
        <v>319</v>
      </c>
    </row>
    <row r="15" ht="15" spans="1:254">
      <c r="A15" s="66">
        <v>9</v>
      </c>
      <c r="B15" s="421" t="s">
        <v>56</v>
      </c>
      <c r="C15" s="119" t="s">
        <v>309</v>
      </c>
      <c r="D15" s="103" t="s">
        <v>310</v>
      </c>
      <c r="E15" s="411" t="s">
        <v>370</v>
      </c>
      <c r="F15" s="92" t="s">
        <v>371</v>
      </c>
      <c r="G15" s="412" t="s">
        <v>118</v>
      </c>
      <c r="H15" s="103" t="s">
        <v>225</v>
      </c>
      <c r="I15" s="103" t="s">
        <v>372</v>
      </c>
      <c r="J15" s="104">
        <v>5.7</v>
      </c>
      <c r="K15" s="103" t="s">
        <v>373</v>
      </c>
      <c r="L15" s="103" t="s">
        <v>374</v>
      </c>
      <c r="Z15" s="103" t="s">
        <v>375</v>
      </c>
      <c r="AA15" s="106">
        <f t="shared" si="0"/>
        <v>0.198019801980201</v>
      </c>
      <c r="AB15" s="103" t="s">
        <v>376</v>
      </c>
      <c r="AC15" s="108">
        <f>(AB15-Z15)*VLOOKUP(AE15,公斤水的体积!A:B,2,)</f>
        <v>40.207869</v>
      </c>
      <c r="AD15" s="422">
        <f t="shared" si="1"/>
        <v>0.519672500000006</v>
      </c>
      <c r="AE15" s="102">
        <v>24</v>
      </c>
      <c r="AH15" s="97" t="s">
        <v>377</v>
      </c>
      <c r="AI15" s="416">
        <v>153.5</v>
      </c>
      <c r="AJ15" s="422">
        <f t="shared" si="2"/>
        <v>0.716612377850163</v>
      </c>
      <c r="AL15" s="116" t="s">
        <v>64</v>
      </c>
      <c r="AM15" s="116" t="s">
        <v>64</v>
      </c>
      <c r="AN15" s="116" t="s">
        <v>64</v>
      </c>
      <c r="AO15" s="116" t="s">
        <v>64</v>
      </c>
      <c r="AP15" s="116" t="s">
        <v>64</v>
      </c>
      <c r="AQ15" s="116" t="s">
        <v>64</v>
      </c>
      <c r="AR15" s="423" t="str">
        <f t="shared" si="3"/>
        <v>合格</v>
      </c>
      <c r="AS15" s="117" t="s">
        <v>65</v>
      </c>
      <c r="AT15" s="103" t="s">
        <v>309</v>
      </c>
      <c r="AU15" s="65" t="s">
        <v>319</v>
      </c>
    </row>
    <row r="16" ht="15" spans="1:254">
      <c r="A16" s="66">
        <v>10</v>
      </c>
      <c r="B16" s="421" t="s">
        <v>56</v>
      </c>
      <c r="C16" s="119" t="s">
        <v>309</v>
      </c>
      <c r="D16" s="103" t="s">
        <v>310</v>
      </c>
      <c r="E16" s="411" t="s">
        <v>378</v>
      </c>
      <c r="F16" s="92" t="s">
        <v>379</v>
      </c>
      <c r="G16" s="412" t="s">
        <v>351</v>
      </c>
      <c r="H16" s="103" t="s">
        <v>380</v>
      </c>
      <c r="I16" s="103" t="s">
        <v>173</v>
      </c>
      <c r="J16" s="104">
        <v>5.7</v>
      </c>
      <c r="K16" s="103" t="s">
        <v>381</v>
      </c>
      <c r="L16" s="103" t="s">
        <v>354</v>
      </c>
      <c r="Z16" s="103" t="s">
        <v>382</v>
      </c>
      <c r="AA16" s="106">
        <f t="shared" ref="AA16:AA39" si="4">(K16-Z16)/K16*100</f>
        <v>0.184501845018453</v>
      </c>
      <c r="AB16" s="103" t="s">
        <v>383</v>
      </c>
      <c r="AC16" s="108">
        <f>(AB16-Z16)*VLOOKUP(AE16,公斤水的体积!A:B,2,)</f>
        <v>40.809483</v>
      </c>
      <c r="AD16" s="422">
        <f t="shared" ref="AD16:AD39" si="5">(AC16-L16)/L16*100</f>
        <v>0.515967980295563</v>
      </c>
      <c r="AE16" s="102">
        <v>24</v>
      </c>
      <c r="AH16" s="97" t="s">
        <v>384</v>
      </c>
      <c r="AI16" s="416">
        <v>142.9</v>
      </c>
      <c r="AJ16" s="422">
        <f t="shared" ref="AJ16:AJ39" si="6">AH16/AI16*100</f>
        <v>0.489853044086774</v>
      </c>
      <c r="AL16" s="116" t="s">
        <v>64</v>
      </c>
      <c r="AM16" s="116" t="s">
        <v>64</v>
      </c>
      <c r="AN16" s="116" t="s">
        <v>64</v>
      </c>
      <c r="AO16" s="116" t="s">
        <v>64</v>
      </c>
      <c r="AP16" s="116" t="s">
        <v>64</v>
      </c>
      <c r="AQ16" s="116" t="s">
        <v>64</v>
      </c>
      <c r="AR16" s="423" t="str">
        <f t="shared" ref="AR16:AR39" si="7">IF(AND(AD16&lt;10,AD16&gt;=-1.5,AA16&lt;5,AA16&gt;-1,AJ16&lt;6,AJ16&gt;=0),"合格","不合格")</f>
        <v>合格</v>
      </c>
      <c r="AS16" s="117" t="s">
        <v>65</v>
      </c>
      <c r="AT16" s="103" t="s">
        <v>309</v>
      </c>
      <c r="AU16" s="65" t="s">
        <v>319</v>
      </c>
    </row>
    <row r="17" ht="15" spans="1:47">
      <c r="A17" s="66">
        <v>11</v>
      </c>
      <c r="B17" s="421" t="s">
        <v>56</v>
      </c>
      <c r="C17" s="119" t="s">
        <v>309</v>
      </c>
      <c r="D17" s="103" t="s">
        <v>310</v>
      </c>
      <c r="E17" s="411" t="s">
        <v>385</v>
      </c>
      <c r="F17" s="92" t="s">
        <v>386</v>
      </c>
      <c r="G17" s="412" t="s">
        <v>118</v>
      </c>
      <c r="H17" s="103" t="s">
        <v>322</v>
      </c>
      <c r="I17" s="103" t="s">
        <v>279</v>
      </c>
      <c r="J17" s="104">
        <v>5.7</v>
      </c>
      <c r="K17" s="103" t="s">
        <v>323</v>
      </c>
      <c r="L17" s="103" t="s">
        <v>95</v>
      </c>
      <c r="Z17" s="103" t="s">
        <v>324</v>
      </c>
      <c r="AA17" s="106">
        <f t="shared" si="4"/>
        <v>0.200400801603209</v>
      </c>
      <c r="AB17" s="103" t="s">
        <v>325</v>
      </c>
      <c r="AC17" s="108">
        <f>(AB17-Z17)*VLOOKUP(AE17,公斤水的体积!A:B,2,)</f>
        <v>40.308138</v>
      </c>
      <c r="AD17" s="422">
        <f t="shared" si="5"/>
        <v>0.519047381546148</v>
      </c>
      <c r="AE17" s="102">
        <v>24</v>
      </c>
      <c r="AH17" s="97" t="s">
        <v>387</v>
      </c>
      <c r="AI17" s="416">
        <v>139.7</v>
      </c>
      <c r="AJ17" s="422">
        <f t="shared" si="6"/>
        <v>0.644237652111668</v>
      </c>
      <c r="AL17" s="116" t="s">
        <v>64</v>
      </c>
      <c r="AM17" s="116" t="s">
        <v>64</v>
      </c>
      <c r="AN17" s="116" t="s">
        <v>64</v>
      </c>
      <c r="AO17" s="116" t="s">
        <v>64</v>
      </c>
      <c r="AP17" s="116" t="s">
        <v>64</v>
      </c>
      <c r="AQ17" s="116" t="s">
        <v>64</v>
      </c>
      <c r="AR17" s="423" t="str">
        <f t="shared" si="7"/>
        <v>合格</v>
      </c>
      <c r="AS17" s="117" t="s">
        <v>65</v>
      </c>
      <c r="AT17" s="103" t="s">
        <v>309</v>
      </c>
      <c r="AU17" s="65" t="s">
        <v>319</v>
      </c>
    </row>
    <row r="18" ht="15" spans="1:47">
      <c r="A18" s="66">
        <v>12</v>
      </c>
      <c r="B18" s="421" t="s">
        <v>56</v>
      </c>
      <c r="C18" s="119" t="s">
        <v>309</v>
      </c>
      <c r="D18" s="103" t="s">
        <v>310</v>
      </c>
      <c r="E18" s="411" t="s">
        <v>388</v>
      </c>
      <c r="F18" s="92" t="s">
        <v>389</v>
      </c>
      <c r="G18" s="412" t="s">
        <v>351</v>
      </c>
      <c r="H18" s="103" t="s">
        <v>390</v>
      </c>
      <c r="I18" s="103" t="s">
        <v>152</v>
      </c>
      <c r="J18" s="104">
        <v>5.7</v>
      </c>
      <c r="K18" s="103" t="s">
        <v>391</v>
      </c>
      <c r="L18" s="103" t="s">
        <v>90</v>
      </c>
      <c r="Z18" s="103" t="s">
        <v>392</v>
      </c>
      <c r="AA18" s="106">
        <f t="shared" si="4"/>
        <v>0.182481751824807</v>
      </c>
      <c r="AB18" s="103" t="s">
        <v>393</v>
      </c>
      <c r="AC18" s="108">
        <f>(AB18-Z18)*VLOOKUP(AE18,公斤水的体积!A:B,2,)</f>
        <v>40.608945</v>
      </c>
      <c r="AD18" s="422">
        <f t="shared" si="5"/>
        <v>0.517190594059423</v>
      </c>
      <c r="AE18" s="102">
        <v>24</v>
      </c>
      <c r="AH18" s="97" t="s">
        <v>394</v>
      </c>
      <c r="AI18" s="416">
        <v>159.7</v>
      </c>
      <c r="AJ18" s="422">
        <f t="shared" si="6"/>
        <v>1.44020037570445</v>
      </c>
      <c r="AL18" s="116" t="s">
        <v>64</v>
      </c>
      <c r="AM18" s="116" t="s">
        <v>64</v>
      </c>
      <c r="AN18" s="116" t="s">
        <v>64</v>
      </c>
      <c r="AO18" s="116" t="s">
        <v>64</v>
      </c>
      <c r="AP18" s="116" t="s">
        <v>64</v>
      </c>
      <c r="AQ18" s="116" t="s">
        <v>64</v>
      </c>
      <c r="AR18" s="423" t="str">
        <f t="shared" si="7"/>
        <v>合格</v>
      </c>
      <c r="AS18" s="117" t="s">
        <v>65</v>
      </c>
      <c r="AT18" s="103" t="s">
        <v>309</v>
      </c>
      <c r="AU18" s="65" t="s">
        <v>319</v>
      </c>
    </row>
    <row r="19" ht="15" spans="1:47">
      <c r="A19" s="66">
        <v>13</v>
      </c>
      <c r="B19" s="421" t="s">
        <v>56</v>
      </c>
      <c r="C19" s="119" t="s">
        <v>309</v>
      </c>
      <c r="D19" s="103" t="s">
        <v>310</v>
      </c>
      <c r="E19" s="411" t="s">
        <v>395</v>
      </c>
      <c r="F19" s="92" t="s">
        <v>396</v>
      </c>
      <c r="G19" s="412" t="s">
        <v>79</v>
      </c>
      <c r="H19" s="103" t="s">
        <v>397</v>
      </c>
      <c r="I19" s="103" t="s">
        <v>398</v>
      </c>
      <c r="J19" s="104">
        <v>5.7</v>
      </c>
      <c r="K19" s="103" t="s">
        <v>399</v>
      </c>
      <c r="L19" s="103" t="s">
        <v>125</v>
      </c>
      <c r="Z19" s="103" t="s">
        <v>400</v>
      </c>
      <c r="AA19" s="106">
        <f t="shared" si="4"/>
        <v>0.21786492374728</v>
      </c>
      <c r="AB19" s="103" t="s">
        <v>401</v>
      </c>
      <c r="AC19" s="108">
        <f>(AB19-Z19)*VLOOKUP(AE19,公斤水的体积!A:B,2,)</f>
        <v>40.709214</v>
      </c>
      <c r="AD19" s="422">
        <f t="shared" si="5"/>
        <v>0.516577777777802</v>
      </c>
      <c r="AE19" s="102">
        <v>24</v>
      </c>
      <c r="AH19" s="97" t="s">
        <v>402</v>
      </c>
      <c r="AI19" s="416">
        <v>158.9</v>
      </c>
      <c r="AJ19" s="422">
        <f t="shared" si="6"/>
        <v>1.2586532410321</v>
      </c>
      <c r="AL19" s="116" t="s">
        <v>64</v>
      </c>
      <c r="AM19" s="116" t="s">
        <v>64</v>
      </c>
      <c r="AN19" s="116" t="s">
        <v>64</v>
      </c>
      <c r="AO19" s="116" t="s">
        <v>64</v>
      </c>
      <c r="AP19" s="116" t="s">
        <v>64</v>
      </c>
      <c r="AQ19" s="116" t="s">
        <v>64</v>
      </c>
      <c r="AR19" s="423" t="str">
        <f t="shared" si="7"/>
        <v>合格</v>
      </c>
      <c r="AS19" s="117" t="s">
        <v>65</v>
      </c>
      <c r="AT19" s="103" t="s">
        <v>309</v>
      </c>
      <c r="AU19" s="65" t="s">
        <v>319</v>
      </c>
    </row>
    <row r="20" ht="15" spans="1:47">
      <c r="A20" s="66">
        <v>14</v>
      </c>
      <c r="B20" s="421" t="s">
        <v>56</v>
      </c>
      <c r="C20" s="119" t="s">
        <v>309</v>
      </c>
      <c r="D20" s="103" t="s">
        <v>310</v>
      </c>
      <c r="E20" s="411" t="s">
        <v>403</v>
      </c>
      <c r="F20" s="92" t="s">
        <v>404</v>
      </c>
      <c r="G20" s="412" t="s">
        <v>60</v>
      </c>
      <c r="H20" s="103" t="s">
        <v>405</v>
      </c>
      <c r="I20" s="103" t="s">
        <v>279</v>
      </c>
      <c r="J20" s="104">
        <v>5.7</v>
      </c>
      <c r="K20" s="103" t="s">
        <v>360</v>
      </c>
      <c r="L20" s="103" t="s">
        <v>62</v>
      </c>
      <c r="Z20" s="103" t="s">
        <v>361</v>
      </c>
      <c r="AA20" s="106">
        <f t="shared" si="4"/>
        <v>0.214132762312637</v>
      </c>
      <c r="AB20" s="103" t="s">
        <v>406</v>
      </c>
      <c r="AC20" s="108">
        <f>(AB20-Z20)*VLOOKUP(AE20,公斤水的体积!A:B,2,)</f>
        <v>40.207869</v>
      </c>
      <c r="AD20" s="422">
        <f t="shared" si="5"/>
        <v>0.519672500000006</v>
      </c>
      <c r="AE20" s="102">
        <v>24</v>
      </c>
      <c r="AH20" s="97" t="s">
        <v>407</v>
      </c>
      <c r="AI20" s="416">
        <v>163</v>
      </c>
      <c r="AJ20" s="422">
        <f t="shared" si="6"/>
        <v>1.59509202453988</v>
      </c>
      <c r="AL20" s="116" t="s">
        <v>64</v>
      </c>
      <c r="AM20" s="116" t="s">
        <v>64</v>
      </c>
      <c r="AN20" s="116" t="s">
        <v>64</v>
      </c>
      <c r="AO20" s="116" t="s">
        <v>64</v>
      </c>
      <c r="AP20" s="116" t="s">
        <v>64</v>
      </c>
      <c r="AQ20" s="116" t="s">
        <v>64</v>
      </c>
      <c r="AR20" s="423" t="str">
        <f t="shared" si="7"/>
        <v>合格</v>
      </c>
      <c r="AS20" s="117" t="s">
        <v>65</v>
      </c>
      <c r="AT20" s="103" t="s">
        <v>309</v>
      </c>
      <c r="AU20" s="65" t="s">
        <v>319</v>
      </c>
    </row>
    <row r="21" ht="15" spans="1:47">
      <c r="A21" s="66">
        <v>15</v>
      </c>
      <c r="B21" s="421" t="s">
        <v>56</v>
      </c>
      <c r="C21" s="119" t="s">
        <v>309</v>
      </c>
      <c r="D21" s="103" t="s">
        <v>310</v>
      </c>
      <c r="E21" s="411" t="s">
        <v>408</v>
      </c>
      <c r="F21" s="92" t="s">
        <v>409</v>
      </c>
      <c r="G21" s="412" t="s">
        <v>118</v>
      </c>
      <c r="H21" s="103" t="s">
        <v>410</v>
      </c>
      <c r="I21" s="103" t="s">
        <v>279</v>
      </c>
      <c r="J21" s="104">
        <v>5.7</v>
      </c>
      <c r="K21" s="103" t="s">
        <v>411</v>
      </c>
      <c r="L21" s="103" t="s">
        <v>62</v>
      </c>
      <c r="Z21" s="103" t="s">
        <v>412</v>
      </c>
      <c r="AA21" s="106">
        <f t="shared" si="4"/>
        <v>0.205761316872431</v>
      </c>
      <c r="AB21" s="103" t="s">
        <v>413</v>
      </c>
      <c r="AC21" s="108">
        <f>(AB21-Z21)*VLOOKUP(AE21,公斤水的体积!A:B,2,)</f>
        <v>40.207869</v>
      </c>
      <c r="AD21" s="422">
        <f t="shared" si="5"/>
        <v>0.519672499999988</v>
      </c>
      <c r="AE21" s="102">
        <v>24</v>
      </c>
      <c r="AH21" s="97" t="s">
        <v>402</v>
      </c>
      <c r="AI21" s="416">
        <v>152.4</v>
      </c>
      <c r="AJ21" s="422">
        <f t="shared" si="6"/>
        <v>1.31233595800525</v>
      </c>
      <c r="AL21" s="116" t="s">
        <v>64</v>
      </c>
      <c r="AM21" s="116" t="s">
        <v>64</v>
      </c>
      <c r="AN21" s="116" t="s">
        <v>64</v>
      </c>
      <c r="AO21" s="116" t="s">
        <v>64</v>
      </c>
      <c r="AP21" s="116" t="s">
        <v>64</v>
      </c>
      <c r="AQ21" s="116" t="s">
        <v>64</v>
      </c>
      <c r="AR21" s="423" t="str">
        <f t="shared" si="7"/>
        <v>合格</v>
      </c>
      <c r="AS21" s="117" t="s">
        <v>65</v>
      </c>
      <c r="AT21" s="103" t="s">
        <v>309</v>
      </c>
      <c r="AU21" s="65" t="s">
        <v>319</v>
      </c>
    </row>
    <row r="22" ht="15" spans="1:47">
      <c r="A22" s="66">
        <v>16</v>
      </c>
      <c r="B22" s="421" t="s">
        <v>56</v>
      </c>
      <c r="C22" s="119" t="s">
        <v>309</v>
      </c>
      <c r="D22" s="103" t="s">
        <v>310</v>
      </c>
      <c r="E22" s="411" t="s">
        <v>414</v>
      </c>
      <c r="F22" s="92" t="s">
        <v>415</v>
      </c>
      <c r="G22" s="412" t="s">
        <v>79</v>
      </c>
      <c r="H22" s="103" t="s">
        <v>416</v>
      </c>
      <c r="I22" s="103" t="s">
        <v>173</v>
      </c>
      <c r="J22" s="104">
        <v>5.7</v>
      </c>
      <c r="K22" s="103" t="s">
        <v>382</v>
      </c>
      <c r="L22" s="103" t="s">
        <v>417</v>
      </c>
      <c r="Z22" s="103" t="s">
        <v>418</v>
      </c>
      <c r="AA22" s="106">
        <f t="shared" si="4"/>
        <v>0.184842883548986</v>
      </c>
      <c r="AB22" s="103" t="s">
        <v>419</v>
      </c>
      <c r="AC22" s="108">
        <f>(AB22-Z22)*VLOOKUP(AE22,公斤水的体积!A:B,2,)</f>
        <v>41.611635</v>
      </c>
      <c r="AD22" s="422">
        <f t="shared" si="5"/>
        <v>0.511195652173933</v>
      </c>
      <c r="AE22" s="102">
        <v>24</v>
      </c>
      <c r="AH22" s="97" t="s">
        <v>387</v>
      </c>
      <c r="AI22" s="416">
        <v>142.4</v>
      </c>
      <c r="AJ22" s="422">
        <f t="shared" si="6"/>
        <v>0.632022471910112</v>
      </c>
      <c r="AL22" s="116" t="s">
        <v>64</v>
      </c>
      <c r="AM22" s="116" t="s">
        <v>64</v>
      </c>
      <c r="AN22" s="116" t="s">
        <v>64</v>
      </c>
      <c r="AO22" s="116" t="s">
        <v>64</v>
      </c>
      <c r="AP22" s="116" t="s">
        <v>64</v>
      </c>
      <c r="AQ22" s="116" t="s">
        <v>64</v>
      </c>
      <c r="AR22" s="423" t="str">
        <f t="shared" si="7"/>
        <v>合格</v>
      </c>
      <c r="AS22" s="117" t="s">
        <v>65</v>
      </c>
      <c r="AT22" s="103" t="s">
        <v>309</v>
      </c>
      <c r="AU22" s="65" t="s">
        <v>319</v>
      </c>
    </row>
    <row r="23" ht="15" spans="1:47">
      <c r="A23" s="66">
        <v>17</v>
      </c>
      <c r="B23" s="421" t="s">
        <v>56</v>
      </c>
      <c r="C23" s="119" t="s">
        <v>309</v>
      </c>
      <c r="D23" s="103" t="s">
        <v>310</v>
      </c>
      <c r="E23" s="411" t="s">
        <v>420</v>
      </c>
      <c r="F23" s="92" t="s">
        <v>421</v>
      </c>
      <c r="G23" s="412" t="s">
        <v>60</v>
      </c>
      <c r="H23" s="103" t="s">
        <v>344</v>
      </c>
      <c r="I23" s="103" t="s">
        <v>139</v>
      </c>
      <c r="J23" s="104">
        <v>5.7</v>
      </c>
      <c r="K23" s="103" t="s">
        <v>422</v>
      </c>
      <c r="L23" s="103" t="s">
        <v>95</v>
      </c>
      <c r="Z23" s="103" t="s">
        <v>423</v>
      </c>
      <c r="AA23" s="106">
        <f t="shared" si="4"/>
        <v>0.204918032786874</v>
      </c>
      <c r="AB23" s="103" t="s">
        <v>424</v>
      </c>
      <c r="AC23" s="108">
        <f>(AB23-Z23)*VLOOKUP(AE23,公斤水的体积!A:B,2,)</f>
        <v>40.308138</v>
      </c>
      <c r="AD23" s="422">
        <f t="shared" si="5"/>
        <v>0.519047381546148</v>
      </c>
      <c r="AE23" s="102">
        <v>24</v>
      </c>
      <c r="AH23" s="97" t="s">
        <v>363</v>
      </c>
      <c r="AI23" s="416">
        <v>145</v>
      </c>
      <c r="AJ23" s="422">
        <f t="shared" si="6"/>
        <v>1.17241379310345</v>
      </c>
      <c r="AL23" s="116" t="s">
        <v>64</v>
      </c>
      <c r="AM23" s="116" t="s">
        <v>64</v>
      </c>
      <c r="AN23" s="116" t="s">
        <v>64</v>
      </c>
      <c r="AO23" s="116" t="s">
        <v>64</v>
      </c>
      <c r="AP23" s="116" t="s">
        <v>64</v>
      </c>
      <c r="AQ23" s="116" t="s">
        <v>64</v>
      </c>
      <c r="AR23" s="423" t="str">
        <f t="shared" si="7"/>
        <v>合格</v>
      </c>
      <c r="AS23" s="117" t="s">
        <v>65</v>
      </c>
      <c r="AT23" s="103" t="s">
        <v>309</v>
      </c>
      <c r="AU23" s="65" t="s">
        <v>319</v>
      </c>
    </row>
    <row r="24" ht="15" spans="1:47">
      <c r="A24" s="66">
        <v>18</v>
      </c>
      <c r="B24" s="421" t="s">
        <v>56</v>
      </c>
      <c r="C24" s="119" t="s">
        <v>309</v>
      </c>
      <c r="D24" s="103" t="s">
        <v>310</v>
      </c>
      <c r="E24" s="411" t="s">
        <v>425</v>
      </c>
      <c r="F24" s="92" t="s">
        <v>426</v>
      </c>
      <c r="G24" s="412" t="s">
        <v>79</v>
      </c>
      <c r="H24" s="103" t="s">
        <v>225</v>
      </c>
      <c r="I24" s="103" t="s">
        <v>427</v>
      </c>
      <c r="J24" s="104">
        <v>5.7</v>
      </c>
      <c r="K24" s="103" t="s">
        <v>428</v>
      </c>
      <c r="L24" s="103" t="s">
        <v>82</v>
      </c>
      <c r="Z24" s="103" t="s">
        <v>429</v>
      </c>
      <c r="AA24" s="106">
        <f t="shared" si="4"/>
        <v>0.179856115107916</v>
      </c>
      <c r="AB24" s="103" t="s">
        <v>356</v>
      </c>
      <c r="AC24" s="108">
        <f>(AB24-Z24)*VLOOKUP(AE24,公斤水的体积!A:B,2,)</f>
        <v>41.010021</v>
      </c>
      <c r="AD24" s="422">
        <f t="shared" si="5"/>
        <v>0.514757352941205</v>
      </c>
      <c r="AE24" s="102">
        <v>24</v>
      </c>
      <c r="AH24" s="97" t="s">
        <v>430</v>
      </c>
      <c r="AI24" s="416">
        <v>138.2</v>
      </c>
      <c r="AJ24" s="422">
        <f t="shared" si="6"/>
        <v>0.868306801736614</v>
      </c>
      <c r="AL24" s="116" t="s">
        <v>64</v>
      </c>
      <c r="AM24" s="116" t="s">
        <v>64</v>
      </c>
      <c r="AN24" s="116" t="s">
        <v>64</v>
      </c>
      <c r="AO24" s="116" t="s">
        <v>64</v>
      </c>
      <c r="AP24" s="116" t="s">
        <v>64</v>
      </c>
      <c r="AQ24" s="116" t="s">
        <v>64</v>
      </c>
      <c r="AR24" s="423" t="str">
        <f t="shared" si="7"/>
        <v>合格</v>
      </c>
      <c r="AS24" s="117" t="s">
        <v>65</v>
      </c>
      <c r="AT24" s="103" t="s">
        <v>309</v>
      </c>
      <c r="AU24" s="65" t="s">
        <v>319</v>
      </c>
    </row>
    <row r="25" ht="15" spans="1:47">
      <c r="A25" s="66">
        <v>19</v>
      </c>
      <c r="B25" s="421" t="s">
        <v>56</v>
      </c>
      <c r="C25" s="119" t="s">
        <v>309</v>
      </c>
      <c r="D25" s="103" t="s">
        <v>310</v>
      </c>
      <c r="E25" s="411" t="s">
        <v>431</v>
      </c>
      <c r="F25" s="92" t="s">
        <v>432</v>
      </c>
      <c r="G25" s="412" t="s">
        <v>137</v>
      </c>
      <c r="H25" s="103" t="s">
        <v>390</v>
      </c>
      <c r="I25" s="103" t="s">
        <v>279</v>
      </c>
      <c r="J25" s="104">
        <v>5.7</v>
      </c>
      <c r="K25" s="103" t="s">
        <v>433</v>
      </c>
      <c r="L25" s="103" t="s">
        <v>129</v>
      </c>
      <c r="Z25" s="103" t="s">
        <v>434</v>
      </c>
      <c r="AA25" s="106">
        <f t="shared" si="4"/>
        <v>0.190839694656491</v>
      </c>
      <c r="AB25" s="103" t="s">
        <v>435</v>
      </c>
      <c r="AC25" s="108">
        <f>(AB25-Z25)*VLOOKUP(AE25,公斤水的体积!A:B,2,)</f>
        <v>41.210559</v>
      </c>
      <c r="AD25" s="422">
        <f t="shared" si="5"/>
        <v>0.513558536585392</v>
      </c>
      <c r="AE25" s="102">
        <v>24</v>
      </c>
      <c r="AH25" s="97" t="s">
        <v>387</v>
      </c>
      <c r="AI25" s="416">
        <v>154.4</v>
      </c>
      <c r="AJ25" s="422">
        <f t="shared" si="6"/>
        <v>0.582901554404145</v>
      </c>
      <c r="AL25" s="116" t="s">
        <v>64</v>
      </c>
      <c r="AM25" s="116" t="s">
        <v>64</v>
      </c>
      <c r="AN25" s="116" t="s">
        <v>64</v>
      </c>
      <c r="AO25" s="116" t="s">
        <v>64</v>
      </c>
      <c r="AP25" s="116" t="s">
        <v>64</v>
      </c>
      <c r="AQ25" s="116" t="s">
        <v>64</v>
      </c>
      <c r="AR25" s="423" t="str">
        <f t="shared" si="7"/>
        <v>合格</v>
      </c>
      <c r="AS25" s="117" t="s">
        <v>65</v>
      </c>
      <c r="AT25" s="103" t="s">
        <v>309</v>
      </c>
      <c r="AU25" s="65" t="s">
        <v>319</v>
      </c>
    </row>
    <row r="26" ht="15" spans="1:47">
      <c r="A26" s="66">
        <v>20</v>
      </c>
      <c r="B26" s="421" t="s">
        <v>56</v>
      </c>
      <c r="C26" s="119" t="s">
        <v>309</v>
      </c>
      <c r="D26" s="103" t="s">
        <v>310</v>
      </c>
      <c r="E26" s="411" t="s">
        <v>436</v>
      </c>
      <c r="F26" s="92" t="s">
        <v>437</v>
      </c>
      <c r="G26" s="412" t="s">
        <v>351</v>
      </c>
      <c r="H26" s="103" t="s">
        <v>438</v>
      </c>
      <c r="I26" s="103" t="s">
        <v>152</v>
      </c>
      <c r="J26" s="104">
        <v>5.7</v>
      </c>
      <c r="K26" s="103" t="s">
        <v>439</v>
      </c>
      <c r="L26" s="103" t="s">
        <v>62</v>
      </c>
      <c r="Z26" s="103" t="s">
        <v>440</v>
      </c>
      <c r="AA26" s="106">
        <f t="shared" si="4"/>
        <v>0.176056338028159</v>
      </c>
      <c r="AB26" s="103" t="s">
        <v>441</v>
      </c>
      <c r="AC26" s="108">
        <f>(AB26-Z26)*VLOOKUP(AE26,公斤水的体积!A:B,2,)</f>
        <v>40.207869</v>
      </c>
      <c r="AD26" s="422">
        <f t="shared" si="5"/>
        <v>0.519672499999988</v>
      </c>
      <c r="AE26" s="102">
        <v>24</v>
      </c>
      <c r="AH26" s="97" t="s">
        <v>442</v>
      </c>
      <c r="AI26" s="416">
        <v>152.4</v>
      </c>
      <c r="AJ26" s="422">
        <f t="shared" si="6"/>
        <v>1.24671916010499</v>
      </c>
      <c r="AL26" s="116" t="s">
        <v>64</v>
      </c>
      <c r="AM26" s="116" t="s">
        <v>64</v>
      </c>
      <c r="AN26" s="116" t="s">
        <v>64</v>
      </c>
      <c r="AO26" s="116" t="s">
        <v>64</v>
      </c>
      <c r="AP26" s="116" t="s">
        <v>64</v>
      </c>
      <c r="AQ26" s="116" t="s">
        <v>64</v>
      </c>
      <c r="AR26" s="423" t="str">
        <f t="shared" si="7"/>
        <v>合格</v>
      </c>
      <c r="AS26" s="117" t="s">
        <v>65</v>
      </c>
      <c r="AT26" s="103" t="s">
        <v>309</v>
      </c>
      <c r="AU26" s="65" t="s">
        <v>319</v>
      </c>
    </row>
    <row r="27" ht="15" spans="1:47">
      <c r="A27" s="66">
        <v>21</v>
      </c>
      <c r="B27" s="421" t="s">
        <v>56</v>
      </c>
      <c r="C27" s="119" t="s">
        <v>309</v>
      </c>
      <c r="D27" s="103" t="s">
        <v>310</v>
      </c>
      <c r="E27" s="411" t="s">
        <v>443</v>
      </c>
      <c r="F27" s="92" t="s">
        <v>444</v>
      </c>
      <c r="G27" s="412" t="s">
        <v>118</v>
      </c>
      <c r="H27" s="103" t="s">
        <v>133</v>
      </c>
      <c r="I27" s="103" t="s">
        <v>152</v>
      </c>
      <c r="J27" s="104">
        <v>5.7</v>
      </c>
      <c r="K27" s="103" t="s">
        <v>445</v>
      </c>
      <c r="L27" s="103" t="s">
        <v>125</v>
      </c>
      <c r="Z27" s="103" t="s">
        <v>446</v>
      </c>
      <c r="AA27" s="106">
        <f t="shared" si="4"/>
        <v>0.198807157057643</v>
      </c>
      <c r="AB27" s="103" t="s">
        <v>447</v>
      </c>
      <c r="AC27" s="108">
        <f>(AB27-Z27)*VLOOKUP(AE27,公斤水的体积!A:B,2,)</f>
        <v>40.709214</v>
      </c>
      <c r="AD27" s="422">
        <f t="shared" si="5"/>
        <v>0.516577777777767</v>
      </c>
      <c r="AE27" s="102">
        <v>24</v>
      </c>
      <c r="AH27" s="97" t="s">
        <v>341</v>
      </c>
      <c r="AI27" s="416">
        <v>151.5</v>
      </c>
      <c r="AJ27" s="422">
        <f t="shared" si="6"/>
        <v>2.44224422442244</v>
      </c>
      <c r="AL27" s="116" t="s">
        <v>64</v>
      </c>
      <c r="AM27" s="116" t="s">
        <v>64</v>
      </c>
      <c r="AN27" s="116" t="s">
        <v>64</v>
      </c>
      <c r="AO27" s="116" t="s">
        <v>64</v>
      </c>
      <c r="AP27" s="116" t="s">
        <v>64</v>
      </c>
      <c r="AQ27" s="116" t="s">
        <v>64</v>
      </c>
      <c r="AR27" s="423" t="str">
        <f t="shared" si="7"/>
        <v>合格</v>
      </c>
      <c r="AS27" s="117" t="s">
        <v>65</v>
      </c>
      <c r="AT27" s="103" t="s">
        <v>309</v>
      </c>
      <c r="AU27" s="65" t="s">
        <v>319</v>
      </c>
    </row>
    <row r="28" ht="15" spans="1:47">
      <c r="A28" s="66">
        <v>22</v>
      </c>
      <c r="B28" s="421" t="s">
        <v>56</v>
      </c>
      <c r="C28" s="119" t="s">
        <v>309</v>
      </c>
      <c r="D28" s="103" t="s">
        <v>310</v>
      </c>
      <c r="E28" s="411" t="s">
        <v>448</v>
      </c>
      <c r="F28" s="92" t="s">
        <v>449</v>
      </c>
      <c r="G28" s="412" t="s">
        <v>351</v>
      </c>
      <c r="H28" s="103" t="s">
        <v>390</v>
      </c>
      <c r="I28" s="103" t="s">
        <v>173</v>
      </c>
      <c r="J28" s="104">
        <v>5.7</v>
      </c>
      <c r="K28" s="103" t="s">
        <v>450</v>
      </c>
      <c r="L28" s="103" t="s">
        <v>114</v>
      </c>
      <c r="Z28" s="103" t="s">
        <v>451</v>
      </c>
      <c r="AA28" s="106">
        <f t="shared" si="4"/>
        <v>0.181818181818184</v>
      </c>
      <c r="AB28" s="103" t="s">
        <v>393</v>
      </c>
      <c r="AC28" s="108">
        <f>(AB28-Z28)*VLOOKUP(AE28,公斤水的体积!A:B,2,)</f>
        <v>40.408407</v>
      </c>
      <c r="AD28" s="422">
        <f t="shared" si="5"/>
        <v>0.518425373134349</v>
      </c>
      <c r="AE28" s="102">
        <v>24</v>
      </c>
      <c r="AH28" s="97" t="s">
        <v>394</v>
      </c>
      <c r="AI28" s="416">
        <v>147.9</v>
      </c>
      <c r="AJ28" s="422">
        <f t="shared" si="6"/>
        <v>1.55510480054091</v>
      </c>
      <c r="AL28" s="116" t="s">
        <v>64</v>
      </c>
      <c r="AM28" s="116" t="s">
        <v>64</v>
      </c>
      <c r="AN28" s="116" t="s">
        <v>64</v>
      </c>
      <c r="AO28" s="116" t="s">
        <v>64</v>
      </c>
      <c r="AP28" s="116" t="s">
        <v>64</v>
      </c>
      <c r="AQ28" s="116" t="s">
        <v>64</v>
      </c>
      <c r="AR28" s="423" t="str">
        <f t="shared" si="7"/>
        <v>合格</v>
      </c>
      <c r="AS28" s="117" t="s">
        <v>65</v>
      </c>
      <c r="AT28" s="103" t="s">
        <v>309</v>
      </c>
      <c r="AU28" s="65" t="s">
        <v>319</v>
      </c>
    </row>
    <row r="29" ht="15" spans="1:47">
      <c r="A29" s="66">
        <v>23</v>
      </c>
      <c r="B29" s="421" t="s">
        <v>56</v>
      </c>
      <c r="C29" s="119" t="s">
        <v>309</v>
      </c>
      <c r="D29" s="103" t="s">
        <v>310</v>
      </c>
      <c r="E29" s="411" t="s">
        <v>452</v>
      </c>
      <c r="F29" s="92" t="s">
        <v>453</v>
      </c>
      <c r="G29" s="412" t="s">
        <v>79</v>
      </c>
      <c r="H29" s="103" t="s">
        <v>454</v>
      </c>
      <c r="I29" s="103" t="s">
        <v>61</v>
      </c>
      <c r="J29" s="104">
        <v>5.7</v>
      </c>
      <c r="K29" s="103" t="s">
        <v>455</v>
      </c>
      <c r="L29" s="103" t="s">
        <v>82</v>
      </c>
      <c r="Z29" s="103" t="s">
        <v>456</v>
      </c>
      <c r="AA29" s="106">
        <f t="shared" si="4"/>
        <v>0.173010380622828</v>
      </c>
      <c r="AB29" s="103" t="s">
        <v>457</v>
      </c>
      <c r="AC29" s="108">
        <f>(AB29-Z29)*VLOOKUP(AE29,公斤水的体积!A:B,2,)</f>
        <v>41.010021</v>
      </c>
      <c r="AD29" s="422">
        <f t="shared" si="5"/>
        <v>0.514757352941171</v>
      </c>
      <c r="AE29" s="102">
        <v>24</v>
      </c>
      <c r="AH29" s="97" t="s">
        <v>326</v>
      </c>
      <c r="AI29" s="416">
        <v>148.9</v>
      </c>
      <c r="AJ29" s="422">
        <f t="shared" si="6"/>
        <v>2.08193418401612</v>
      </c>
      <c r="AL29" s="116" t="s">
        <v>64</v>
      </c>
      <c r="AM29" s="116" t="s">
        <v>64</v>
      </c>
      <c r="AN29" s="116" t="s">
        <v>64</v>
      </c>
      <c r="AO29" s="116" t="s">
        <v>64</v>
      </c>
      <c r="AP29" s="116" t="s">
        <v>64</v>
      </c>
      <c r="AQ29" s="116" t="s">
        <v>64</v>
      </c>
      <c r="AR29" s="423" t="str">
        <f t="shared" si="7"/>
        <v>合格</v>
      </c>
      <c r="AS29" s="117" t="s">
        <v>65</v>
      </c>
      <c r="AT29" s="103" t="s">
        <v>309</v>
      </c>
      <c r="AU29" s="65" t="s">
        <v>319</v>
      </c>
    </row>
    <row r="30" ht="15" spans="1:47">
      <c r="A30" s="66">
        <v>24</v>
      </c>
      <c r="B30" s="421" t="s">
        <v>56</v>
      </c>
      <c r="C30" s="119" t="s">
        <v>309</v>
      </c>
      <c r="D30" s="103" t="s">
        <v>310</v>
      </c>
      <c r="E30" s="411" t="s">
        <v>458</v>
      </c>
      <c r="F30" s="92" t="s">
        <v>459</v>
      </c>
      <c r="G30" s="412" t="s">
        <v>60</v>
      </c>
      <c r="H30" s="103" t="s">
        <v>337</v>
      </c>
      <c r="I30" s="103" t="s">
        <v>152</v>
      </c>
      <c r="J30" s="104">
        <v>5.7</v>
      </c>
      <c r="K30" s="103" t="s">
        <v>339</v>
      </c>
      <c r="L30" s="103" t="s">
        <v>161</v>
      </c>
      <c r="Z30" s="103" t="s">
        <v>460</v>
      </c>
      <c r="AA30" s="106">
        <f t="shared" si="4"/>
        <v>0.210084033613448</v>
      </c>
      <c r="AB30" s="103" t="s">
        <v>461</v>
      </c>
      <c r="AC30" s="108">
        <f>(AB30-Z30)*VLOOKUP(AE30,公斤水的体积!A:B,2,)</f>
        <v>40.508676</v>
      </c>
      <c r="AD30" s="422">
        <f t="shared" si="5"/>
        <v>0.517806451612931</v>
      </c>
      <c r="AE30" s="102">
        <v>24</v>
      </c>
      <c r="AH30" s="97" t="s">
        <v>462</v>
      </c>
      <c r="AI30" s="416">
        <v>152.3</v>
      </c>
      <c r="AJ30" s="422">
        <f t="shared" si="6"/>
        <v>1.90413657255417</v>
      </c>
      <c r="AL30" s="116" t="s">
        <v>64</v>
      </c>
      <c r="AM30" s="116" t="s">
        <v>64</v>
      </c>
      <c r="AN30" s="116" t="s">
        <v>64</v>
      </c>
      <c r="AO30" s="116" t="s">
        <v>64</v>
      </c>
      <c r="AP30" s="116" t="s">
        <v>64</v>
      </c>
      <c r="AQ30" s="116" t="s">
        <v>64</v>
      </c>
      <c r="AR30" s="423" t="str">
        <f t="shared" si="7"/>
        <v>合格</v>
      </c>
      <c r="AS30" s="117" t="s">
        <v>65</v>
      </c>
      <c r="AT30" s="103" t="s">
        <v>309</v>
      </c>
      <c r="AU30" s="65" t="s">
        <v>319</v>
      </c>
    </row>
    <row r="31" ht="15" spans="1:47">
      <c r="A31" s="66">
        <v>25</v>
      </c>
      <c r="B31" s="421" t="s">
        <v>56</v>
      </c>
      <c r="C31" s="119" t="s">
        <v>309</v>
      </c>
      <c r="D31" s="103" t="s">
        <v>310</v>
      </c>
      <c r="E31" s="411" t="s">
        <v>463</v>
      </c>
      <c r="F31" s="92" t="s">
        <v>464</v>
      </c>
      <c r="G31" s="412" t="s">
        <v>79</v>
      </c>
      <c r="H31" s="103" t="s">
        <v>465</v>
      </c>
      <c r="I31" s="103" t="s">
        <v>152</v>
      </c>
      <c r="J31" s="104">
        <v>5.8</v>
      </c>
      <c r="K31" s="103" t="s">
        <v>466</v>
      </c>
      <c r="L31" s="103" t="s">
        <v>100</v>
      </c>
      <c r="Z31" s="103" t="s">
        <v>467</v>
      </c>
      <c r="AA31" s="106">
        <f t="shared" si="4"/>
        <v>0.185528756957331</v>
      </c>
      <c r="AB31" s="103" t="s">
        <v>468</v>
      </c>
      <c r="AC31" s="108">
        <f>(AB31-Z31)*VLOOKUP(AE31,公斤水的体积!A:B,2,)</f>
        <v>41.411097</v>
      </c>
      <c r="AD31" s="422">
        <f t="shared" si="5"/>
        <v>0.512371359223289</v>
      </c>
      <c r="AE31" s="102">
        <v>24</v>
      </c>
      <c r="AH31" s="97" t="s">
        <v>469</v>
      </c>
      <c r="AI31" s="416">
        <v>148.1</v>
      </c>
      <c r="AJ31" s="422">
        <f t="shared" si="6"/>
        <v>1.62052667116813</v>
      </c>
      <c r="AL31" s="116" t="s">
        <v>64</v>
      </c>
      <c r="AM31" s="116" t="s">
        <v>64</v>
      </c>
      <c r="AN31" s="116" t="s">
        <v>64</v>
      </c>
      <c r="AO31" s="116" t="s">
        <v>64</v>
      </c>
      <c r="AP31" s="116" t="s">
        <v>64</v>
      </c>
      <c r="AQ31" s="116" t="s">
        <v>64</v>
      </c>
      <c r="AR31" s="423" t="str">
        <f t="shared" si="7"/>
        <v>合格</v>
      </c>
      <c r="AS31" s="117" t="s">
        <v>65</v>
      </c>
      <c r="AT31" s="103" t="s">
        <v>309</v>
      </c>
      <c r="AU31" s="65" t="s">
        <v>319</v>
      </c>
    </row>
    <row r="32" ht="15" spans="1:47">
      <c r="A32" s="66">
        <v>26</v>
      </c>
      <c r="B32" s="421" t="s">
        <v>56</v>
      </c>
      <c r="C32" s="119" t="s">
        <v>470</v>
      </c>
      <c r="D32" s="103" t="s">
        <v>310</v>
      </c>
      <c r="E32" s="411" t="s">
        <v>471</v>
      </c>
      <c r="F32" s="92" t="s">
        <v>472</v>
      </c>
      <c r="G32" s="412" t="s">
        <v>60</v>
      </c>
      <c r="H32" s="103" t="s">
        <v>94</v>
      </c>
      <c r="I32" s="103" t="s">
        <v>398</v>
      </c>
      <c r="J32" s="104">
        <v>5.7</v>
      </c>
      <c r="K32" s="103" t="s">
        <v>473</v>
      </c>
      <c r="L32" s="103" t="s">
        <v>114</v>
      </c>
      <c r="Z32" s="103" t="s">
        <v>473</v>
      </c>
      <c r="AA32" s="106">
        <f t="shared" si="4"/>
        <v>0</v>
      </c>
      <c r="AB32" s="103" t="s">
        <v>474</v>
      </c>
      <c r="AC32" s="108">
        <f>(AB32-Z32)*VLOOKUP(AE32,公斤水的体积!A:B,2,)</f>
        <v>40.308138</v>
      </c>
      <c r="AD32" s="422">
        <f t="shared" si="5"/>
        <v>0.26900000000001</v>
      </c>
      <c r="AE32" s="102">
        <v>24</v>
      </c>
      <c r="AH32" s="97" t="s">
        <v>475</v>
      </c>
      <c r="AI32" s="416">
        <v>156</v>
      </c>
      <c r="AJ32" s="422">
        <f t="shared" si="6"/>
        <v>0.833333333333333</v>
      </c>
      <c r="AL32" s="116" t="s">
        <v>64</v>
      </c>
      <c r="AM32" s="116" t="s">
        <v>64</v>
      </c>
      <c r="AN32" s="116" t="s">
        <v>64</v>
      </c>
      <c r="AO32" s="116" t="s">
        <v>64</v>
      </c>
      <c r="AP32" s="116" t="s">
        <v>64</v>
      </c>
      <c r="AQ32" s="116" t="s">
        <v>64</v>
      </c>
      <c r="AR32" s="423" t="str">
        <f t="shared" si="7"/>
        <v>合格</v>
      </c>
      <c r="AS32" s="117" t="s">
        <v>65</v>
      </c>
      <c r="AT32" s="103" t="s">
        <v>470</v>
      </c>
      <c r="AU32" s="65" t="s">
        <v>319</v>
      </c>
    </row>
    <row r="33" ht="15" spans="1:47">
      <c r="A33" s="66">
        <v>27</v>
      </c>
      <c r="B33" s="421" t="s">
        <v>56</v>
      </c>
      <c r="C33" s="119" t="s">
        <v>470</v>
      </c>
      <c r="D33" s="103" t="s">
        <v>310</v>
      </c>
      <c r="E33" s="411" t="s">
        <v>476</v>
      </c>
      <c r="F33" s="92" t="s">
        <v>477</v>
      </c>
      <c r="G33" s="412" t="s">
        <v>60</v>
      </c>
      <c r="H33" s="103" t="s">
        <v>94</v>
      </c>
      <c r="I33" s="103" t="s">
        <v>398</v>
      </c>
      <c r="J33" s="104">
        <v>5.7</v>
      </c>
      <c r="K33" s="103" t="s">
        <v>478</v>
      </c>
      <c r="L33" s="103" t="s">
        <v>161</v>
      </c>
      <c r="Z33" s="103" t="s">
        <v>479</v>
      </c>
      <c r="AA33" s="106">
        <f t="shared" ref="AA33:AA54" si="8">(K33-Z33)/K33*100</f>
        <v>0.207468879668053</v>
      </c>
      <c r="AB33" s="103" t="s">
        <v>480</v>
      </c>
      <c r="AC33" s="108">
        <f>(AB33-Z33)*VLOOKUP(AE33,公斤水的体积!A:B,2,)</f>
        <v>40.508676</v>
      </c>
      <c r="AD33" s="422">
        <f t="shared" ref="AD33:AD54" si="9">(AC33-L33)/L33*100</f>
        <v>0.517806451612913</v>
      </c>
      <c r="AE33" s="102">
        <v>24</v>
      </c>
      <c r="AH33" s="97" t="s">
        <v>442</v>
      </c>
      <c r="AI33" s="416">
        <v>159.4</v>
      </c>
      <c r="AJ33" s="422">
        <f t="shared" ref="AJ33:AJ54" si="10">AH33/AI33*100</f>
        <v>1.19196988707654</v>
      </c>
      <c r="AL33" s="116" t="s">
        <v>64</v>
      </c>
      <c r="AM33" s="116" t="s">
        <v>64</v>
      </c>
      <c r="AN33" s="116" t="s">
        <v>64</v>
      </c>
      <c r="AO33" s="116" t="s">
        <v>64</v>
      </c>
      <c r="AP33" s="116" t="s">
        <v>64</v>
      </c>
      <c r="AQ33" s="116" t="s">
        <v>64</v>
      </c>
      <c r="AR33" s="423" t="str">
        <f t="shared" ref="AR33:AR54" si="11">IF(AND(AD33&lt;10,AD33&gt;=-1.5,AA33&lt;5,AA33&gt;-1,AJ33&lt;6,AJ33&gt;=0),"合格","不合格")</f>
        <v>合格</v>
      </c>
      <c r="AS33" s="117" t="s">
        <v>65</v>
      </c>
      <c r="AT33" s="103" t="s">
        <v>470</v>
      </c>
      <c r="AU33" s="65" t="s">
        <v>319</v>
      </c>
    </row>
    <row r="34" ht="15" spans="1:47">
      <c r="A34" s="66">
        <v>28</v>
      </c>
      <c r="B34" s="421" t="s">
        <v>56</v>
      </c>
      <c r="C34" s="119" t="s">
        <v>470</v>
      </c>
      <c r="D34" s="103" t="s">
        <v>310</v>
      </c>
      <c r="E34" s="411" t="s">
        <v>481</v>
      </c>
      <c r="F34" s="92" t="s">
        <v>482</v>
      </c>
      <c r="G34" s="412" t="s">
        <v>60</v>
      </c>
      <c r="H34" s="103" t="s">
        <v>94</v>
      </c>
      <c r="I34" s="103" t="s">
        <v>398</v>
      </c>
      <c r="J34" s="104">
        <v>5.7</v>
      </c>
      <c r="K34" s="103" t="s">
        <v>483</v>
      </c>
      <c r="L34" s="103" t="s">
        <v>161</v>
      </c>
      <c r="Z34" s="103" t="s">
        <v>484</v>
      </c>
      <c r="AA34" s="106">
        <f t="shared" si="8"/>
        <v>0.211416490486246</v>
      </c>
      <c r="AB34" s="103" t="s">
        <v>485</v>
      </c>
      <c r="AC34" s="108">
        <f>(AB34-Z34)*VLOOKUP(AE34,公斤水的体积!A:B,2,)</f>
        <v>40.508676</v>
      </c>
      <c r="AD34" s="422">
        <f t="shared" si="9"/>
        <v>0.517806451612896</v>
      </c>
      <c r="AE34" s="102">
        <v>24</v>
      </c>
      <c r="AH34" s="97" t="s">
        <v>475</v>
      </c>
      <c r="AI34" s="416">
        <v>159.1</v>
      </c>
      <c r="AJ34" s="422">
        <f t="shared" si="10"/>
        <v>0.817096165933375</v>
      </c>
      <c r="AL34" s="116" t="s">
        <v>64</v>
      </c>
      <c r="AM34" s="116" t="s">
        <v>64</v>
      </c>
      <c r="AN34" s="116" t="s">
        <v>64</v>
      </c>
      <c r="AO34" s="116" t="s">
        <v>64</v>
      </c>
      <c r="AP34" s="116" t="s">
        <v>64</v>
      </c>
      <c r="AQ34" s="116" t="s">
        <v>64</v>
      </c>
      <c r="AR34" s="423" t="str">
        <f t="shared" si="11"/>
        <v>合格</v>
      </c>
      <c r="AS34" s="117" t="s">
        <v>65</v>
      </c>
      <c r="AT34" s="103" t="s">
        <v>470</v>
      </c>
      <c r="AU34" s="65" t="s">
        <v>319</v>
      </c>
    </row>
    <row r="35" ht="15" spans="1:47">
      <c r="A35" s="66">
        <v>29</v>
      </c>
      <c r="B35" s="421" t="s">
        <v>56</v>
      </c>
      <c r="C35" s="119" t="s">
        <v>470</v>
      </c>
      <c r="D35" s="103" t="s">
        <v>310</v>
      </c>
      <c r="E35" s="411" t="s">
        <v>486</v>
      </c>
      <c r="F35" s="92" t="s">
        <v>487</v>
      </c>
      <c r="G35" s="412" t="s">
        <v>60</v>
      </c>
      <c r="H35" s="103" t="s">
        <v>94</v>
      </c>
      <c r="I35" s="103" t="s">
        <v>398</v>
      </c>
      <c r="J35" s="104">
        <v>5.7</v>
      </c>
      <c r="K35" s="103" t="s">
        <v>346</v>
      </c>
      <c r="L35" s="103" t="s">
        <v>90</v>
      </c>
      <c r="Z35" s="103" t="s">
        <v>422</v>
      </c>
      <c r="AA35" s="106">
        <f t="shared" si="8"/>
        <v>0.204498977505115</v>
      </c>
      <c r="AB35" s="103" t="s">
        <v>488</v>
      </c>
      <c r="AC35" s="108">
        <f>(AB35-Z35)*VLOOKUP(AE35,公斤水的体积!A:B,2,)</f>
        <v>40.608945</v>
      </c>
      <c r="AD35" s="422">
        <f t="shared" si="9"/>
        <v>0.517190594059423</v>
      </c>
      <c r="AE35" s="102">
        <v>24</v>
      </c>
      <c r="AH35" s="97" t="s">
        <v>469</v>
      </c>
      <c r="AI35" s="416">
        <v>157.1</v>
      </c>
      <c r="AJ35" s="422">
        <f t="shared" si="10"/>
        <v>1.52768936982813</v>
      </c>
      <c r="AL35" s="116" t="s">
        <v>64</v>
      </c>
      <c r="AM35" s="116" t="s">
        <v>64</v>
      </c>
      <c r="AN35" s="116" t="s">
        <v>64</v>
      </c>
      <c r="AO35" s="116" t="s">
        <v>64</v>
      </c>
      <c r="AP35" s="116" t="s">
        <v>64</v>
      </c>
      <c r="AQ35" s="116" t="s">
        <v>64</v>
      </c>
      <c r="AR35" s="423" t="str">
        <f t="shared" si="11"/>
        <v>合格</v>
      </c>
      <c r="AS35" s="117" t="s">
        <v>65</v>
      </c>
      <c r="AT35" s="103" t="s">
        <v>470</v>
      </c>
      <c r="AU35" s="65" t="s">
        <v>319</v>
      </c>
    </row>
    <row r="36" ht="15" spans="1:47">
      <c r="A36" s="66">
        <v>30</v>
      </c>
      <c r="B36" s="421" t="s">
        <v>56</v>
      </c>
      <c r="C36" s="119" t="s">
        <v>470</v>
      </c>
      <c r="D36" s="103" t="s">
        <v>310</v>
      </c>
      <c r="E36" s="411" t="s">
        <v>489</v>
      </c>
      <c r="F36" s="92" t="s">
        <v>490</v>
      </c>
      <c r="G36" s="412" t="s">
        <v>60</v>
      </c>
      <c r="H36" s="103" t="s">
        <v>94</v>
      </c>
      <c r="I36" s="103" t="s">
        <v>398</v>
      </c>
      <c r="J36" s="104">
        <v>5.7</v>
      </c>
      <c r="K36" s="103" t="s">
        <v>491</v>
      </c>
      <c r="L36" s="103" t="s">
        <v>161</v>
      </c>
      <c r="Z36" s="103" t="s">
        <v>492</v>
      </c>
      <c r="AA36" s="106">
        <f t="shared" si="8"/>
        <v>0.208333333333336</v>
      </c>
      <c r="AB36" s="103" t="s">
        <v>493</v>
      </c>
      <c r="AC36" s="108">
        <f>(AB36-Z36)*VLOOKUP(AE36,公斤水的体积!A:B,2,)</f>
        <v>40.508676</v>
      </c>
      <c r="AD36" s="422">
        <f t="shared" si="9"/>
        <v>0.517806451612913</v>
      </c>
      <c r="AE36" s="102">
        <v>24</v>
      </c>
      <c r="AH36" s="97" t="s">
        <v>494</v>
      </c>
      <c r="AI36" s="416">
        <v>159.5</v>
      </c>
      <c r="AJ36" s="422">
        <f t="shared" si="10"/>
        <v>0.877742946708464</v>
      </c>
      <c r="AL36" s="116" t="s">
        <v>64</v>
      </c>
      <c r="AM36" s="116" t="s">
        <v>64</v>
      </c>
      <c r="AN36" s="116" t="s">
        <v>64</v>
      </c>
      <c r="AO36" s="116" t="s">
        <v>64</v>
      </c>
      <c r="AP36" s="116" t="s">
        <v>64</v>
      </c>
      <c r="AQ36" s="116" t="s">
        <v>64</v>
      </c>
      <c r="AR36" s="423" t="str">
        <f t="shared" si="11"/>
        <v>合格</v>
      </c>
      <c r="AS36" s="117" t="s">
        <v>65</v>
      </c>
      <c r="AT36" s="103" t="s">
        <v>470</v>
      </c>
      <c r="AU36" s="65" t="s">
        <v>319</v>
      </c>
    </row>
    <row r="37" ht="15" spans="1:47">
      <c r="A37" s="66">
        <v>31</v>
      </c>
      <c r="B37" s="421" t="s">
        <v>56</v>
      </c>
      <c r="C37" s="119" t="s">
        <v>470</v>
      </c>
      <c r="D37" s="103" t="s">
        <v>310</v>
      </c>
      <c r="E37" s="411" t="s">
        <v>495</v>
      </c>
      <c r="F37" s="92" t="s">
        <v>496</v>
      </c>
      <c r="G37" s="412" t="s">
        <v>60</v>
      </c>
      <c r="H37" s="103" t="s">
        <v>94</v>
      </c>
      <c r="I37" s="103" t="s">
        <v>398</v>
      </c>
      <c r="J37" s="104">
        <v>5.7</v>
      </c>
      <c r="K37" s="103" t="s">
        <v>491</v>
      </c>
      <c r="L37" s="103" t="s">
        <v>62</v>
      </c>
      <c r="Z37" s="103" t="s">
        <v>492</v>
      </c>
      <c r="AA37" s="106">
        <f t="shared" si="8"/>
        <v>0.208333333333336</v>
      </c>
      <c r="AB37" s="103" t="s">
        <v>497</v>
      </c>
      <c r="AC37" s="108">
        <f>(AB37-Z37)*VLOOKUP(AE37,公斤水的体积!A:B,2,)</f>
        <v>40.207869</v>
      </c>
      <c r="AD37" s="422">
        <f t="shared" si="9"/>
        <v>0.519672500000006</v>
      </c>
      <c r="AE37" s="102">
        <v>24</v>
      </c>
      <c r="AH37" s="97" t="s">
        <v>402</v>
      </c>
      <c r="AI37" s="416">
        <v>158.2</v>
      </c>
      <c r="AJ37" s="422">
        <f t="shared" si="10"/>
        <v>1.26422250316056</v>
      </c>
      <c r="AL37" s="116" t="s">
        <v>64</v>
      </c>
      <c r="AM37" s="116" t="s">
        <v>64</v>
      </c>
      <c r="AN37" s="116" t="s">
        <v>64</v>
      </c>
      <c r="AO37" s="116" t="s">
        <v>64</v>
      </c>
      <c r="AP37" s="116" t="s">
        <v>64</v>
      </c>
      <c r="AQ37" s="116" t="s">
        <v>64</v>
      </c>
      <c r="AR37" s="423" t="str">
        <f t="shared" si="11"/>
        <v>合格</v>
      </c>
      <c r="AS37" s="117" t="s">
        <v>65</v>
      </c>
      <c r="AT37" s="103" t="s">
        <v>470</v>
      </c>
      <c r="AU37" s="65" t="s">
        <v>319</v>
      </c>
    </row>
    <row r="38" ht="15" spans="1:47">
      <c r="A38" s="66">
        <v>32</v>
      </c>
      <c r="B38" s="421" t="s">
        <v>56</v>
      </c>
      <c r="C38" s="119" t="s">
        <v>470</v>
      </c>
      <c r="D38" s="103" t="s">
        <v>310</v>
      </c>
      <c r="E38" s="411" t="s">
        <v>498</v>
      </c>
      <c r="F38" s="92" t="s">
        <v>499</v>
      </c>
      <c r="G38" s="412" t="s">
        <v>60</v>
      </c>
      <c r="H38" s="103" t="s">
        <v>94</v>
      </c>
      <c r="I38" s="103" t="s">
        <v>398</v>
      </c>
      <c r="J38" s="104">
        <v>5.7</v>
      </c>
      <c r="K38" s="103" t="s">
        <v>491</v>
      </c>
      <c r="L38" s="103" t="s">
        <v>114</v>
      </c>
      <c r="Z38" s="103" t="s">
        <v>492</v>
      </c>
      <c r="AA38" s="106">
        <f t="shared" si="8"/>
        <v>0.208333333333336</v>
      </c>
      <c r="AB38" s="103" t="s">
        <v>500</v>
      </c>
      <c r="AC38" s="108">
        <f>(AB38-Z38)*VLOOKUP(AE38,公斤水的体积!A:B,2,)</f>
        <v>40.408407</v>
      </c>
      <c r="AD38" s="422">
        <f t="shared" si="9"/>
        <v>0.518425373134349</v>
      </c>
      <c r="AE38" s="102">
        <v>24</v>
      </c>
      <c r="AH38" s="97" t="s">
        <v>363</v>
      </c>
      <c r="AI38" s="416">
        <v>159.5</v>
      </c>
      <c r="AJ38" s="422">
        <f t="shared" si="10"/>
        <v>1.06583072100313</v>
      </c>
      <c r="AL38" s="116" t="s">
        <v>64</v>
      </c>
      <c r="AM38" s="116" t="s">
        <v>64</v>
      </c>
      <c r="AN38" s="116" t="s">
        <v>64</v>
      </c>
      <c r="AO38" s="116" t="s">
        <v>64</v>
      </c>
      <c r="AP38" s="116" t="s">
        <v>64</v>
      </c>
      <c r="AQ38" s="116" t="s">
        <v>64</v>
      </c>
      <c r="AR38" s="423" t="str">
        <f t="shared" si="11"/>
        <v>合格</v>
      </c>
      <c r="AS38" s="117" t="s">
        <v>65</v>
      </c>
      <c r="AT38" s="103" t="s">
        <v>470</v>
      </c>
      <c r="AU38" s="65" t="s">
        <v>319</v>
      </c>
    </row>
    <row r="39" ht="15" spans="1:47">
      <c r="A39" s="66">
        <v>33</v>
      </c>
      <c r="B39" s="421" t="s">
        <v>56</v>
      </c>
      <c r="C39" s="119" t="s">
        <v>470</v>
      </c>
      <c r="D39" s="103" t="s">
        <v>310</v>
      </c>
      <c r="E39" s="411" t="s">
        <v>501</v>
      </c>
      <c r="F39" s="92" t="s">
        <v>502</v>
      </c>
      <c r="G39" s="412" t="s">
        <v>60</v>
      </c>
      <c r="H39" s="103" t="s">
        <v>94</v>
      </c>
      <c r="I39" s="103" t="s">
        <v>398</v>
      </c>
      <c r="J39" s="104">
        <v>5.7</v>
      </c>
      <c r="K39" s="103" t="s">
        <v>503</v>
      </c>
      <c r="L39" s="103" t="s">
        <v>161</v>
      </c>
      <c r="Z39" s="103" t="s">
        <v>338</v>
      </c>
      <c r="AA39" s="106">
        <f t="shared" si="8"/>
        <v>0.20920502092049</v>
      </c>
      <c r="AB39" s="103" t="s">
        <v>504</v>
      </c>
      <c r="AC39" s="108">
        <f>(AB39-Z39)*VLOOKUP(AE39,公斤水的体积!A:B,2,)</f>
        <v>40.508676</v>
      </c>
      <c r="AD39" s="422">
        <f t="shared" si="9"/>
        <v>0.517806451612896</v>
      </c>
      <c r="AE39" s="102">
        <v>24</v>
      </c>
      <c r="AH39" s="97" t="s">
        <v>363</v>
      </c>
      <c r="AI39" s="416">
        <v>161.6</v>
      </c>
      <c r="AJ39" s="422">
        <f t="shared" si="10"/>
        <v>1.0519801980198</v>
      </c>
      <c r="AL39" s="116" t="s">
        <v>64</v>
      </c>
      <c r="AM39" s="116" t="s">
        <v>64</v>
      </c>
      <c r="AN39" s="116" t="s">
        <v>64</v>
      </c>
      <c r="AO39" s="116" t="s">
        <v>64</v>
      </c>
      <c r="AP39" s="116" t="s">
        <v>64</v>
      </c>
      <c r="AQ39" s="116" t="s">
        <v>64</v>
      </c>
      <c r="AR39" s="423" t="str">
        <f t="shared" si="11"/>
        <v>合格</v>
      </c>
      <c r="AS39" s="117" t="s">
        <v>65</v>
      </c>
      <c r="AT39" s="103" t="s">
        <v>470</v>
      </c>
      <c r="AU39" s="65" t="s">
        <v>319</v>
      </c>
    </row>
    <row r="40" ht="15" spans="1:47">
      <c r="A40" s="66">
        <v>34</v>
      </c>
      <c r="B40" s="421" t="s">
        <v>56</v>
      </c>
      <c r="C40" s="119" t="s">
        <v>470</v>
      </c>
      <c r="D40" s="103" t="s">
        <v>310</v>
      </c>
      <c r="E40" s="411" t="s">
        <v>505</v>
      </c>
      <c r="F40" s="92" t="s">
        <v>506</v>
      </c>
      <c r="G40" s="412" t="s">
        <v>60</v>
      </c>
      <c r="H40" s="103" t="s">
        <v>94</v>
      </c>
      <c r="I40" s="103" t="s">
        <v>398</v>
      </c>
      <c r="J40" s="104">
        <v>5.7</v>
      </c>
      <c r="K40" s="103" t="s">
        <v>346</v>
      </c>
      <c r="L40" s="103" t="s">
        <v>62</v>
      </c>
      <c r="Z40" s="103" t="s">
        <v>422</v>
      </c>
      <c r="AA40" s="106">
        <f t="shared" si="8"/>
        <v>0.204498977505115</v>
      </c>
      <c r="AB40" s="103" t="s">
        <v>424</v>
      </c>
      <c r="AC40" s="108">
        <f>(AB40-Z40)*VLOOKUP(AE40,公斤水的体积!A:B,2,)</f>
        <v>40.207869</v>
      </c>
      <c r="AD40" s="422">
        <f t="shared" si="9"/>
        <v>0.519672500000024</v>
      </c>
      <c r="AE40" s="102">
        <v>24</v>
      </c>
      <c r="AH40" s="97" t="s">
        <v>442</v>
      </c>
      <c r="AI40" s="416">
        <v>152.7</v>
      </c>
      <c r="AJ40" s="422">
        <f t="shared" si="10"/>
        <v>1.24426981008513</v>
      </c>
      <c r="AL40" s="116" t="s">
        <v>64</v>
      </c>
      <c r="AM40" s="116" t="s">
        <v>64</v>
      </c>
      <c r="AN40" s="116" t="s">
        <v>64</v>
      </c>
      <c r="AO40" s="116" t="s">
        <v>64</v>
      </c>
      <c r="AP40" s="116" t="s">
        <v>64</v>
      </c>
      <c r="AQ40" s="116" t="s">
        <v>64</v>
      </c>
      <c r="AR40" s="423" t="str">
        <f t="shared" si="11"/>
        <v>合格</v>
      </c>
      <c r="AS40" s="117" t="s">
        <v>65</v>
      </c>
      <c r="AT40" s="103" t="s">
        <v>470</v>
      </c>
      <c r="AU40" s="65" t="s">
        <v>319</v>
      </c>
    </row>
    <row r="41" ht="15" spans="1:47">
      <c r="A41" s="66">
        <v>35</v>
      </c>
      <c r="B41" s="421" t="s">
        <v>56</v>
      </c>
      <c r="C41" s="119" t="s">
        <v>470</v>
      </c>
      <c r="D41" s="103" t="s">
        <v>310</v>
      </c>
      <c r="E41" s="411" t="s">
        <v>507</v>
      </c>
      <c r="F41" s="92" t="s">
        <v>508</v>
      </c>
      <c r="G41" s="412" t="s">
        <v>60</v>
      </c>
      <c r="H41" s="103" t="s">
        <v>94</v>
      </c>
      <c r="I41" s="103" t="s">
        <v>398</v>
      </c>
      <c r="J41" s="104">
        <v>5.7</v>
      </c>
      <c r="K41" s="103" t="s">
        <v>346</v>
      </c>
      <c r="L41" s="103" t="s">
        <v>161</v>
      </c>
      <c r="Z41" s="103" t="s">
        <v>422</v>
      </c>
      <c r="AA41" s="106">
        <f t="shared" si="8"/>
        <v>0.204498977505115</v>
      </c>
      <c r="AB41" s="103" t="s">
        <v>347</v>
      </c>
      <c r="AC41" s="108">
        <f>(AB41-Z41)*VLOOKUP(AE41,公斤水的体积!A:B,2,)</f>
        <v>40.508676</v>
      </c>
      <c r="AD41" s="422">
        <f t="shared" si="9"/>
        <v>0.517806451612931</v>
      </c>
      <c r="AE41" s="102">
        <v>24</v>
      </c>
      <c r="AH41" s="97" t="s">
        <v>509</v>
      </c>
      <c r="AI41" s="416">
        <v>156.7</v>
      </c>
      <c r="AJ41" s="422">
        <f t="shared" si="10"/>
        <v>0.957243139757498</v>
      </c>
      <c r="AL41" s="116" t="s">
        <v>64</v>
      </c>
      <c r="AM41" s="116" t="s">
        <v>64</v>
      </c>
      <c r="AN41" s="116" t="s">
        <v>64</v>
      </c>
      <c r="AO41" s="116" t="s">
        <v>64</v>
      </c>
      <c r="AP41" s="116" t="s">
        <v>64</v>
      </c>
      <c r="AQ41" s="116" t="s">
        <v>64</v>
      </c>
      <c r="AR41" s="423" t="str">
        <f t="shared" si="11"/>
        <v>合格</v>
      </c>
      <c r="AS41" s="117" t="s">
        <v>65</v>
      </c>
      <c r="AT41" s="103" t="s">
        <v>470</v>
      </c>
      <c r="AU41" s="65" t="s">
        <v>319</v>
      </c>
    </row>
    <row r="42" ht="15" spans="1:47">
      <c r="A42" s="66">
        <v>36</v>
      </c>
      <c r="B42" s="421" t="s">
        <v>56</v>
      </c>
      <c r="C42" s="119" t="s">
        <v>470</v>
      </c>
      <c r="D42" s="103" t="s">
        <v>310</v>
      </c>
      <c r="E42" s="411" t="s">
        <v>510</v>
      </c>
      <c r="F42" s="92" t="s">
        <v>511</v>
      </c>
      <c r="G42" s="412" t="s">
        <v>60</v>
      </c>
      <c r="H42" s="103" t="s">
        <v>94</v>
      </c>
      <c r="I42" s="103" t="s">
        <v>398</v>
      </c>
      <c r="J42" s="104">
        <v>5.7</v>
      </c>
      <c r="K42" s="103" t="s">
        <v>479</v>
      </c>
      <c r="L42" s="103" t="s">
        <v>90</v>
      </c>
      <c r="Z42" s="103" t="s">
        <v>491</v>
      </c>
      <c r="AA42" s="106">
        <f t="shared" si="8"/>
        <v>0.207900207900211</v>
      </c>
      <c r="AB42" s="103" t="s">
        <v>480</v>
      </c>
      <c r="AC42" s="108">
        <f>(AB42-Z42)*VLOOKUP(AE42,公斤水的体积!A:B,2,)</f>
        <v>40.608945</v>
      </c>
      <c r="AD42" s="422">
        <f t="shared" si="9"/>
        <v>0.517190594059423</v>
      </c>
      <c r="AE42" s="102">
        <v>24</v>
      </c>
      <c r="AH42" s="97" t="s">
        <v>469</v>
      </c>
      <c r="AI42" s="416">
        <v>159.2</v>
      </c>
      <c r="AJ42" s="422">
        <f t="shared" si="10"/>
        <v>1.50753768844221</v>
      </c>
      <c r="AL42" s="116" t="s">
        <v>64</v>
      </c>
      <c r="AM42" s="116" t="s">
        <v>64</v>
      </c>
      <c r="AN42" s="116" t="s">
        <v>64</v>
      </c>
      <c r="AO42" s="116" t="s">
        <v>64</v>
      </c>
      <c r="AP42" s="116" t="s">
        <v>64</v>
      </c>
      <c r="AQ42" s="116" t="s">
        <v>64</v>
      </c>
      <c r="AR42" s="423" t="str">
        <f t="shared" si="11"/>
        <v>合格</v>
      </c>
      <c r="AS42" s="117" t="s">
        <v>65</v>
      </c>
      <c r="AT42" s="103" t="s">
        <v>470</v>
      </c>
      <c r="AU42" s="65" t="s">
        <v>319</v>
      </c>
    </row>
    <row r="43" ht="15" spans="1:47">
      <c r="A43" s="66">
        <v>37</v>
      </c>
      <c r="B43" s="421" t="s">
        <v>56</v>
      </c>
      <c r="C43" s="119" t="s">
        <v>470</v>
      </c>
      <c r="D43" s="103" t="s">
        <v>310</v>
      </c>
      <c r="E43" s="411" t="s">
        <v>512</v>
      </c>
      <c r="F43" s="92" t="s">
        <v>513</v>
      </c>
      <c r="G43" s="412" t="s">
        <v>60</v>
      </c>
      <c r="H43" s="103" t="s">
        <v>94</v>
      </c>
      <c r="I43" s="103" t="s">
        <v>398</v>
      </c>
      <c r="J43" s="104">
        <v>5.7</v>
      </c>
      <c r="K43" s="103" t="s">
        <v>514</v>
      </c>
      <c r="L43" s="103" t="s">
        <v>95</v>
      </c>
      <c r="Z43" s="103" t="s">
        <v>345</v>
      </c>
      <c r="AA43" s="106">
        <f t="shared" si="8"/>
        <v>0.203665987780044</v>
      </c>
      <c r="AB43" s="103" t="s">
        <v>347</v>
      </c>
      <c r="AC43" s="108">
        <f>(AB43-Z43)*VLOOKUP(AE43,公斤水的体积!A:B,2,)</f>
        <v>40.308138</v>
      </c>
      <c r="AD43" s="422">
        <f t="shared" si="9"/>
        <v>0.519047381546148</v>
      </c>
      <c r="AE43" s="102">
        <v>24</v>
      </c>
      <c r="AH43" s="97" t="s">
        <v>515</v>
      </c>
      <c r="AI43" s="416">
        <v>155.5</v>
      </c>
      <c r="AJ43" s="422">
        <f t="shared" si="10"/>
        <v>1.35048231511254</v>
      </c>
      <c r="AL43" s="116" t="s">
        <v>64</v>
      </c>
      <c r="AM43" s="116" t="s">
        <v>64</v>
      </c>
      <c r="AN43" s="116" t="s">
        <v>64</v>
      </c>
      <c r="AO43" s="116" t="s">
        <v>64</v>
      </c>
      <c r="AP43" s="116" t="s">
        <v>64</v>
      </c>
      <c r="AQ43" s="116" t="s">
        <v>64</v>
      </c>
      <c r="AR43" s="423" t="str">
        <f t="shared" si="11"/>
        <v>合格</v>
      </c>
      <c r="AS43" s="117" t="s">
        <v>65</v>
      </c>
      <c r="AT43" s="103" t="s">
        <v>470</v>
      </c>
      <c r="AU43" s="65" t="s">
        <v>319</v>
      </c>
    </row>
    <row r="44" ht="15" spans="1:47">
      <c r="A44" s="66">
        <v>38</v>
      </c>
      <c r="B44" s="421" t="s">
        <v>56</v>
      </c>
      <c r="C44" s="119" t="s">
        <v>470</v>
      </c>
      <c r="D44" s="103" t="s">
        <v>310</v>
      </c>
      <c r="E44" s="411" t="s">
        <v>516</v>
      </c>
      <c r="F44" s="92" t="s">
        <v>517</v>
      </c>
      <c r="G44" s="412" t="s">
        <v>60</v>
      </c>
      <c r="H44" s="103" t="s">
        <v>94</v>
      </c>
      <c r="I44" s="103" t="s">
        <v>398</v>
      </c>
      <c r="J44" s="104">
        <v>5.7</v>
      </c>
      <c r="K44" s="103" t="s">
        <v>518</v>
      </c>
      <c r="L44" s="103" t="s">
        <v>95</v>
      </c>
      <c r="Z44" s="103" t="s">
        <v>519</v>
      </c>
      <c r="AA44" s="106">
        <f t="shared" si="8"/>
        <v>0.206611570247937</v>
      </c>
      <c r="AB44" s="103" t="s">
        <v>480</v>
      </c>
      <c r="AC44" s="108">
        <f>(AB44-Z44)*VLOOKUP(AE44,公斤水的体积!A:B,2,)</f>
        <v>40.308138</v>
      </c>
      <c r="AD44" s="422">
        <f t="shared" si="9"/>
        <v>0.519047381546148</v>
      </c>
      <c r="AE44" s="102">
        <v>24</v>
      </c>
      <c r="AH44" s="97" t="s">
        <v>494</v>
      </c>
      <c r="AI44" s="416">
        <v>158.7</v>
      </c>
      <c r="AJ44" s="422">
        <f t="shared" si="10"/>
        <v>0.882167611846251</v>
      </c>
      <c r="AL44" s="116" t="s">
        <v>64</v>
      </c>
      <c r="AM44" s="116" t="s">
        <v>64</v>
      </c>
      <c r="AN44" s="116" t="s">
        <v>64</v>
      </c>
      <c r="AO44" s="116" t="s">
        <v>64</v>
      </c>
      <c r="AP44" s="116" t="s">
        <v>64</v>
      </c>
      <c r="AQ44" s="116" t="s">
        <v>64</v>
      </c>
      <c r="AR44" s="423" t="str">
        <f t="shared" si="11"/>
        <v>合格</v>
      </c>
      <c r="AS44" s="117" t="s">
        <v>65</v>
      </c>
      <c r="AT44" s="103" t="s">
        <v>470</v>
      </c>
      <c r="AU44" s="65" t="s">
        <v>319</v>
      </c>
    </row>
    <row r="45" ht="15" spans="1:47">
      <c r="A45" s="66">
        <v>39</v>
      </c>
      <c r="B45" s="421" t="s">
        <v>56</v>
      </c>
      <c r="C45" s="119" t="s">
        <v>470</v>
      </c>
      <c r="D45" s="103" t="s">
        <v>310</v>
      </c>
      <c r="E45" s="411" t="s">
        <v>520</v>
      </c>
      <c r="F45" s="92" t="s">
        <v>521</v>
      </c>
      <c r="G45" s="412" t="s">
        <v>60</v>
      </c>
      <c r="H45" s="103" t="s">
        <v>94</v>
      </c>
      <c r="I45" s="103" t="s">
        <v>398</v>
      </c>
      <c r="J45" s="104">
        <v>5.7</v>
      </c>
      <c r="K45" s="103" t="s">
        <v>345</v>
      </c>
      <c r="L45" s="103" t="s">
        <v>161</v>
      </c>
      <c r="Z45" s="103" t="s">
        <v>346</v>
      </c>
      <c r="AA45" s="106">
        <f t="shared" si="8"/>
        <v>0.204081632653064</v>
      </c>
      <c r="AB45" s="103" t="s">
        <v>488</v>
      </c>
      <c r="AC45" s="108">
        <f>(AB45-Z45)*VLOOKUP(AE45,公斤水的体积!A:B,2,)</f>
        <v>40.508676</v>
      </c>
      <c r="AD45" s="422">
        <f t="shared" si="9"/>
        <v>0.517806451612913</v>
      </c>
      <c r="AE45" s="102">
        <v>24</v>
      </c>
      <c r="AH45" s="97" t="s">
        <v>334</v>
      </c>
      <c r="AI45" s="416">
        <v>156.9</v>
      </c>
      <c r="AJ45" s="422">
        <f t="shared" si="10"/>
        <v>1.78457616316125</v>
      </c>
      <c r="AL45" s="116" t="s">
        <v>64</v>
      </c>
      <c r="AM45" s="116" t="s">
        <v>64</v>
      </c>
      <c r="AN45" s="116" t="s">
        <v>64</v>
      </c>
      <c r="AO45" s="116" t="s">
        <v>64</v>
      </c>
      <c r="AP45" s="116" t="s">
        <v>64</v>
      </c>
      <c r="AQ45" s="116" t="s">
        <v>64</v>
      </c>
      <c r="AR45" s="423" t="str">
        <f t="shared" si="11"/>
        <v>合格</v>
      </c>
      <c r="AS45" s="117" t="s">
        <v>65</v>
      </c>
      <c r="AT45" s="103" t="s">
        <v>470</v>
      </c>
      <c r="AU45" s="65" t="s">
        <v>319</v>
      </c>
    </row>
    <row r="46" ht="15" spans="1:47">
      <c r="A46" s="66">
        <v>40</v>
      </c>
      <c r="B46" s="421" t="s">
        <v>56</v>
      </c>
      <c r="C46" s="119" t="s">
        <v>470</v>
      </c>
      <c r="D46" s="103" t="s">
        <v>310</v>
      </c>
      <c r="E46" s="411" t="s">
        <v>522</v>
      </c>
      <c r="F46" s="92" t="s">
        <v>523</v>
      </c>
      <c r="G46" s="412" t="s">
        <v>60</v>
      </c>
      <c r="H46" s="103" t="s">
        <v>94</v>
      </c>
      <c r="I46" s="103" t="s">
        <v>398</v>
      </c>
      <c r="J46" s="104">
        <v>5.7</v>
      </c>
      <c r="K46" s="103" t="s">
        <v>503</v>
      </c>
      <c r="L46" s="103" t="s">
        <v>62</v>
      </c>
      <c r="Z46" s="103" t="s">
        <v>338</v>
      </c>
      <c r="AA46" s="106">
        <f t="shared" si="8"/>
        <v>0.20920502092049</v>
      </c>
      <c r="AB46" s="103" t="s">
        <v>524</v>
      </c>
      <c r="AC46" s="108">
        <f>(AB46-Z46)*VLOOKUP(AE46,公斤水的体积!A:B,2,)</f>
        <v>40.207869</v>
      </c>
      <c r="AD46" s="422">
        <f t="shared" si="9"/>
        <v>0.519672499999988</v>
      </c>
      <c r="AE46" s="102">
        <v>24</v>
      </c>
      <c r="AH46" s="97" t="s">
        <v>525</v>
      </c>
      <c r="AI46" s="416">
        <v>161.3</v>
      </c>
      <c r="AJ46" s="422">
        <f t="shared" si="10"/>
        <v>2.04587724736516</v>
      </c>
      <c r="AL46" s="116" t="s">
        <v>64</v>
      </c>
      <c r="AM46" s="116" t="s">
        <v>64</v>
      </c>
      <c r="AN46" s="116" t="s">
        <v>64</v>
      </c>
      <c r="AO46" s="116" t="s">
        <v>64</v>
      </c>
      <c r="AP46" s="116" t="s">
        <v>64</v>
      </c>
      <c r="AQ46" s="116" t="s">
        <v>64</v>
      </c>
      <c r="AR46" s="423" t="str">
        <f t="shared" si="11"/>
        <v>合格</v>
      </c>
      <c r="AS46" s="117" t="s">
        <v>65</v>
      </c>
      <c r="AT46" s="103" t="s">
        <v>470</v>
      </c>
      <c r="AU46" s="65" t="s">
        <v>319</v>
      </c>
    </row>
    <row r="47" ht="15" spans="1:47">
      <c r="A47" s="66">
        <v>41</v>
      </c>
      <c r="B47" s="421" t="s">
        <v>56</v>
      </c>
      <c r="C47" s="119" t="s">
        <v>470</v>
      </c>
      <c r="D47" s="103" t="s">
        <v>310</v>
      </c>
      <c r="E47" s="411" t="s">
        <v>526</v>
      </c>
      <c r="F47" s="92" t="s">
        <v>527</v>
      </c>
      <c r="G47" s="412" t="s">
        <v>60</v>
      </c>
      <c r="H47" s="103" t="s">
        <v>94</v>
      </c>
      <c r="I47" s="103" t="s">
        <v>398</v>
      </c>
      <c r="J47" s="104">
        <v>5.7</v>
      </c>
      <c r="K47" s="103" t="s">
        <v>423</v>
      </c>
      <c r="L47" s="103" t="s">
        <v>161</v>
      </c>
      <c r="Z47" s="103" t="s">
        <v>411</v>
      </c>
      <c r="AA47" s="106">
        <f t="shared" si="8"/>
        <v>0.205338809034911</v>
      </c>
      <c r="AB47" s="103" t="s">
        <v>528</v>
      </c>
      <c r="AC47" s="108">
        <f>(AB47-Z47)*VLOOKUP(AE47,公斤水的体积!A:B,2,)</f>
        <v>40.508676</v>
      </c>
      <c r="AD47" s="422">
        <f t="shared" si="9"/>
        <v>0.517806451612913</v>
      </c>
      <c r="AE47" s="102">
        <v>24</v>
      </c>
      <c r="AH47" s="97" t="s">
        <v>529</v>
      </c>
      <c r="AI47" s="416">
        <v>157.1</v>
      </c>
      <c r="AJ47" s="422">
        <f t="shared" si="10"/>
        <v>1.40038192234246</v>
      </c>
      <c r="AL47" s="116" t="s">
        <v>64</v>
      </c>
      <c r="AM47" s="116" t="s">
        <v>64</v>
      </c>
      <c r="AN47" s="116" t="s">
        <v>64</v>
      </c>
      <c r="AO47" s="116" t="s">
        <v>64</v>
      </c>
      <c r="AP47" s="116" t="s">
        <v>64</v>
      </c>
      <c r="AQ47" s="116" t="s">
        <v>64</v>
      </c>
      <c r="AR47" s="423" t="str">
        <f t="shared" si="11"/>
        <v>合格</v>
      </c>
      <c r="AS47" s="117" t="s">
        <v>65</v>
      </c>
      <c r="AT47" s="103" t="s">
        <v>470</v>
      </c>
      <c r="AU47" s="65" t="s">
        <v>319</v>
      </c>
    </row>
    <row r="48" ht="15" spans="1:47">
      <c r="A48" s="66">
        <v>42</v>
      </c>
      <c r="B48" s="421" t="s">
        <v>56</v>
      </c>
      <c r="C48" s="119" t="s">
        <v>470</v>
      </c>
      <c r="D48" s="103" t="s">
        <v>310</v>
      </c>
      <c r="E48" s="411" t="s">
        <v>530</v>
      </c>
      <c r="F48" s="92" t="s">
        <v>531</v>
      </c>
      <c r="G48" s="412" t="s">
        <v>60</v>
      </c>
      <c r="H48" s="103" t="s">
        <v>94</v>
      </c>
      <c r="I48" s="103" t="s">
        <v>398</v>
      </c>
      <c r="J48" s="104">
        <v>5.7</v>
      </c>
      <c r="K48" s="103" t="s">
        <v>519</v>
      </c>
      <c r="L48" s="103" t="s">
        <v>161</v>
      </c>
      <c r="Z48" s="103" t="s">
        <v>478</v>
      </c>
      <c r="AA48" s="106">
        <f t="shared" si="8"/>
        <v>0.207039337474108</v>
      </c>
      <c r="AB48" s="103" t="s">
        <v>413</v>
      </c>
      <c r="AC48" s="108">
        <f>(AB48-Z48)*VLOOKUP(AE48,公斤水的体积!A:B,2,)</f>
        <v>40.508676</v>
      </c>
      <c r="AD48" s="422">
        <f t="shared" si="9"/>
        <v>0.517806451612896</v>
      </c>
      <c r="AE48" s="102">
        <v>24</v>
      </c>
      <c r="AH48" s="97" t="s">
        <v>532</v>
      </c>
      <c r="AI48" s="416">
        <v>158.4</v>
      </c>
      <c r="AJ48" s="422">
        <f t="shared" si="10"/>
        <v>1.70454545454545</v>
      </c>
      <c r="AL48" s="116" t="s">
        <v>64</v>
      </c>
      <c r="AM48" s="116" t="s">
        <v>64</v>
      </c>
      <c r="AN48" s="116" t="s">
        <v>64</v>
      </c>
      <c r="AO48" s="116" t="s">
        <v>64</v>
      </c>
      <c r="AP48" s="116" t="s">
        <v>64</v>
      </c>
      <c r="AQ48" s="116" t="s">
        <v>64</v>
      </c>
      <c r="AR48" s="423" t="str">
        <f t="shared" si="11"/>
        <v>合格</v>
      </c>
      <c r="AS48" s="117" t="s">
        <v>65</v>
      </c>
      <c r="AT48" s="103" t="s">
        <v>470</v>
      </c>
      <c r="AU48" s="65" t="s">
        <v>319</v>
      </c>
    </row>
    <row r="49" ht="15" spans="1:47">
      <c r="A49" s="66">
        <v>43</v>
      </c>
      <c r="B49" s="421" t="s">
        <v>56</v>
      </c>
      <c r="C49" s="119" t="s">
        <v>470</v>
      </c>
      <c r="D49" s="103" t="s">
        <v>310</v>
      </c>
      <c r="E49" s="411" t="s">
        <v>533</v>
      </c>
      <c r="F49" s="92" t="s">
        <v>534</v>
      </c>
      <c r="G49" s="412" t="s">
        <v>60</v>
      </c>
      <c r="H49" s="103" t="s">
        <v>94</v>
      </c>
      <c r="I49" s="103" t="s">
        <v>398</v>
      </c>
      <c r="J49" s="104">
        <v>5.7</v>
      </c>
      <c r="K49" s="103" t="s">
        <v>411</v>
      </c>
      <c r="L49" s="103" t="s">
        <v>90</v>
      </c>
      <c r="Z49" s="103" t="s">
        <v>412</v>
      </c>
      <c r="AA49" s="106">
        <f t="shared" si="8"/>
        <v>0.205761316872431</v>
      </c>
      <c r="AB49" s="103" t="s">
        <v>528</v>
      </c>
      <c r="AC49" s="108">
        <f>(AB49-Z49)*VLOOKUP(AE49,公斤水的体积!A:B,2,)</f>
        <v>40.608945</v>
      </c>
      <c r="AD49" s="422">
        <f t="shared" si="9"/>
        <v>0.517190594059423</v>
      </c>
      <c r="AE49" s="102">
        <v>24</v>
      </c>
      <c r="AH49" s="97" t="s">
        <v>529</v>
      </c>
      <c r="AI49" s="416">
        <v>153.4</v>
      </c>
      <c r="AJ49" s="422">
        <f t="shared" si="10"/>
        <v>1.43415906127771</v>
      </c>
      <c r="AL49" s="116" t="s">
        <v>64</v>
      </c>
      <c r="AM49" s="116" t="s">
        <v>64</v>
      </c>
      <c r="AN49" s="116" t="s">
        <v>64</v>
      </c>
      <c r="AO49" s="116" t="s">
        <v>64</v>
      </c>
      <c r="AP49" s="116" t="s">
        <v>64</v>
      </c>
      <c r="AQ49" s="116" t="s">
        <v>64</v>
      </c>
      <c r="AR49" s="423" t="str">
        <f t="shared" si="11"/>
        <v>合格</v>
      </c>
      <c r="AS49" s="117" t="s">
        <v>65</v>
      </c>
      <c r="AT49" s="103" t="s">
        <v>470</v>
      </c>
      <c r="AU49" s="65" t="s">
        <v>319</v>
      </c>
    </row>
    <row r="50" ht="15" spans="1:47">
      <c r="A50" s="66">
        <v>44</v>
      </c>
      <c r="B50" s="421" t="s">
        <v>56</v>
      </c>
      <c r="C50" s="119" t="s">
        <v>470</v>
      </c>
      <c r="D50" s="103" t="s">
        <v>310</v>
      </c>
      <c r="E50" s="411" t="s">
        <v>535</v>
      </c>
      <c r="F50" s="92" t="s">
        <v>536</v>
      </c>
      <c r="G50" s="412" t="s">
        <v>60</v>
      </c>
      <c r="H50" s="103" t="s">
        <v>94</v>
      </c>
      <c r="I50" s="103" t="s">
        <v>398</v>
      </c>
      <c r="J50" s="104">
        <v>5.7</v>
      </c>
      <c r="K50" s="103" t="s">
        <v>537</v>
      </c>
      <c r="L50" s="103" t="s">
        <v>95</v>
      </c>
      <c r="Z50" s="103" t="s">
        <v>538</v>
      </c>
      <c r="AA50" s="106">
        <f t="shared" si="8"/>
        <v>0.201612903225809</v>
      </c>
      <c r="AB50" s="103" t="s">
        <v>539</v>
      </c>
      <c r="AC50" s="108">
        <f>(AB50-Z50)*VLOOKUP(AE50,公斤水的体积!A:B,2,)</f>
        <v>40.308138</v>
      </c>
      <c r="AD50" s="422">
        <f t="shared" si="9"/>
        <v>0.519047381546148</v>
      </c>
      <c r="AE50" s="102">
        <v>24</v>
      </c>
      <c r="AH50" s="97" t="s">
        <v>532</v>
      </c>
      <c r="AI50" s="416">
        <v>158</v>
      </c>
      <c r="AJ50" s="422">
        <f t="shared" si="10"/>
        <v>1.70886075949367</v>
      </c>
      <c r="AL50" s="116" t="s">
        <v>64</v>
      </c>
      <c r="AM50" s="116" t="s">
        <v>64</v>
      </c>
      <c r="AN50" s="116" t="s">
        <v>64</v>
      </c>
      <c r="AO50" s="116" t="s">
        <v>64</v>
      </c>
      <c r="AP50" s="116" t="s">
        <v>64</v>
      </c>
      <c r="AQ50" s="116" t="s">
        <v>64</v>
      </c>
      <c r="AR50" s="423" t="str">
        <f t="shared" si="11"/>
        <v>合格</v>
      </c>
      <c r="AS50" s="117" t="s">
        <v>65</v>
      </c>
      <c r="AT50" s="103" t="s">
        <v>470</v>
      </c>
      <c r="AU50" s="65" t="s">
        <v>319</v>
      </c>
    </row>
    <row r="51" ht="15" spans="1:47">
      <c r="A51" s="66">
        <v>45</v>
      </c>
      <c r="B51" s="421" t="s">
        <v>56</v>
      </c>
      <c r="C51" s="119" t="s">
        <v>470</v>
      </c>
      <c r="D51" s="103" t="s">
        <v>310</v>
      </c>
      <c r="E51" s="424" t="s">
        <v>540</v>
      </c>
      <c r="F51" s="425" t="s">
        <v>541</v>
      </c>
      <c r="G51" s="426" t="s">
        <v>60</v>
      </c>
      <c r="H51" s="413" t="s">
        <v>94</v>
      </c>
      <c r="I51" s="413" t="s">
        <v>398</v>
      </c>
      <c r="J51" s="427">
        <v>5.7</v>
      </c>
      <c r="K51" s="413" t="s">
        <v>346</v>
      </c>
      <c r="L51" s="413" t="s">
        <v>62</v>
      </c>
      <c r="Z51" s="413" t="s">
        <v>422</v>
      </c>
      <c r="AA51" s="428">
        <f t="shared" si="8"/>
        <v>0.204498977505115</v>
      </c>
      <c r="AB51" s="413" t="s">
        <v>424</v>
      </c>
      <c r="AC51" s="429">
        <f>(AB51-Z51)*VLOOKUP(AE51,公斤水的体积!A:B,2,)</f>
        <v>40.207869</v>
      </c>
      <c r="AD51" s="430">
        <f t="shared" si="9"/>
        <v>0.519672500000024</v>
      </c>
      <c r="AE51" s="431">
        <v>24</v>
      </c>
      <c r="AH51" s="315" t="s">
        <v>475</v>
      </c>
      <c r="AI51" s="432">
        <v>152.2</v>
      </c>
      <c r="AJ51" s="422">
        <f t="shared" si="10"/>
        <v>0.854139290407359</v>
      </c>
      <c r="AL51" s="116" t="s">
        <v>64</v>
      </c>
      <c r="AM51" s="116" t="s">
        <v>64</v>
      </c>
      <c r="AN51" s="116" t="s">
        <v>64</v>
      </c>
      <c r="AO51" s="116" t="s">
        <v>64</v>
      </c>
      <c r="AP51" s="116" t="s">
        <v>64</v>
      </c>
      <c r="AQ51" s="116" t="s">
        <v>64</v>
      </c>
      <c r="AR51" s="423" t="str">
        <f t="shared" si="11"/>
        <v>合格</v>
      </c>
      <c r="AS51" s="117" t="s">
        <v>65</v>
      </c>
      <c r="AT51" s="103" t="s">
        <v>470</v>
      </c>
      <c r="AU51" s="65" t="s">
        <v>319</v>
      </c>
    </row>
    <row r="52" ht="15" spans="1:47">
      <c r="A52" s="66">
        <v>46</v>
      </c>
      <c r="B52" s="421" t="s">
        <v>56</v>
      </c>
      <c r="C52" s="119" t="s">
        <v>542</v>
      </c>
      <c r="D52" s="103" t="s">
        <v>310</v>
      </c>
      <c r="E52" s="411" t="s">
        <v>543</v>
      </c>
      <c r="F52" s="92" t="s">
        <v>544</v>
      </c>
      <c r="G52" s="412" t="s">
        <v>118</v>
      </c>
      <c r="H52" s="103" t="s">
        <v>251</v>
      </c>
      <c r="I52" s="103" t="s">
        <v>152</v>
      </c>
      <c r="J52" s="104">
        <v>5.7</v>
      </c>
      <c r="K52" s="103" t="s">
        <v>346</v>
      </c>
      <c r="L52" s="103" t="s">
        <v>62</v>
      </c>
      <c r="Z52" s="103" t="s">
        <v>422</v>
      </c>
      <c r="AA52" s="106">
        <f t="shared" si="8"/>
        <v>0.204498977505115</v>
      </c>
      <c r="AB52" s="103" t="s">
        <v>424</v>
      </c>
      <c r="AC52" s="108">
        <f>(AB52-Z52)*VLOOKUP(AE52,公斤水的体积!A:B,2,)</f>
        <v>40.189824</v>
      </c>
      <c r="AD52" s="422">
        <f t="shared" si="9"/>
        <v>0.474560000000022</v>
      </c>
      <c r="AE52" s="102">
        <v>23</v>
      </c>
      <c r="AH52" s="97" t="s">
        <v>334</v>
      </c>
      <c r="AI52" s="416">
        <v>160.2</v>
      </c>
      <c r="AJ52" s="422">
        <f t="shared" si="10"/>
        <v>1.7478152309613</v>
      </c>
      <c r="AL52" s="116" t="s">
        <v>64</v>
      </c>
      <c r="AM52" s="116" t="s">
        <v>64</v>
      </c>
      <c r="AN52" s="116" t="s">
        <v>64</v>
      </c>
      <c r="AO52" s="116" t="s">
        <v>64</v>
      </c>
      <c r="AP52" s="116" t="s">
        <v>64</v>
      </c>
      <c r="AQ52" s="116" t="s">
        <v>64</v>
      </c>
      <c r="AR52" s="423" t="str">
        <f t="shared" si="11"/>
        <v>合格</v>
      </c>
      <c r="AS52" s="117" t="s">
        <v>65</v>
      </c>
      <c r="AT52" s="103" t="s">
        <v>542</v>
      </c>
      <c r="AU52" s="65" t="s">
        <v>319</v>
      </c>
    </row>
    <row r="53" ht="15" spans="1:47">
      <c r="A53" s="66">
        <v>47</v>
      </c>
      <c r="B53" s="421" t="s">
        <v>56</v>
      </c>
      <c r="C53" s="119" t="s">
        <v>542</v>
      </c>
      <c r="D53" s="103" t="s">
        <v>310</v>
      </c>
      <c r="E53" s="411" t="s">
        <v>545</v>
      </c>
      <c r="F53" s="92" t="s">
        <v>546</v>
      </c>
      <c r="G53" s="412" t="s">
        <v>351</v>
      </c>
      <c r="H53" s="103" t="s">
        <v>547</v>
      </c>
      <c r="I53" s="103" t="s">
        <v>193</v>
      </c>
      <c r="J53" s="104">
        <v>5.7</v>
      </c>
      <c r="K53" s="103" t="s">
        <v>367</v>
      </c>
      <c r="L53" s="103" t="s">
        <v>90</v>
      </c>
      <c r="Z53" s="103" t="s">
        <v>368</v>
      </c>
      <c r="AA53" s="106">
        <f t="shared" si="8"/>
        <v>0.180505415162457</v>
      </c>
      <c r="AB53" s="103" t="s">
        <v>369</v>
      </c>
      <c r="AC53" s="108">
        <f>(AB53-Z53)*VLOOKUP(AE53,公斤水的体积!A:B,2,)</f>
        <v>40.59072</v>
      </c>
      <c r="AD53" s="422">
        <f t="shared" si="9"/>
        <v>0.472079207920789</v>
      </c>
      <c r="AE53" s="102">
        <v>23</v>
      </c>
      <c r="AH53" s="97" t="s">
        <v>430</v>
      </c>
      <c r="AI53" s="416">
        <v>139</v>
      </c>
      <c r="AJ53" s="422">
        <f t="shared" si="10"/>
        <v>0.863309352517986</v>
      </c>
      <c r="AL53" s="116" t="s">
        <v>64</v>
      </c>
      <c r="AM53" s="116" t="s">
        <v>64</v>
      </c>
      <c r="AN53" s="116" t="s">
        <v>64</v>
      </c>
      <c r="AO53" s="116" t="s">
        <v>64</v>
      </c>
      <c r="AP53" s="116" t="s">
        <v>64</v>
      </c>
      <c r="AQ53" s="116" t="s">
        <v>64</v>
      </c>
      <c r="AR53" s="423" t="str">
        <f t="shared" si="11"/>
        <v>合格</v>
      </c>
      <c r="AS53" s="117" t="s">
        <v>65</v>
      </c>
      <c r="AT53" s="103" t="s">
        <v>542</v>
      </c>
      <c r="AU53" s="65" t="s">
        <v>319</v>
      </c>
    </row>
    <row r="54" ht="15" spans="1:47">
      <c r="A54" s="66">
        <v>48</v>
      </c>
      <c r="B54" s="421" t="s">
        <v>56</v>
      </c>
      <c r="C54" s="119" t="s">
        <v>542</v>
      </c>
      <c r="D54" s="103" t="s">
        <v>310</v>
      </c>
      <c r="E54" s="411" t="s">
        <v>548</v>
      </c>
      <c r="F54" s="92" t="s">
        <v>549</v>
      </c>
      <c r="G54" s="412" t="s">
        <v>60</v>
      </c>
      <c r="H54" s="103" t="s">
        <v>283</v>
      </c>
      <c r="I54" s="103" t="s">
        <v>173</v>
      </c>
      <c r="J54" s="118">
        <v>5</v>
      </c>
      <c r="K54" s="103" t="s">
        <v>550</v>
      </c>
      <c r="L54" s="103" t="s">
        <v>62</v>
      </c>
      <c r="Z54" s="103" t="s">
        <v>271</v>
      </c>
      <c r="AA54" s="106">
        <f t="shared" si="8"/>
        <v>0.238663484486877</v>
      </c>
      <c r="AB54" s="103" t="s">
        <v>551</v>
      </c>
      <c r="AC54" s="108">
        <f>(AB54-Z54)*VLOOKUP(AE54,公斤水的体积!A:B,2,)</f>
        <v>40.189824</v>
      </c>
      <c r="AD54" s="422">
        <f t="shared" si="9"/>
        <v>0.474560000000022</v>
      </c>
      <c r="AE54" s="102">
        <v>23</v>
      </c>
      <c r="AH54" s="97" t="s">
        <v>532</v>
      </c>
      <c r="AI54" s="416">
        <v>178.5</v>
      </c>
      <c r="AJ54" s="422">
        <f t="shared" si="10"/>
        <v>1.51260504201681</v>
      </c>
      <c r="AL54" s="116" t="s">
        <v>64</v>
      </c>
      <c r="AM54" s="116" t="s">
        <v>64</v>
      </c>
      <c r="AN54" s="116" t="s">
        <v>64</v>
      </c>
      <c r="AO54" s="116" t="s">
        <v>64</v>
      </c>
      <c r="AP54" s="116" t="s">
        <v>64</v>
      </c>
      <c r="AQ54" s="116" t="s">
        <v>64</v>
      </c>
      <c r="AR54" s="423" t="str">
        <f t="shared" si="11"/>
        <v>合格</v>
      </c>
      <c r="AS54" s="117" t="s">
        <v>65</v>
      </c>
      <c r="AT54" s="103" t="s">
        <v>542</v>
      </c>
      <c r="AU54" s="65" t="s">
        <v>319</v>
      </c>
    </row>
    <row r="55" ht="15" spans="1:47">
      <c r="A55" s="66">
        <v>49</v>
      </c>
      <c r="B55" s="421" t="s">
        <v>56</v>
      </c>
      <c r="C55" s="119" t="s">
        <v>542</v>
      </c>
      <c r="D55" s="103" t="s">
        <v>310</v>
      </c>
      <c r="E55" s="411" t="s">
        <v>552</v>
      </c>
      <c r="F55" s="92" t="s">
        <v>553</v>
      </c>
      <c r="G55" s="412" t="s">
        <v>118</v>
      </c>
      <c r="H55" s="103" t="s">
        <v>234</v>
      </c>
      <c r="I55" s="103" t="s">
        <v>314</v>
      </c>
      <c r="J55" s="104">
        <v>5.7</v>
      </c>
      <c r="K55" s="103" t="s">
        <v>503</v>
      </c>
      <c r="L55" s="103" t="s">
        <v>62</v>
      </c>
      <c r="Z55" s="103" t="s">
        <v>338</v>
      </c>
      <c r="AA55" s="106">
        <f t="shared" ref="AA55:AA86" si="12">(K55-Z55)/K55*100</f>
        <v>0.20920502092049</v>
      </c>
      <c r="AB55" s="103" t="s">
        <v>524</v>
      </c>
      <c r="AC55" s="108">
        <f>(AB55-Z55)*VLOOKUP(AE55,公斤水的体积!A:B,2,)</f>
        <v>40.189824</v>
      </c>
      <c r="AD55" s="422">
        <f t="shared" ref="AD55:AD86" si="13">(AC55-L55)/L55*100</f>
        <v>0.474559999999986</v>
      </c>
      <c r="AE55" s="102">
        <v>23</v>
      </c>
      <c r="AH55" s="97" t="s">
        <v>509</v>
      </c>
      <c r="AI55" s="416">
        <v>157.3</v>
      </c>
      <c r="AJ55" s="422">
        <f t="shared" ref="AJ55:AJ86" si="14">AH55/AI55*100</f>
        <v>0.953591862682772</v>
      </c>
      <c r="AL55" s="116" t="s">
        <v>64</v>
      </c>
      <c r="AM55" s="116" t="s">
        <v>64</v>
      </c>
      <c r="AN55" s="116" t="s">
        <v>64</v>
      </c>
      <c r="AO55" s="116" t="s">
        <v>64</v>
      </c>
      <c r="AP55" s="116" t="s">
        <v>64</v>
      </c>
      <c r="AQ55" s="116" t="s">
        <v>64</v>
      </c>
      <c r="AR55" s="423" t="str">
        <f t="shared" ref="AR55:AR86" si="15">IF(AND(AD55&lt;10,AD55&gt;=-1.5,AA55&lt;5,AA55&gt;-1,AJ55&lt;6,AJ55&gt;=0),"合格","不合格")</f>
        <v>合格</v>
      </c>
      <c r="AS55" s="117" t="s">
        <v>65</v>
      </c>
      <c r="AT55" s="103" t="s">
        <v>542</v>
      </c>
      <c r="AU55" s="65" t="s">
        <v>319</v>
      </c>
    </row>
    <row r="56" ht="15" spans="1:47">
      <c r="A56" s="66">
        <v>50</v>
      </c>
      <c r="B56" s="421" t="s">
        <v>56</v>
      </c>
      <c r="C56" s="119" t="s">
        <v>542</v>
      </c>
      <c r="D56" s="103" t="s">
        <v>310</v>
      </c>
      <c r="E56" s="411" t="s">
        <v>554</v>
      </c>
      <c r="F56" s="92" t="s">
        <v>555</v>
      </c>
      <c r="G56" s="412" t="s">
        <v>60</v>
      </c>
      <c r="H56" s="103" t="s">
        <v>556</v>
      </c>
      <c r="I56" s="103" t="s">
        <v>152</v>
      </c>
      <c r="J56" s="104">
        <v>5.7</v>
      </c>
      <c r="K56" s="103" t="s">
        <v>503</v>
      </c>
      <c r="L56" s="103" t="s">
        <v>62</v>
      </c>
      <c r="Z56" s="103" t="s">
        <v>338</v>
      </c>
      <c r="AA56" s="106">
        <f t="shared" si="12"/>
        <v>0.20920502092049</v>
      </c>
      <c r="AB56" s="103" t="s">
        <v>524</v>
      </c>
      <c r="AC56" s="108">
        <f>(AB56-Z56)*VLOOKUP(AE56,公斤水的体积!A:B,2,)</f>
        <v>40.189824</v>
      </c>
      <c r="AD56" s="422">
        <f t="shared" si="13"/>
        <v>0.474559999999986</v>
      </c>
      <c r="AE56" s="102">
        <v>23</v>
      </c>
      <c r="AH56" s="97" t="s">
        <v>430</v>
      </c>
      <c r="AI56" s="416">
        <v>157.2</v>
      </c>
      <c r="AJ56" s="422">
        <f t="shared" si="14"/>
        <v>0.763358778625954</v>
      </c>
      <c r="AL56" s="116" t="s">
        <v>64</v>
      </c>
      <c r="AM56" s="116" t="s">
        <v>64</v>
      </c>
      <c r="AN56" s="116" t="s">
        <v>64</v>
      </c>
      <c r="AO56" s="116" t="s">
        <v>64</v>
      </c>
      <c r="AP56" s="116" t="s">
        <v>64</v>
      </c>
      <c r="AQ56" s="116" t="s">
        <v>64</v>
      </c>
      <c r="AR56" s="423" t="str">
        <f t="shared" si="15"/>
        <v>合格</v>
      </c>
      <c r="AS56" s="117" t="s">
        <v>65</v>
      </c>
      <c r="AT56" s="103" t="s">
        <v>542</v>
      </c>
      <c r="AU56" s="65" t="s">
        <v>319</v>
      </c>
    </row>
    <row r="57" ht="15" spans="1:47">
      <c r="A57" s="66">
        <v>51</v>
      </c>
      <c r="B57" s="421" t="s">
        <v>56</v>
      </c>
      <c r="C57" s="119" t="s">
        <v>542</v>
      </c>
      <c r="D57" s="103" t="s">
        <v>310</v>
      </c>
      <c r="E57" s="411" t="s">
        <v>557</v>
      </c>
      <c r="F57" s="92" t="s">
        <v>558</v>
      </c>
      <c r="G57" s="412" t="s">
        <v>351</v>
      </c>
      <c r="H57" s="103" t="s">
        <v>559</v>
      </c>
      <c r="I57" s="103" t="s">
        <v>560</v>
      </c>
      <c r="J57" s="104">
        <v>5.7</v>
      </c>
      <c r="K57" s="103" t="s">
        <v>315</v>
      </c>
      <c r="L57" s="103" t="s">
        <v>125</v>
      </c>
      <c r="Z57" s="103" t="s">
        <v>316</v>
      </c>
      <c r="AA57" s="106">
        <f t="shared" si="12"/>
        <v>0.174216027874567</v>
      </c>
      <c r="AB57" s="103" t="s">
        <v>561</v>
      </c>
      <c r="AC57" s="108">
        <f>(AB57-Z57)*VLOOKUP(AE57,公斤水的体积!A:B,2,)</f>
        <v>40.690944</v>
      </c>
      <c r="AD57" s="422">
        <f t="shared" si="13"/>
        <v>0.471466666666689</v>
      </c>
      <c r="AE57" s="102">
        <v>23</v>
      </c>
      <c r="AH57" s="97" t="s">
        <v>562</v>
      </c>
      <c r="AI57" s="416">
        <v>157.3</v>
      </c>
      <c r="AJ57" s="422">
        <f t="shared" si="14"/>
        <v>0.508582326764145</v>
      </c>
      <c r="AL57" s="116" t="s">
        <v>64</v>
      </c>
      <c r="AM57" s="116" t="s">
        <v>64</v>
      </c>
      <c r="AN57" s="116" t="s">
        <v>64</v>
      </c>
      <c r="AO57" s="116" t="s">
        <v>64</v>
      </c>
      <c r="AP57" s="116" t="s">
        <v>64</v>
      </c>
      <c r="AQ57" s="116" t="s">
        <v>64</v>
      </c>
      <c r="AR57" s="423" t="str">
        <f t="shared" si="15"/>
        <v>合格</v>
      </c>
      <c r="AS57" s="117" t="s">
        <v>65</v>
      </c>
      <c r="AT57" s="103" t="s">
        <v>542</v>
      </c>
      <c r="AU57" s="65" t="s">
        <v>319</v>
      </c>
    </row>
    <row r="58" ht="15" spans="1:47">
      <c r="A58" s="66">
        <v>52</v>
      </c>
      <c r="B58" s="421" t="s">
        <v>56</v>
      </c>
      <c r="C58" s="119" t="s">
        <v>542</v>
      </c>
      <c r="D58" s="103" t="s">
        <v>310</v>
      </c>
      <c r="E58" s="411" t="s">
        <v>563</v>
      </c>
      <c r="F58" s="92" t="s">
        <v>564</v>
      </c>
      <c r="G58" s="412" t="s">
        <v>60</v>
      </c>
      <c r="H58" s="103" t="s">
        <v>556</v>
      </c>
      <c r="I58" s="103" t="s">
        <v>152</v>
      </c>
      <c r="J58" s="118">
        <v>5</v>
      </c>
      <c r="K58" s="103" t="s">
        <v>565</v>
      </c>
      <c r="L58" s="103" t="s">
        <v>62</v>
      </c>
      <c r="Z58" s="103" t="s">
        <v>566</v>
      </c>
      <c r="AA58" s="106">
        <f t="shared" si="12"/>
        <v>0.226244343891406</v>
      </c>
      <c r="AB58" s="103" t="s">
        <v>567</v>
      </c>
      <c r="AC58" s="108">
        <f>(AB58-Z58)*VLOOKUP(AE58,公斤水的体积!A:B,2,)</f>
        <v>40.189824</v>
      </c>
      <c r="AD58" s="422">
        <f t="shared" si="13"/>
        <v>0.474560000000004</v>
      </c>
      <c r="AE58" s="102">
        <v>23</v>
      </c>
      <c r="AH58" s="97" t="s">
        <v>515</v>
      </c>
      <c r="AI58" s="416">
        <v>172</v>
      </c>
      <c r="AJ58" s="422">
        <f t="shared" si="14"/>
        <v>1.22093023255814</v>
      </c>
      <c r="AL58" s="116" t="s">
        <v>64</v>
      </c>
      <c r="AM58" s="116" t="s">
        <v>64</v>
      </c>
      <c r="AN58" s="116" t="s">
        <v>64</v>
      </c>
      <c r="AO58" s="116" t="s">
        <v>64</v>
      </c>
      <c r="AP58" s="116" t="s">
        <v>64</v>
      </c>
      <c r="AQ58" s="116" t="s">
        <v>64</v>
      </c>
      <c r="AR58" s="423" t="str">
        <f t="shared" si="15"/>
        <v>合格</v>
      </c>
      <c r="AS58" s="117" t="s">
        <v>65</v>
      </c>
      <c r="AT58" s="103" t="s">
        <v>542</v>
      </c>
      <c r="AU58" s="65" t="s">
        <v>319</v>
      </c>
    </row>
    <row r="59" ht="15" spans="1:47">
      <c r="A59" s="66">
        <v>53</v>
      </c>
      <c r="B59" s="421" t="s">
        <v>56</v>
      </c>
      <c r="C59" s="119" t="s">
        <v>542</v>
      </c>
      <c r="D59" s="103" t="s">
        <v>310</v>
      </c>
      <c r="E59" s="411" t="s">
        <v>568</v>
      </c>
      <c r="F59" s="92" t="s">
        <v>569</v>
      </c>
      <c r="G59" s="412" t="s">
        <v>570</v>
      </c>
      <c r="H59" s="103" t="s">
        <v>571</v>
      </c>
      <c r="I59" s="103" t="s">
        <v>152</v>
      </c>
      <c r="J59" s="104">
        <v>5.7</v>
      </c>
      <c r="K59" s="103" t="s">
        <v>572</v>
      </c>
      <c r="L59" s="103" t="s">
        <v>95</v>
      </c>
      <c r="Z59" s="103" t="s">
        <v>360</v>
      </c>
      <c r="AA59" s="106">
        <f t="shared" si="12"/>
        <v>0.213675213675202</v>
      </c>
      <c r="AB59" s="103" t="s">
        <v>573</v>
      </c>
      <c r="AC59" s="108">
        <f>(AB59-Z59)*VLOOKUP(AE59,公斤水的体积!A:B,2,)</f>
        <v>40.290048</v>
      </c>
      <c r="AD59" s="422">
        <f t="shared" si="13"/>
        <v>0.473935162094774</v>
      </c>
      <c r="AE59" s="102">
        <v>23</v>
      </c>
      <c r="AH59" s="97" t="s">
        <v>494</v>
      </c>
      <c r="AI59" s="416">
        <v>161.3</v>
      </c>
      <c r="AJ59" s="422">
        <f t="shared" si="14"/>
        <v>0.867947923124612</v>
      </c>
      <c r="AL59" s="116" t="s">
        <v>64</v>
      </c>
      <c r="AM59" s="116" t="s">
        <v>64</v>
      </c>
      <c r="AN59" s="116" t="s">
        <v>64</v>
      </c>
      <c r="AO59" s="116" t="s">
        <v>64</v>
      </c>
      <c r="AP59" s="116" t="s">
        <v>64</v>
      </c>
      <c r="AQ59" s="116" t="s">
        <v>64</v>
      </c>
      <c r="AR59" s="423" t="str">
        <f t="shared" si="15"/>
        <v>合格</v>
      </c>
      <c r="AS59" s="117" t="s">
        <v>65</v>
      </c>
      <c r="AT59" s="103" t="s">
        <v>542</v>
      </c>
      <c r="AU59" s="65" t="s">
        <v>319</v>
      </c>
    </row>
    <row r="60" ht="15" spans="1:47">
      <c r="A60" s="66">
        <v>54</v>
      </c>
      <c r="B60" s="421" t="s">
        <v>56</v>
      </c>
      <c r="C60" s="119" t="s">
        <v>542</v>
      </c>
      <c r="D60" s="103" t="s">
        <v>310</v>
      </c>
      <c r="E60" s="411" t="s">
        <v>574</v>
      </c>
      <c r="F60" s="92" t="s">
        <v>575</v>
      </c>
      <c r="G60" s="412" t="s">
        <v>60</v>
      </c>
      <c r="H60" s="103" t="s">
        <v>556</v>
      </c>
      <c r="I60" s="103" t="s">
        <v>152</v>
      </c>
      <c r="J60" s="104">
        <v>5.7</v>
      </c>
      <c r="K60" s="103" t="s">
        <v>339</v>
      </c>
      <c r="L60" s="103" t="s">
        <v>62</v>
      </c>
      <c r="Z60" s="103" t="s">
        <v>460</v>
      </c>
      <c r="AA60" s="106">
        <f t="shared" si="12"/>
        <v>0.210084033613448</v>
      </c>
      <c r="AB60" s="103" t="s">
        <v>485</v>
      </c>
      <c r="AC60" s="108">
        <f>(AB60-Z60)*VLOOKUP(AE60,公斤水的体积!A:B,2,)</f>
        <v>40.189824</v>
      </c>
      <c r="AD60" s="422">
        <f t="shared" si="13"/>
        <v>0.474559999999986</v>
      </c>
      <c r="AE60" s="102">
        <v>23</v>
      </c>
      <c r="AH60" s="97" t="s">
        <v>576</v>
      </c>
      <c r="AI60" s="416">
        <v>155.9</v>
      </c>
      <c r="AJ60" s="422">
        <f t="shared" si="14"/>
        <v>1.15458627325208</v>
      </c>
      <c r="AL60" s="116" t="s">
        <v>64</v>
      </c>
      <c r="AM60" s="116" t="s">
        <v>64</v>
      </c>
      <c r="AN60" s="116" t="s">
        <v>64</v>
      </c>
      <c r="AO60" s="116" t="s">
        <v>64</v>
      </c>
      <c r="AP60" s="116" t="s">
        <v>64</v>
      </c>
      <c r="AQ60" s="116" t="s">
        <v>64</v>
      </c>
      <c r="AR60" s="423" t="str">
        <f t="shared" si="15"/>
        <v>合格</v>
      </c>
      <c r="AS60" s="117" t="s">
        <v>65</v>
      </c>
      <c r="AT60" s="103" t="s">
        <v>542</v>
      </c>
      <c r="AU60" s="65" t="s">
        <v>319</v>
      </c>
    </row>
    <row r="61" ht="15" spans="1:47">
      <c r="A61" s="66">
        <v>55</v>
      </c>
      <c r="B61" s="421" t="s">
        <v>56</v>
      </c>
      <c r="C61" s="119" t="s">
        <v>542</v>
      </c>
      <c r="D61" s="103" t="s">
        <v>310</v>
      </c>
      <c r="E61" s="411" t="s">
        <v>577</v>
      </c>
      <c r="F61" s="92" t="s">
        <v>578</v>
      </c>
      <c r="G61" s="412" t="s">
        <v>351</v>
      </c>
      <c r="H61" s="103" t="s">
        <v>216</v>
      </c>
      <c r="I61" s="103" t="s">
        <v>173</v>
      </c>
      <c r="J61" s="104">
        <v>5.7</v>
      </c>
      <c r="K61" s="103" t="s">
        <v>460</v>
      </c>
      <c r="L61" s="103" t="s">
        <v>125</v>
      </c>
      <c r="Z61" s="103" t="s">
        <v>579</v>
      </c>
      <c r="AA61" s="106">
        <f t="shared" si="12"/>
        <v>0.210526315789477</v>
      </c>
      <c r="AB61" s="103" t="s">
        <v>497</v>
      </c>
      <c r="AC61" s="108">
        <f>(AB61-Z61)*VLOOKUP(AE61,公斤水的体积!A:B,2,)</f>
        <v>40.690944</v>
      </c>
      <c r="AD61" s="422">
        <f t="shared" si="13"/>
        <v>0.471466666666671</v>
      </c>
      <c r="AE61" s="102">
        <v>23</v>
      </c>
      <c r="AH61" s="97" t="s">
        <v>580</v>
      </c>
      <c r="AI61" s="416">
        <v>159.9</v>
      </c>
      <c r="AJ61" s="422">
        <f t="shared" si="14"/>
        <v>1.00062539086929</v>
      </c>
      <c r="AL61" s="116" t="s">
        <v>64</v>
      </c>
      <c r="AM61" s="116" t="s">
        <v>64</v>
      </c>
      <c r="AN61" s="116" t="s">
        <v>64</v>
      </c>
      <c r="AO61" s="116" t="s">
        <v>64</v>
      </c>
      <c r="AP61" s="116" t="s">
        <v>64</v>
      </c>
      <c r="AQ61" s="116" t="s">
        <v>64</v>
      </c>
      <c r="AR61" s="423" t="str">
        <f t="shared" si="15"/>
        <v>合格</v>
      </c>
      <c r="AS61" s="117" t="s">
        <v>65</v>
      </c>
      <c r="AT61" s="103" t="s">
        <v>542</v>
      </c>
      <c r="AU61" s="65" t="s">
        <v>319</v>
      </c>
    </row>
    <row r="62" ht="15" spans="1:47">
      <c r="A62" s="66">
        <v>56</v>
      </c>
      <c r="B62" s="421" t="s">
        <v>56</v>
      </c>
      <c r="C62" s="119" t="s">
        <v>542</v>
      </c>
      <c r="D62" s="103" t="s">
        <v>310</v>
      </c>
      <c r="E62" s="411" t="s">
        <v>581</v>
      </c>
      <c r="F62" s="92" t="s">
        <v>582</v>
      </c>
      <c r="G62" s="412" t="s">
        <v>60</v>
      </c>
      <c r="H62" s="103" t="s">
        <v>283</v>
      </c>
      <c r="I62" s="103" t="s">
        <v>61</v>
      </c>
      <c r="J62" s="118">
        <v>5</v>
      </c>
      <c r="K62" s="103" t="s">
        <v>583</v>
      </c>
      <c r="L62" s="103" t="s">
        <v>62</v>
      </c>
      <c r="Z62" s="103" t="s">
        <v>550</v>
      </c>
      <c r="AA62" s="106">
        <f t="shared" si="12"/>
        <v>0.238095238095241</v>
      </c>
      <c r="AB62" s="103" t="s">
        <v>584</v>
      </c>
      <c r="AC62" s="108">
        <f>(AB62-Z62)*VLOOKUP(AE62,公斤水的体积!A:B,2,)</f>
        <v>40.189824</v>
      </c>
      <c r="AD62" s="422">
        <f t="shared" si="13"/>
        <v>0.474560000000004</v>
      </c>
      <c r="AE62" s="102">
        <v>23</v>
      </c>
      <c r="AH62" s="97" t="s">
        <v>442</v>
      </c>
      <c r="AI62" s="416">
        <v>179.9</v>
      </c>
      <c r="AJ62" s="422">
        <f t="shared" si="14"/>
        <v>1.05614230127849</v>
      </c>
      <c r="AL62" s="116" t="s">
        <v>64</v>
      </c>
      <c r="AM62" s="116" t="s">
        <v>64</v>
      </c>
      <c r="AN62" s="116" t="s">
        <v>64</v>
      </c>
      <c r="AO62" s="116" t="s">
        <v>64</v>
      </c>
      <c r="AP62" s="116" t="s">
        <v>64</v>
      </c>
      <c r="AQ62" s="116" t="s">
        <v>64</v>
      </c>
      <c r="AR62" s="423" t="str">
        <f t="shared" si="15"/>
        <v>合格</v>
      </c>
      <c r="AS62" s="117" t="s">
        <v>65</v>
      </c>
      <c r="AT62" s="103" t="s">
        <v>542</v>
      </c>
      <c r="AU62" s="65" t="s">
        <v>319</v>
      </c>
    </row>
    <row r="63" ht="15" spans="1:47">
      <c r="A63" s="66">
        <v>57</v>
      </c>
      <c r="B63" s="421" t="s">
        <v>56</v>
      </c>
      <c r="C63" s="119" t="s">
        <v>542</v>
      </c>
      <c r="D63" s="103" t="s">
        <v>310</v>
      </c>
      <c r="E63" s="411" t="s">
        <v>585</v>
      </c>
      <c r="F63" s="92" t="s">
        <v>586</v>
      </c>
      <c r="G63" s="412" t="s">
        <v>118</v>
      </c>
      <c r="H63" s="103" t="s">
        <v>559</v>
      </c>
      <c r="I63" s="103" t="s">
        <v>152</v>
      </c>
      <c r="J63" s="104">
        <v>5.7</v>
      </c>
      <c r="K63" s="103" t="s">
        <v>587</v>
      </c>
      <c r="L63" s="103" t="s">
        <v>95</v>
      </c>
      <c r="Z63" s="103" t="s">
        <v>588</v>
      </c>
      <c r="AA63" s="106">
        <f t="shared" si="12"/>
        <v>0.191938579654513</v>
      </c>
      <c r="AB63" s="103" t="s">
        <v>589</v>
      </c>
      <c r="AC63" s="108">
        <f>(AB63-Z63)*VLOOKUP(AE63,公斤水的体积!A:B,2,)</f>
        <v>40.290048</v>
      </c>
      <c r="AD63" s="422">
        <f t="shared" si="13"/>
        <v>0.473935162094774</v>
      </c>
      <c r="AE63" s="102">
        <v>23</v>
      </c>
      <c r="AH63" s="97" t="s">
        <v>562</v>
      </c>
      <c r="AI63" s="416">
        <v>148.7</v>
      </c>
      <c r="AJ63" s="422">
        <f t="shared" si="14"/>
        <v>0.537995965030262</v>
      </c>
      <c r="AL63" s="116" t="s">
        <v>64</v>
      </c>
      <c r="AM63" s="116" t="s">
        <v>64</v>
      </c>
      <c r="AN63" s="116" t="s">
        <v>64</v>
      </c>
      <c r="AO63" s="116" t="s">
        <v>64</v>
      </c>
      <c r="AP63" s="116" t="s">
        <v>64</v>
      </c>
      <c r="AQ63" s="116" t="s">
        <v>64</v>
      </c>
      <c r="AR63" s="423" t="str">
        <f t="shared" si="15"/>
        <v>合格</v>
      </c>
      <c r="AS63" s="117" t="s">
        <v>65</v>
      </c>
      <c r="AT63" s="103" t="s">
        <v>542</v>
      </c>
      <c r="AU63" s="65" t="s">
        <v>319</v>
      </c>
    </row>
    <row r="64" ht="15" spans="1:47">
      <c r="A64" s="66">
        <v>58</v>
      </c>
      <c r="B64" s="421" t="s">
        <v>56</v>
      </c>
      <c r="C64" s="119" t="s">
        <v>542</v>
      </c>
      <c r="D64" s="103" t="s">
        <v>310</v>
      </c>
      <c r="E64" s="411" t="s">
        <v>590</v>
      </c>
      <c r="F64" s="92" t="s">
        <v>591</v>
      </c>
      <c r="G64" s="412" t="s">
        <v>137</v>
      </c>
      <c r="H64" s="103" t="s">
        <v>592</v>
      </c>
      <c r="I64" s="103" t="s">
        <v>152</v>
      </c>
      <c r="J64" s="118">
        <v>5.2</v>
      </c>
      <c r="K64" s="103" t="s">
        <v>466</v>
      </c>
      <c r="L64" s="103" t="s">
        <v>82</v>
      </c>
      <c r="Z64" s="103" t="s">
        <v>467</v>
      </c>
      <c r="AA64" s="106">
        <f t="shared" si="12"/>
        <v>0.185528756957331</v>
      </c>
      <c r="AB64" s="103" t="s">
        <v>593</v>
      </c>
      <c r="AC64" s="108">
        <f>(AB64-Z64)*VLOOKUP(AE64,公斤水的体积!A:B,2,)</f>
        <v>40.991616</v>
      </c>
      <c r="AD64" s="422">
        <f t="shared" si="13"/>
        <v>0.469647058823555</v>
      </c>
      <c r="AE64" s="102">
        <v>23</v>
      </c>
      <c r="AH64" s="97" t="s">
        <v>562</v>
      </c>
      <c r="AI64" s="416">
        <v>139.8</v>
      </c>
      <c r="AJ64" s="422">
        <f t="shared" si="14"/>
        <v>0.572246065808298</v>
      </c>
      <c r="AL64" s="116" t="s">
        <v>64</v>
      </c>
      <c r="AM64" s="116" t="s">
        <v>64</v>
      </c>
      <c r="AN64" s="116" t="s">
        <v>64</v>
      </c>
      <c r="AO64" s="116" t="s">
        <v>64</v>
      </c>
      <c r="AP64" s="116" t="s">
        <v>64</v>
      </c>
      <c r="AQ64" s="116" t="s">
        <v>64</v>
      </c>
      <c r="AR64" s="423" t="str">
        <f t="shared" si="15"/>
        <v>合格</v>
      </c>
      <c r="AS64" s="117" t="s">
        <v>65</v>
      </c>
      <c r="AT64" s="103" t="s">
        <v>542</v>
      </c>
      <c r="AU64" s="65" t="s">
        <v>319</v>
      </c>
    </row>
    <row r="65" ht="15" spans="1:47">
      <c r="A65" s="66">
        <v>59</v>
      </c>
      <c r="B65" s="421" t="s">
        <v>56</v>
      </c>
      <c r="C65" s="119" t="s">
        <v>542</v>
      </c>
      <c r="D65" s="103" t="s">
        <v>310</v>
      </c>
      <c r="E65" s="411" t="s">
        <v>594</v>
      </c>
      <c r="F65" s="92" t="s">
        <v>595</v>
      </c>
      <c r="G65" s="412" t="s">
        <v>137</v>
      </c>
      <c r="H65" s="103" t="s">
        <v>138</v>
      </c>
      <c r="I65" s="103" t="s">
        <v>152</v>
      </c>
      <c r="J65" s="104">
        <v>5.7</v>
      </c>
      <c r="K65" s="103" t="s">
        <v>451</v>
      </c>
      <c r="L65" s="103" t="s">
        <v>596</v>
      </c>
      <c r="Z65" s="103" t="s">
        <v>391</v>
      </c>
      <c r="AA65" s="106">
        <f t="shared" si="12"/>
        <v>0.182149362477234</v>
      </c>
      <c r="AB65" s="103" t="s">
        <v>597</v>
      </c>
      <c r="AC65" s="108">
        <f>(AB65-Z65)*VLOOKUP(AE65,公斤水的体积!A:B,2,)</f>
        <v>41.793408</v>
      </c>
      <c r="AD65" s="422">
        <f t="shared" si="13"/>
        <v>0.464923076923089</v>
      </c>
      <c r="AE65" s="102">
        <v>23</v>
      </c>
      <c r="AH65" s="97" t="s">
        <v>387</v>
      </c>
      <c r="AI65" s="416">
        <v>137.3</v>
      </c>
      <c r="AJ65" s="422">
        <f t="shared" si="14"/>
        <v>0.655498907501821</v>
      </c>
      <c r="AL65" s="116" t="s">
        <v>64</v>
      </c>
      <c r="AM65" s="116" t="s">
        <v>64</v>
      </c>
      <c r="AN65" s="116" t="s">
        <v>64</v>
      </c>
      <c r="AO65" s="116" t="s">
        <v>64</v>
      </c>
      <c r="AP65" s="116" t="s">
        <v>64</v>
      </c>
      <c r="AQ65" s="116" t="s">
        <v>64</v>
      </c>
      <c r="AR65" s="423" t="str">
        <f t="shared" si="15"/>
        <v>合格</v>
      </c>
      <c r="AS65" s="117" t="s">
        <v>65</v>
      </c>
      <c r="AT65" s="103" t="s">
        <v>542</v>
      </c>
      <c r="AU65" s="65" t="s">
        <v>319</v>
      </c>
    </row>
    <row r="66" ht="15" spans="1:47">
      <c r="A66" s="66">
        <v>60</v>
      </c>
      <c r="B66" s="421" t="s">
        <v>56</v>
      </c>
      <c r="C66" s="119" t="s">
        <v>542</v>
      </c>
      <c r="D66" s="103" t="s">
        <v>310</v>
      </c>
      <c r="E66" s="411" t="s">
        <v>598</v>
      </c>
      <c r="F66" s="92" t="s">
        <v>599</v>
      </c>
      <c r="G66" s="412" t="s">
        <v>60</v>
      </c>
      <c r="H66" s="103" t="s">
        <v>556</v>
      </c>
      <c r="I66" s="103" t="s">
        <v>152</v>
      </c>
      <c r="J66" s="104">
        <v>5.7</v>
      </c>
      <c r="K66" s="103" t="s">
        <v>579</v>
      </c>
      <c r="L66" s="103" t="s">
        <v>62</v>
      </c>
      <c r="Z66" s="103" t="s">
        <v>483</v>
      </c>
      <c r="AA66" s="106">
        <f t="shared" si="12"/>
        <v>0.210970464135024</v>
      </c>
      <c r="AB66" s="103" t="s">
        <v>600</v>
      </c>
      <c r="AC66" s="108">
        <f>(AB66-Z66)*VLOOKUP(AE66,公斤水的体积!A:B,2,)</f>
        <v>40.189824</v>
      </c>
      <c r="AD66" s="422">
        <f t="shared" si="13"/>
        <v>0.474560000000022</v>
      </c>
      <c r="AE66" s="102">
        <v>23</v>
      </c>
      <c r="AH66" s="97" t="s">
        <v>601</v>
      </c>
      <c r="AI66" s="416">
        <v>155.8</v>
      </c>
      <c r="AJ66" s="422">
        <f t="shared" si="14"/>
        <v>0.256739409499358</v>
      </c>
      <c r="AL66" s="116" t="s">
        <v>64</v>
      </c>
      <c r="AM66" s="116" t="s">
        <v>64</v>
      </c>
      <c r="AN66" s="116" t="s">
        <v>64</v>
      </c>
      <c r="AO66" s="116" t="s">
        <v>64</v>
      </c>
      <c r="AP66" s="116" t="s">
        <v>64</v>
      </c>
      <c r="AQ66" s="116" t="s">
        <v>64</v>
      </c>
      <c r="AR66" s="423" t="str">
        <f t="shared" si="15"/>
        <v>合格</v>
      </c>
      <c r="AS66" s="117" t="s">
        <v>65</v>
      </c>
      <c r="AT66" s="103" t="s">
        <v>542</v>
      </c>
      <c r="AU66" s="65" t="s">
        <v>319</v>
      </c>
    </row>
    <row r="67" ht="15" spans="1:47">
      <c r="A67" s="66">
        <v>61</v>
      </c>
      <c r="B67" s="421" t="s">
        <v>56</v>
      </c>
      <c r="C67" s="119" t="s">
        <v>542</v>
      </c>
      <c r="D67" s="103" t="s">
        <v>310</v>
      </c>
      <c r="E67" s="411" t="s">
        <v>602</v>
      </c>
      <c r="F67" s="92" t="s">
        <v>603</v>
      </c>
      <c r="G67" s="412" t="s">
        <v>137</v>
      </c>
      <c r="H67" s="103" t="s">
        <v>592</v>
      </c>
      <c r="I67" s="103" t="s">
        <v>173</v>
      </c>
      <c r="J67" s="104">
        <v>5.2</v>
      </c>
      <c r="K67" s="103" t="s">
        <v>604</v>
      </c>
      <c r="L67" s="103" t="s">
        <v>129</v>
      </c>
      <c r="Z67" s="103" t="s">
        <v>605</v>
      </c>
      <c r="AA67" s="106">
        <f t="shared" si="12"/>
        <v>0.187969924812033</v>
      </c>
      <c r="AB67" s="103" t="s">
        <v>606</v>
      </c>
      <c r="AC67" s="108">
        <f>(AB67-Z67)*VLOOKUP(AE67,公斤水的体积!A:B,2,)</f>
        <v>41.192064</v>
      </c>
      <c r="AD67" s="422">
        <f t="shared" si="13"/>
        <v>0.46844878048781</v>
      </c>
      <c r="AE67" s="102">
        <v>23</v>
      </c>
      <c r="AH67" s="97" t="s">
        <v>580</v>
      </c>
      <c r="AI67" s="416">
        <v>145</v>
      </c>
      <c r="AJ67" s="422">
        <f t="shared" si="14"/>
        <v>1.10344827586207</v>
      </c>
      <c r="AL67" s="116" t="s">
        <v>64</v>
      </c>
      <c r="AM67" s="116" t="s">
        <v>64</v>
      </c>
      <c r="AN67" s="116" t="s">
        <v>64</v>
      </c>
      <c r="AO67" s="116" t="s">
        <v>64</v>
      </c>
      <c r="AP67" s="116" t="s">
        <v>64</v>
      </c>
      <c r="AQ67" s="116" t="s">
        <v>64</v>
      </c>
      <c r="AR67" s="423" t="str">
        <f t="shared" si="15"/>
        <v>合格</v>
      </c>
      <c r="AS67" s="117" t="s">
        <v>65</v>
      </c>
      <c r="AT67" s="103" t="s">
        <v>542</v>
      </c>
      <c r="AU67" s="65" t="s">
        <v>319</v>
      </c>
    </row>
    <row r="68" ht="15" spans="1:47">
      <c r="A68" s="66">
        <v>62</v>
      </c>
      <c r="B68" s="421" t="s">
        <v>56</v>
      </c>
      <c r="C68" s="119" t="s">
        <v>542</v>
      </c>
      <c r="D68" s="103" t="s">
        <v>310</v>
      </c>
      <c r="E68" s="411" t="s">
        <v>607</v>
      </c>
      <c r="F68" s="92" t="s">
        <v>608</v>
      </c>
      <c r="G68" s="412" t="s">
        <v>118</v>
      </c>
      <c r="H68" s="103" t="s">
        <v>322</v>
      </c>
      <c r="I68" s="103" t="s">
        <v>61</v>
      </c>
      <c r="J68" s="104">
        <v>5.7</v>
      </c>
      <c r="K68" s="103" t="s">
        <v>537</v>
      </c>
      <c r="L68" s="103" t="s">
        <v>609</v>
      </c>
      <c r="Z68" s="103" t="s">
        <v>538</v>
      </c>
      <c r="AA68" s="106">
        <f t="shared" si="12"/>
        <v>0.201612903225809</v>
      </c>
      <c r="AB68" s="103" t="s">
        <v>376</v>
      </c>
      <c r="AC68" s="108">
        <f>(AB68-Z68)*VLOOKUP(AE68,公斤水的体积!A:B,2,)</f>
        <v>41.09184</v>
      </c>
      <c r="AD68" s="422">
        <f t="shared" si="13"/>
        <v>0.469046454767724</v>
      </c>
      <c r="AE68" s="102">
        <v>23</v>
      </c>
      <c r="AH68" s="97" t="s">
        <v>562</v>
      </c>
      <c r="AI68" s="416">
        <v>158.3</v>
      </c>
      <c r="AJ68" s="422">
        <f t="shared" si="14"/>
        <v>0.505369551484523</v>
      </c>
      <c r="AL68" s="116" t="s">
        <v>64</v>
      </c>
      <c r="AM68" s="116" t="s">
        <v>64</v>
      </c>
      <c r="AN68" s="116" t="s">
        <v>64</v>
      </c>
      <c r="AO68" s="116" t="s">
        <v>64</v>
      </c>
      <c r="AP68" s="116" t="s">
        <v>64</v>
      </c>
      <c r="AQ68" s="116" t="s">
        <v>64</v>
      </c>
      <c r="AR68" s="423" t="str">
        <f t="shared" si="15"/>
        <v>合格</v>
      </c>
      <c r="AS68" s="117" t="s">
        <v>65</v>
      </c>
      <c r="AT68" s="103" t="s">
        <v>542</v>
      </c>
      <c r="AU68" s="65" t="s">
        <v>319</v>
      </c>
    </row>
    <row r="69" ht="15" spans="1:47">
      <c r="A69" s="66">
        <v>63</v>
      </c>
      <c r="B69" s="421" t="s">
        <v>56</v>
      </c>
      <c r="C69" s="119" t="s">
        <v>542</v>
      </c>
      <c r="D69" s="103" t="s">
        <v>310</v>
      </c>
      <c r="E69" s="411" t="s">
        <v>610</v>
      </c>
      <c r="F69" s="92" t="s">
        <v>611</v>
      </c>
      <c r="G69" s="412" t="s">
        <v>60</v>
      </c>
      <c r="H69" s="103" t="s">
        <v>344</v>
      </c>
      <c r="I69" s="103" t="s">
        <v>173</v>
      </c>
      <c r="J69" s="104">
        <v>5.7</v>
      </c>
      <c r="K69" s="103" t="s">
        <v>518</v>
      </c>
      <c r="L69" s="103" t="s">
        <v>125</v>
      </c>
      <c r="Z69" s="103" t="s">
        <v>519</v>
      </c>
      <c r="AA69" s="106">
        <f t="shared" si="12"/>
        <v>0.206611570247937</v>
      </c>
      <c r="AB69" s="103" t="s">
        <v>424</v>
      </c>
      <c r="AC69" s="108">
        <f>(AB69-Z69)*VLOOKUP(AE69,公斤水的体积!A:B,2,)</f>
        <v>40.690944</v>
      </c>
      <c r="AD69" s="422">
        <f t="shared" si="13"/>
        <v>0.471466666666689</v>
      </c>
      <c r="AE69" s="102">
        <v>23</v>
      </c>
      <c r="AH69" s="97" t="s">
        <v>576</v>
      </c>
      <c r="AI69" s="416">
        <v>159.4</v>
      </c>
      <c r="AJ69" s="422">
        <f t="shared" si="14"/>
        <v>1.12923462986198</v>
      </c>
      <c r="AL69" s="116" t="s">
        <v>64</v>
      </c>
      <c r="AM69" s="116" t="s">
        <v>64</v>
      </c>
      <c r="AN69" s="116" t="s">
        <v>64</v>
      </c>
      <c r="AO69" s="116" t="s">
        <v>64</v>
      </c>
      <c r="AP69" s="116" t="s">
        <v>64</v>
      </c>
      <c r="AQ69" s="116" t="s">
        <v>64</v>
      </c>
      <c r="AR69" s="423" t="str">
        <f t="shared" si="15"/>
        <v>合格</v>
      </c>
      <c r="AS69" s="117" t="s">
        <v>65</v>
      </c>
      <c r="AT69" s="103" t="s">
        <v>542</v>
      </c>
      <c r="AU69" s="65" t="s">
        <v>319</v>
      </c>
    </row>
    <row r="70" ht="15" spans="1:47">
      <c r="A70" s="66">
        <v>64</v>
      </c>
      <c r="B70" s="421" t="s">
        <v>56</v>
      </c>
      <c r="C70" s="119" t="s">
        <v>542</v>
      </c>
      <c r="D70" s="103" t="s">
        <v>310</v>
      </c>
      <c r="E70" s="411" t="s">
        <v>612</v>
      </c>
      <c r="F70" s="92" t="s">
        <v>613</v>
      </c>
      <c r="G70" s="412" t="s">
        <v>60</v>
      </c>
      <c r="H70" s="103" t="s">
        <v>614</v>
      </c>
      <c r="I70" s="103" t="s">
        <v>173</v>
      </c>
      <c r="J70" s="104">
        <v>5.7</v>
      </c>
      <c r="K70" s="103" t="s">
        <v>484</v>
      </c>
      <c r="L70" s="103" t="s">
        <v>90</v>
      </c>
      <c r="Z70" s="103" t="s">
        <v>615</v>
      </c>
      <c r="AA70" s="106">
        <f t="shared" si="12"/>
        <v>0.211864406779664</v>
      </c>
      <c r="AB70" s="103" t="s">
        <v>485</v>
      </c>
      <c r="AC70" s="108">
        <f>(AB70-Z70)*VLOOKUP(AE70,公斤水的体积!A:B,2,)</f>
        <v>40.59072</v>
      </c>
      <c r="AD70" s="422">
        <f t="shared" si="13"/>
        <v>0.472079207920772</v>
      </c>
      <c r="AE70" s="102">
        <v>23</v>
      </c>
      <c r="AH70" s="97" t="s">
        <v>430</v>
      </c>
      <c r="AI70" s="416">
        <v>156.2</v>
      </c>
      <c r="AJ70" s="422">
        <f t="shared" si="14"/>
        <v>0.768245838668374</v>
      </c>
      <c r="AL70" s="116" t="s">
        <v>64</v>
      </c>
      <c r="AM70" s="116" t="s">
        <v>64</v>
      </c>
      <c r="AN70" s="116" t="s">
        <v>64</v>
      </c>
      <c r="AO70" s="116" t="s">
        <v>64</v>
      </c>
      <c r="AP70" s="116" t="s">
        <v>64</v>
      </c>
      <c r="AQ70" s="116" t="s">
        <v>64</v>
      </c>
      <c r="AR70" s="423" t="str">
        <f t="shared" si="15"/>
        <v>合格</v>
      </c>
      <c r="AS70" s="117" t="s">
        <v>65</v>
      </c>
      <c r="AT70" s="103" t="s">
        <v>542</v>
      </c>
      <c r="AU70" s="65" t="s">
        <v>319</v>
      </c>
    </row>
    <row r="71" ht="15" spans="1:47">
      <c r="A71" s="66">
        <v>65</v>
      </c>
      <c r="B71" s="421" t="s">
        <v>56</v>
      </c>
      <c r="C71" s="119" t="s">
        <v>542</v>
      </c>
      <c r="D71" s="103" t="s">
        <v>310</v>
      </c>
      <c r="E71" s="411" t="s">
        <v>616</v>
      </c>
      <c r="F71" s="92" t="s">
        <v>617</v>
      </c>
      <c r="G71" s="412" t="s">
        <v>296</v>
      </c>
      <c r="H71" s="103" t="s">
        <v>244</v>
      </c>
      <c r="J71" s="118">
        <v>5</v>
      </c>
      <c r="K71" s="103" t="s">
        <v>618</v>
      </c>
      <c r="L71" s="103" t="s">
        <v>62</v>
      </c>
      <c r="Z71" s="103" t="s">
        <v>619</v>
      </c>
      <c r="AA71" s="106">
        <f t="shared" si="12"/>
        <v>0.222222222222225</v>
      </c>
      <c r="AB71" s="103" t="s">
        <v>620</v>
      </c>
      <c r="AC71" s="108">
        <f>(AB71-Z71)*VLOOKUP(AE71,公斤水的体积!A:B,2,)</f>
        <v>40.189824</v>
      </c>
      <c r="AD71" s="422">
        <f t="shared" si="13"/>
        <v>0.474560000000004</v>
      </c>
      <c r="AE71" s="102">
        <v>23</v>
      </c>
      <c r="AH71" s="97" t="s">
        <v>509</v>
      </c>
      <c r="AI71" s="416">
        <v>164.7</v>
      </c>
      <c r="AJ71" s="422">
        <f t="shared" si="14"/>
        <v>0.910746812386157</v>
      </c>
      <c r="AL71" s="116" t="s">
        <v>64</v>
      </c>
      <c r="AM71" s="116" t="s">
        <v>64</v>
      </c>
      <c r="AN71" s="116" t="s">
        <v>64</v>
      </c>
      <c r="AO71" s="116" t="s">
        <v>64</v>
      </c>
      <c r="AP71" s="116" t="s">
        <v>64</v>
      </c>
      <c r="AQ71" s="116" t="s">
        <v>64</v>
      </c>
      <c r="AR71" s="423" t="str">
        <f t="shared" si="15"/>
        <v>合格</v>
      </c>
      <c r="AS71" s="117" t="s">
        <v>65</v>
      </c>
      <c r="AT71" s="103" t="s">
        <v>542</v>
      </c>
      <c r="AU71" s="65" t="s">
        <v>319</v>
      </c>
    </row>
    <row r="72" ht="15" spans="1:47">
      <c r="A72" s="66">
        <v>66</v>
      </c>
      <c r="B72" s="421" t="s">
        <v>56</v>
      </c>
      <c r="C72" s="119" t="s">
        <v>542</v>
      </c>
      <c r="D72" s="103" t="s">
        <v>310</v>
      </c>
      <c r="E72" s="411" t="s">
        <v>621</v>
      </c>
      <c r="F72" s="92" t="s">
        <v>622</v>
      </c>
      <c r="G72" s="412" t="s">
        <v>623</v>
      </c>
      <c r="H72" s="103" t="s">
        <v>624</v>
      </c>
      <c r="J72" s="118">
        <v>5</v>
      </c>
      <c r="K72" s="103" t="s">
        <v>625</v>
      </c>
      <c r="L72" s="103" t="s">
        <v>62</v>
      </c>
      <c r="Z72" s="103" t="s">
        <v>626</v>
      </c>
      <c r="AA72" s="106">
        <f t="shared" si="12"/>
        <v>0.236966824644553</v>
      </c>
      <c r="AB72" s="103" t="s">
        <v>627</v>
      </c>
      <c r="AC72" s="108">
        <f>(AB72-Z72)*VLOOKUP(AE72,公斤水的体积!A:B,2,)</f>
        <v>40.189824</v>
      </c>
      <c r="AD72" s="422">
        <f t="shared" si="13"/>
        <v>0.474560000000004</v>
      </c>
      <c r="AE72" s="102">
        <v>23</v>
      </c>
      <c r="AH72" s="97" t="s">
        <v>628</v>
      </c>
      <c r="AI72" s="416">
        <v>185.2</v>
      </c>
      <c r="AJ72" s="422">
        <f t="shared" si="14"/>
        <v>2.42980561555076</v>
      </c>
      <c r="AL72" s="116" t="s">
        <v>64</v>
      </c>
      <c r="AM72" s="116" t="s">
        <v>64</v>
      </c>
      <c r="AN72" s="116" t="s">
        <v>64</v>
      </c>
      <c r="AO72" s="116" t="s">
        <v>64</v>
      </c>
      <c r="AP72" s="116" t="s">
        <v>64</v>
      </c>
      <c r="AQ72" s="116" t="s">
        <v>64</v>
      </c>
      <c r="AR72" s="423" t="str">
        <f t="shared" si="15"/>
        <v>合格</v>
      </c>
      <c r="AS72" s="117" t="s">
        <v>65</v>
      </c>
      <c r="AT72" s="103" t="s">
        <v>542</v>
      </c>
      <c r="AU72" s="65" t="s">
        <v>319</v>
      </c>
    </row>
    <row r="73" ht="15" spans="1:47">
      <c r="A73" s="66">
        <v>67</v>
      </c>
      <c r="B73" s="421" t="s">
        <v>56</v>
      </c>
      <c r="C73" s="119" t="s">
        <v>542</v>
      </c>
      <c r="D73" s="103" t="s">
        <v>310</v>
      </c>
      <c r="E73" s="411" t="s">
        <v>629</v>
      </c>
      <c r="F73" s="92" t="s">
        <v>630</v>
      </c>
      <c r="G73" s="412" t="s">
        <v>137</v>
      </c>
      <c r="H73" s="103" t="s">
        <v>238</v>
      </c>
      <c r="I73" s="103" t="s">
        <v>185</v>
      </c>
      <c r="J73" s="104">
        <v>5.7</v>
      </c>
      <c r="K73" s="103" t="s">
        <v>392</v>
      </c>
      <c r="L73" s="103" t="s">
        <v>609</v>
      </c>
      <c r="Z73" s="103" t="s">
        <v>631</v>
      </c>
      <c r="AA73" s="106">
        <f t="shared" si="12"/>
        <v>0.182815356489948</v>
      </c>
      <c r="AB73" s="103" t="s">
        <v>632</v>
      </c>
      <c r="AC73" s="108">
        <f>(AB73-Z73)*VLOOKUP(AE73,公斤水的体积!A:B,2,)</f>
        <v>41.09184</v>
      </c>
      <c r="AD73" s="422">
        <f t="shared" si="13"/>
        <v>0.469046454767707</v>
      </c>
      <c r="AE73" s="102">
        <v>23</v>
      </c>
      <c r="AH73" s="97" t="s">
        <v>363</v>
      </c>
      <c r="AI73" s="416">
        <v>146.7</v>
      </c>
      <c r="AJ73" s="422">
        <f t="shared" si="14"/>
        <v>1.15882753919564</v>
      </c>
      <c r="AL73" s="116" t="s">
        <v>64</v>
      </c>
      <c r="AM73" s="116" t="s">
        <v>64</v>
      </c>
      <c r="AN73" s="116" t="s">
        <v>64</v>
      </c>
      <c r="AO73" s="116" t="s">
        <v>64</v>
      </c>
      <c r="AP73" s="116" t="s">
        <v>64</v>
      </c>
      <c r="AQ73" s="116" t="s">
        <v>64</v>
      </c>
      <c r="AR73" s="423" t="str">
        <f t="shared" si="15"/>
        <v>合格</v>
      </c>
      <c r="AS73" s="117" t="s">
        <v>65</v>
      </c>
      <c r="AT73" s="103" t="s">
        <v>542</v>
      </c>
      <c r="AU73" s="65" t="s">
        <v>319</v>
      </c>
    </row>
    <row r="74" ht="15" spans="1:47">
      <c r="A74" s="66">
        <v>68</v>
      </c>
      <c r="B74" s="421" t="s">
        <v>56</v>
      </c>
      <c r="C74" s="119" t="s">
        <v>542</v>
      </c>
      <c r="D74" s="103" t="s">
        <v>310</v>
      </c>
      <c r="E74" s="411" t="s">
        <v>633</v>
      </c>
      <c r="F74" s="92" t="s">
        <v>634</v>
      </c>
      <c r="G74" s="412" t="s">
        <v>79</v>
      </c>
      <c r="H74" s="103" t="s">
        <v>635</v>
      </c>
      <c r="I74" s="103" t="s">
        <v>139</v>
      </c>
      <c r="J74" s="104">
        <v>5.7</v>
      </c>
      <c r="K74" s="103" t="s">
        <v>636</v>
      </c>
      <c r="L74" s="103" t="s">
        <v>609</v>
      </c>
      <c r="Z74" s="103" t="s">
        <v>637</v>
      </c>
      <c r="AA74" s="106">
        <f t="shared" si="12"/>
        <v>0.18691588785047</v>
      </c>
      <c r="AB74" s="103" t="s">
        <v>638</v>
      </c>
      <c r="AC74" s="108">
        <f>(AB74-Z74)*VLOOKUP(AE74,公斤水的体积!A:B,2,)</f>
        <v>41.09184</v>
      </c>
      <c r="AD74" s="422">
        <f t="shared" si="13"/>
        <v>0.469046454767741</v>
      </c>
      <c r="AE74" s="102">
        <v>23</v>
      </c>
      <c r="AH74" s="97" t="s">
        <v>639</v>
      </c>
      <c r="AI74" s="416">
        <v>148.1</v>
      </c>
      <c r="AJ74" s="422">
        <f t="shared" si="14"/>
        <v>0.405131667792032</v>
      </c>
      <c r="AL74" s="116" t="s">
        <v>64</v>
      </c>
      <c r="AM74" s="116" t="s">
        <v>64</v>
      </c>
      <c r="AN74" s="116" t="s">
        <v>64</v>
      </c>
      <c r="AO74" s="116" t="s">
        <v>64</v>
      </c>
      <c r="AP74" s="116" t="s">
        <v>64</v>
      </c>
      <c r="AQ74" s="116" t="s">
        <v>64</v>
      </c>
      <c r="AR74" s="423" t="str">
        <f t="shared" si="15"/>
        <v>合格</v>
      </c>
      <c r="AS74" s="117" t="s">
        <v>65</v>
      </c>
      <c r="AT74" s="103" t="s">
        <v>542</v>
      </c>
      <c r="AU74" s="65" t="s">
        <v>319</v>
      </c>
    </row>
    <row r="75" ht="15" spans="1:47">
      <c r="A75" s="66">
        <v>69</v>
      </c>
      <c r="B75" s="421" t="s">
        <v>56</v>
      </c>
      <c r="C75" s="119" t="s">
        <v>542</v>
      </c>
      <c r="D75" s="103" t="s">
        <v>310</v>
      </c>
      <c r="E75" s="411" t="s">
        <v>640</v>
      </c>
      <c r="F75" s="92" t="s">
        <v>641</v>
      </c>
      <c r="G75" s="412" t="s">
        <v>60</v>
      </c>
      <c r="H75" s="103" t="s">
        <v>642</v>
      </c>
      <c r="I75" s="103" t="s">
        <v>139</v>
      </c>
      <c r="J75" s="104">
        <v>5.7</v>
      </c>
      <c r="K75" s="103" t="s">
        <v>460</v>
      </c>
      <c r="L75" s="103" t="s">
        <v>90</v>
      </c>
      <c r="Z75" s="103" t="s">
        <v>579</v>
      </c>
      <c r="AA75" s="106">
        <f t="shared" si="12"/>
        <v>0.210526315789477</v>
      </c>
      <c r="AB75" s="103" t="s">
        <v>461</v>
      </c>
      <c r="AC75" s="108">
        <f>(AB75-Z75)*VLOOKUP(AE75,公斤水的体积!A:B,2,)</f>
        <v>40.59072</v>
      </c>
      <c r="AD75" s="422">
        <f t="shared" si="13"/>
        <v>0.472079207920807</v>
      </c>
      <c r="AE75" s="102">
        <v>23</v>
      </c>
      <c r="AH75" s="97" t="s">
        <v>509</v>
      </c>
      <c r="AI75" s="416">
        <v>156.6</v>
      </c>
      <c r="AJ75" s="422">
        <f t="shared" si="14"/>
        <v>0.957854406130268</v>
      </c>
      <c r="AL75" s="116" t="s">
        <v>64</v>
      </c>
      <c r="AM75" s="116" t="s">
        <v>64</v>
      </c>
      <c r="AN75" s="116" t="s">
        <v>64</v>
      </c>
      <c r="AO75" s="116" t="s">
        <v>64</v>
      </c>
      <c r="AP75" s="116" t="s">
        <v>64</v>
      </c>
      <c r="AQ75" s="116" t="s">
        <v>64</v>
      </c>
      <c r="AR75" s="423" t="str">
        <f t="shared" si="15"/>
        <v>合格</v>
      </c>
      <c r="AS75" s="117" t="s">
        <v>65</v>
      </c>
      <c r="AT75" s="103" t="s">
        <v>542</v>
      </c>
      <c r="AU75" s="65" t="s">
        <v>319</v>
      </c>
    </row>
    <row r="76" ht="15" spans="1:47">
      <c r="A76" s="66">
        <v>70</v>
      </c>
      <c r="B76" s="421" t="s">
        <v>56</v>
      </c>
      <c r="C76" s="119" t="s">
        <v>542</v>
      </c>
      <c r="D76" s="413" t="s">
        <v>310</v>
      </c>
      <c r="E76" s="424" t="s">
        <v>643</v>
      </c>
      <c r="F76" s="425" t="s">
        <v>644</v>
      </c>
      <c r="G76" s="426" t="s">
        <v>60</v>
      </c>
      <c r="H76" s="413" t="s">
        <v>645</v>
      </c>
      <c r="I76" s="413" t="s">
        <v>81</v>
      </c>
      <c r="J76" s="427">
        <v>5.7</v>
      </c>
      <c r="K76" s="413" t="s">
        <v>646</v>
      </c>
      <c r="L76" s="413" t="s">
        <v>62</v>
      </c>
      <c r="Z76" s="413" t="s">
        <v>647</v>
      </c>
      <c r="AA76" s="428">
        <f t="shared" si="12"/>
        <v>0.225225225225228</v>
      </c>
      <c r="AB76" s="413" t="s">
        <v>648</v>
      </c>
      <c r="AC76" s="429">
        <f>(AB76-Z76)*VLOOKUP(AE76,公斤水的体积!A:B,2,)</f>
        <v>40.189824</v>
      </c>
      <c r="AD76" s="430">
        <f t="shared" si="13"/>
        <v>0.474560000000022</v>
      </c>
      <c r="AE76" s="431">
        <v>23</v>
      </c>
      <c r="AH76" s="315" t="s">
        <v>649</v>
      </c>
      <c r="AI76" s="432">
        <v>169.7</v>
      </c>
      <c r="AJ76" s="430">
        <f t="shared" si="14"/>
        <v>2.06246317030053</v>
      </c>
      <c r="AL76" s="116" t="s">
        <v>64</v>
      </c>
      <c r="AM76" s="116" t="s">
        <v>64</v>
      </c>
      <c r="AN76" s="116" t="s">
        <v>64</v>
      </c>
      <c r="AO76" s="116" t="s">
        <v>64</v>
      </c>
      <c r="AP76" s="116" t="s">
        <v>64</v>
      </c>
      <c r="AQ76" s="116" t="s">
        <v>64</v>
      </c>
      <c r="AR76" s="433" t="str">
        <f t="shared" si="15"/>
        <v>合格</v>
      </c>
      <c r="AS76" s="434" t="s">
        <v>65</v>
      </c>
      <c r="AT76" s="103" t="s">
        <v>542</v>
      </c>
      <c r="AU76" s="65" t="s">
        <v>319</v>
      </c>
    </row>
    <row r="77" ht="15" spans="1:47">
      <c r="A77" s="66">
        <v>71</v>
      </c>
      <c r="B77" s="421" t="s">
        <v>56</v>
      </c>
      <c r="C77" s="119" t="s">
        <v>650</v>
      </c>
      <c r="D77" s="103" t="s">
        <v>310</v>
      </c>
      <c r="E77" s="411" t="s">
        <v>651</v>
      </c>
      <c r="F77" s="92" t="s">
        <v>652</v>
      </c>
      <c r="G77" s="412" t="s">
        <v>60</v>
      </c>
      <c r="H77" s="103" t="s">
        <v>653</v>
      </c>
      <c r="I77" s="103" t="s">
        <v>139</v>
      </c>
      <c r="J77" s="118">
        <v>5</v>
      </c>
      <c r="K77" s="103" t="s">
        <v>654</v>
      </c>
      <c r="L77" s="103" t="s">
        <v>62</v>
      </c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03" t="s">
        <v>618</v>
      </c>
      <c r="AA77" s="106">
        <f t="shared" si="12"/>
        <v>0.221729490022176</v>
      </c>
      <c r="AB77" s="103" t="s">
        <v>655</v>
      </c>
      <c r="AC77" s="108">
        <f>(AB77-Z77)*VLOOKUP(AE77,公斤水的体积!A:B,2,)</f>
        <v>40.207869</v>
      </c>
      <c r="AD77" s="422">
        <f t="shared" si="13"/>
        <v>0.519672499999988</v>
      </c>
      <c r="AE77" s="431">
        <v>24</v>
      </c>
      <c r="AF77" s="211"/>
      <c r="AG77" s="211"/>
      <c r="AH77" s="97" t="s">
        <v>656</v>
      </c>
      <c r="AI77" s="416">
        <v>168.7</v>
      </c>
      <c r="AJ77" s="422">
        <f t="shared" si="14"/>
        <v>2.7267338470658</v>
      </c>
      <c r="AK77" s="435"/>
      <c r="AL77" s="116" t="s">
        <v>64</v>
      </c>
      <c r="AM77" s="116" t="s">
        <v>64</v>
      </c>
      <c r="AN77" s="116" t="s">
        <v>64</v>
      </c>
      <c r="AO77" s="116" t="s">
        <v>64</v>
      </c>
      <c r="AP77" s="116" t="s">
        <v>64</v>
      </c>
      <c r="AQ77" s="116" t="s">
        <v>64</v>
      </c>
      <c r="AR77" s="423" t="str">
        <f t="shared" si="15"/>
        <v>合格</v>
      </c>
      <c r="AS77" s="117" t="s">
        <v>65</v>
      </c>
      <c r="AT77" s="103" t="s">
        <v>650</v>
      </c>
      <c r="AU77" s="65" t="s">
        <v>319</v>
      </c>
    </row>
    <row r="78" ht="15" spans="1:47">
      <c r="A78" s="66">
        <v>72</v>
      </c>
      <c r="B78" s="421" t="s">
        <v>56</v>
      </c>
      <c r="C78" s="119" t="s">
        <v>650</v>
      </c>
      <c r="D78" s="103" t="s">
        <v>310</v>
      </c>
      <c r="E78" s="411" t="s">
        <v>657</v>
      </c>
      <c r="F78" s="92" t="s">
        <v>658</v>
      </c>
      <c r="G78" s="412" t="s">
        <v>137</v>
      </c>
      <c r="H78" s="103" t="s">
        <v>247</v>
      </c>
      <c r="I78" s="103" t="s">
        <v>139</v>
      </c>
      <c r="J78" s="104">
        <v>5.7</v>
      </c>
      <c r="K78" s="103" t="s">
        <v>429</v>
      </c>
      <c r="L78" s="103" t="s">
        <v>90</v>
      </c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03" t="s">
        <v>367</v>
      </c>
      <c r="AA78" s="106">
        <f t="shared" si="12"/>
        <v>0.180180180180183</v>
      </c>
      <c r="AB78" s="103" t="s">
        <v>659</v>
      </c>
      <c r="AC78" s="108">
        <f>(AB78-Z78)*VLOOKUP(AE78,公斤水的体积!A:B,2,)</f>
        <v>40.608945</v>
      </c>
      <c r="AD78" s="422">
        <f t="shared" si="13"/>
        <v>0.517190594059441</v>
      </c>
      <c r="AE78" s="431">
        <v>24</v>
      </c>
      <c r="AF78" s="211"/>
      <c r="AG78" s="211"/>
      <c r="AH78" s="97" t="s">
        <v>529</v>
      </c>
      <c r="AI78" s="416">
        <v>143</v>
      </c>
      <c r="AJ78" s="422">
        <f t="shared" si="14"/>
        <v>1.53846153846154</v>
      </c>
      <c r="AK78" s="435"/>
      <c r="AL78" s="116" t="s">
        <v>64</v>
      </c>
      <c r="AM78" s="116" t="s">
        <v>64</v>
      </c>
      <c r="AN78" s="116" t="s">
        <v>64</v>
      </c>
      <c r="AO78" s="116" t="s">
        <v>64</v>
      </c>
      <c r="AP78" s="116" t="s">
        <v>64</v>
      </c>
      <c r="AQ78" s="116" t="s">
        <v>64</v>
      </c>
      <c r="AR78" s="423" t="str">
        <f t="shared" si="15"/>
        <v>合格</v>
      </c>
      <c r="AS78" s="117" t="s">
        <v>65</v>
      </c>
      <c r="AT78" s="103" t="s">
        <v>650</v>
      </c>
      <c r="AU78" s="65" t="s">
        <v>319</v>
      </c>
    </row>
    <row r="79" ht="15" spans="1:47">
      <c r="A79" s="66">
        <v>73</v>
      </c>
      <c r="B79" s="421" t="s">
        <v>56</v>
      </c>
      <c r="C79" s="119" t="s">
        <v>650</v>
      </c>
      <c r="D79" s="103" t="s">
        <v>310</v>
      </c>
      <c r="E79" s="411" t="s">
        <v>660</v>
      </c>
      <c r="F79" s="92" t="s">
        <v>661</v>
      </c>
      <c r="G79" s="412" t="s">
        <v>118</v>
      </c>
      <c r="H79" s="103" t="s">
        <v>662</v>
      </c>
      <c r="I79" s="103" t="s">
        <v>152</v>
      </c>
      <c r="J79" s="104">
        <v>5.7</v>
      </c>
      <c r="K79" s="103" t="s">
        <v>663</v>
      </c>
      <c r="L79" s="103" t="s">
        <v>62</v>
      </c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03" t="s">
        <v>664</v>
      </c>
      <c r="AA79" s="106">
        <f t="shared" si="12"/>
        <v>0.212765957446812</v>
      </c>
      <c r="AB79" s="103" t="s">
        <v>665</v>
      </c>
      <c r="AC79" s="108">
        <f>(AB79-Z79)*VLOOKUP(AE79,公斤水的体积!A:B,2,)</f>
        <v>40.207869</v>
      </c>
      <c r="AD79" s="422">
        <f t="shared" si="13"/>
        <v>0.519672500000006</v>
      </c>
      <c r="AE79" s="431">
        <v>24</v>
      </c>
      <c r="AF79" s="211"/>
      <c r="AG79" s="211"/>
      <c r="AH79" s="97" t="s">
        <v>649</v>
      </c>
      <c r="AI79" s="416">
        <v>162.6</v>
      </c>
      <c r="AJ79" s="422">
        <f t="shared" si="14"/>
        <v>2.15252152521525</v>
      </c>
      <c r="AK79" s="435"/>
      <c r="AL79" s="116" t="s">
        <v>64</v>
      </c>
      <c r="AM79" s="116" t="s">
        <v>64</v>
      </c>
      <c r="AN79" s="116" t="s">
        <v>64</v>
      </c>
      <c r="AO79" s="116" t="s">
        <v>64</v>
      </c>
      <c r="AP79" s="116" t="s">
        <v>64</v>
      </c>
      <c r="AQ79" s="116" t="s">
        <v>64</v>
      </c>
      <c r="AR79" s="423" t="str">
        <f t="shared" si="15"/>
        <v>合格</v>
      </c>
      <c r="AS79" s="117" t="s">
        <v>65</v>
      </c>
      <c r="AT79" s="103" t="s">
        <v>650</v>
      </c>
      <c r="AU79" s="65" t="s">
        <v>319</v>
      </c>
    </row>
    <row r="80" ht="15" spans="1:47">
      <c r="A80" s="66">
        <v>74</v>
      </c>
      <c r="B80" s="421" t="s">
        <v>56</v>
      </c>
      <c r="C80" s="119" t="s">
        <v>650</v>
      </c>
      <c r="D80" s="103" t="s">
        <v>310</v>
      </c>
      <c r="E80" s="411" t="s">
        <v>666</v>
      </c>
      <c r="F80" s="92" t="s">
        <v>667</v>
      </c>
      <c r="G80" s="412" t="s">
        <v>60</v>
      </c>
      <c r="H80" s="103" t="s">
        <v>344</v>
      </c>
      <c r="I80" s="103" t="s">
        <v>139</v>
      </c>
      <c r="J80" s="104">
        <v>5.7</v>
      </c>
      <c r="K80" s="103" t="s">
        <v>473</v>
      </c>
      <c r="L80" s="103" t="s">
        <v>161</v>
      </c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03" t="s">
        <v>668</v>
      </c>
      <c r="AA80" s="106">
        <f t="shared" si="12"/>
        <v>0.202839756592281</v>
      </c>
      <c r="AB80" s="103" t="s">
        <v>669</v>
      </c>
      <c r="AC80" s="108">
        <f>(AB80-Z80)*VLOOKUP(AE80,公斤水的体积!A:B,2,)</f>
        <v>40.508676</v>
      </c>
      <c r="AD80" s="422">
        <f t="shared" si="13"/>
        <v>0.517806451612896</v>
      </c>
      <c r="AE80" s="431">
        <v>24</v>
      </c>
      <c r="AF80" s="211"/>
      <c r="AG80" s="211"/>
      <c r="AH80" s="97" t="s">
        <v>670</v>
      </c>
      <c r="AI80" s="416">
        <v>155.1</v>
      </c>
      <c r="AJ80" s="422">
        <f t="shared" si="14"/>
        <v>2.51450676982592</v>
      </c>
      <c r="AK80" s="435"/>
      <c r="AL80" s="116" t="s">
        <v>64</v>
      </c>
      <c r="AM80" s="116" t="s">
        <v>64</v>
      </c>
      <c r="AN80" s="116" t="s">
        <v>64</v>
      </c>
      <c r="AO80" s="116" t="s">
        <v>64</v>
      </c>
      <c r="AP80" s="116" t="s">
        <v>64</v>
      </c>
      <c r="AQ80" s="116" t="s">
        <v>64</v>
      </c>
      <c r="AR80" s="423" t="str">
        <f t="shared" si="15"/>
        <v>合格</v>
      </c>
      <c r="AS80" s="117" t="s">
        <v>65</v>
      </c>
      <c r="AT80" s="103" t="s">
        <v>650</v>
      </c>
      <c r="AU80" s="65" t="s">
        <v>319</v>
      </c>
    </row>
    <row r="81" ht="15" spans="1:47">
      <c r="A81" s="66">
        <v>75</v>
      </c>
      <c r="B81" s="421" t="s">
        <v>56</v>
      </c>
      <c r="C81" s="119" t="s">
        <v>650</v>
      </c>
      <c r="D81" s="103" t="s">
        <v>310</v>
      </c>
      <c r="E81" s="411" t="s">
        <v>671</v>
      </c>
      <c r="F81" s="92" t="s">
        <v>672</v>
      </c>
      <c r="G81" s="412" t="s">
        <v>60</v>
      </c>
      <c r="H81" s="103" t="s">
        <v>283</v>
      </c>
      <c r="I81" s="103" t="s">
        <v>139</v>
      </c>
      <c r="J81" s="118">
        <v>5</v>
      </c>
      <c r="K81" s="103" t="s">
        <v>583</v>
      </c>
      <c r="L81" s="103" t="s">
        <v>62</v>
      </c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03" t="s">
        <v>550</v>
      </c>
      <c r="AA81" s="106">
        <f t="shared" si="12"/>
        <v>0.238095238095241</v>
      </c>
      <c r="AB81" s="103" t="s">
        <v>584</v>
      </c>
      <c r="AC81" s="108">
        <f>(AB81-Z81)*VLOOKUP(AE81,公斤水的体积!A:B,2,)</f>
        <v>40.207869</v>
      </c>
      <c r="AD81" s="422">
        <f t="shared" si="13"/>
        <v>0.519672500000006</v>
      </c>
      <c r="AE81" s="431">
        <v>24</v>
      </c>
      <c r="AF81" s="211"/>
      <c r="AG81" s="211"/>
      <c r="AH81" s="97" t="s">
        <v>673</v>
      </c>
      <c r="AI81" s="416">
        <v>182.5</v>
      </c>
      <c r="AJ81" s="422">
        <f t="shared" si="14"/>
        <v>2.63013698630137</v>
      </c>
      <c r="AK81" s="435"/>
      <c r="AL81" s="116" t="s">
        <v>64</v>
      </c>
      <c r="AM81" s="116" t="s">
        <v>64</v>
      </c>
      <c r="AN81" s="116" t="s">
        <v>64</v>
      </c>
      <c r="AO81" s="116" t="s">
        <v>64</v>
      </c>
      <c r="AP81" s="116" t="s">
        <v>64</v>
      </c>
      <c r="AQ81" s="116" t="s">
        <v>64</v>
      </c>
      <c r="AR81" s="423" t="str">
        <f t="shared" si="15"/>
        <v>合格</v>
      </c>
      <c r="AS81" s="117" t="s">
        <v>65</v>
      </c>
      <c r="AT81" s="103" t="s">
        <v>650</v>
      </c>
      <c r="AU81" s="65" t="s">
        <v>319</v>
      </c>
    </row>
    <row r="82" ht="15" spans="1:47">
      <c r="A82" s="66">
        <v>76</v>
      </c>
      <c r="B82" s="421" t="s">
        <v>56</v>
      </c>
      <c r="C82" s="119" t="s">
        <v>650</v>
      </c>
      <c r="D82" s="103" t="s">
        <v>310</v>
      </c>
      <c r="E82" s="411" t="s">
        <v>674</v>
      </c>
      <c r="F82" s="92" t="s">
        <v>675</v>
      </c>
      <c r="G82" s="412" t="s">
        <v>137</v>
      </c>
      <c r="H82" s="103" t="s">
        <v>676</v>
      </c>
      <c r="I82" s="103" t="s">
        <v>152</v>
      </c>
      <c r="J82" s="104">
        <v>5.7</v>
      </c>
      <c r="K82" s="103" t="s">
        <v>677</v>
      </c>
      <c r="L82" s="103" t="s">
        <v>140</v>
      </c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03" t="s">
        <v>678</v>
      </c>
      <c r="AA82" s="106">
        <f t="shared" si="12"/>
        <v>0.194174757281556</v>
      </c>
      <c r="AB82" s="103" t="s">
        <v>679</v>
      </c>
      <c r="AC82" s="108">
        <f>(AB82-Z82)*VLOOKUP(AE82,公斤水的体积!A:B,2,)</f>
        <v>41.310828</v>
      </c>
      <c r="AD82" s="422">
        <f t="shared" si="13"/>
        <v>0.512963503649633</v>
      </c>
      <c r="AE82" s="431">
        <v>24</v>
      </c>
      <c r="AF82" s="211"/>
      <c r="AG82" s="211"/>
      <c r="AH82" s="97" t="s">
        <v>529</v>
      </c>
      <c r="AI82" s="416">
        <v>149.8</v>
      </c>
      <c r="AJ82" s="422">
        <f t="shared" si="14"/>
        <v>1.46862483311081</v>
      </c>
      <c r="AK82" s="435"/>
      <c r="AL82" s="116" t="s">
        <v>64</v>
      </c>
      <c r="AM82" s="116" t="s">
        <v>64</v>
      </c>
      <c r="AN82" s="116" t="s">
        <v>64</v>
      </c>
      <c r="AO82" s="116" t="s">
        <v>64</v>
      </c>
      <c r="AP82" s="116" t="s">
        <v>64</v>
      </c>
      <c r="AQ82" s="116" t="s">
        <v>64</v>
      </c>
      <c r="AR82" s="423" t="str">
        <f t="shared" si="15"/>
        <v>合格</v>
      </c>
      <c r="AS82" s="117" t="s">
        <v>65</v>
      </c>
      <c r="AT82" s="103" t="s">
        <v>650</v>
      </c>
      <c r="AU82" s="65" t="s">
        <v>319</v>
      </c>
    </row>
    <row r="83" ht="15" spans="1:47">
      <c r="A83" s="66">
        <v>77</v>
      </c>
      <c r="B83" s="421" t="s">
        <v>56</v>
      </c>
      <c r="C83" s="119" t="s">
        <v>650</v>
      </c>
      <c r="D83" s="103" t="s">
        <v>310</v>
      </c>
      <c r="E83" s="411" t="s">
        <v>680</v>
      </c>
      <c r="F83" s="92" t="s">
        <v>681</v>
      </c>
      <c r="G83" s="412" t="s">
        <v>682</v>
      </c>
      <c r="H83" s="103" t="s">
        <v>152</v>
      </c>
      <c r="I83" s="103"/>
      <c r="J83" s="118">
        <v>5</v>
      </c>
      <c r="K83" s="103" t="s">
        <v>583</v>
      </c>
      <c r="L83" s="103" t="s">
        <v>62</v>
      </c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03" t="s">
        <v>550</v>
      </c>
      <c r="AA83" s="106">
        <f t="shared" si="12"/>
        <v>0.238095238095241</v>
      </c>
      <c r="AB83" s="103" t="s">
        <v>584</v>
      </c>
      <c r="AC83" s="108">
        <f>(AB83-Z83)*VLOOKUP(AE83,公斤水的体积!A:B,2,)</f>
        <v>40.207869</v>
      </c>
      <c r="AD83" s="422">
        <f t="shared" si="13"/>
        <v>0.519672500000006</v>
      </c>
      <c r="AE83" s="431">
        <v>24</v>
      </c>
      <c r="AF83" s="211"/>
      <c r="AG83" s="211"/>
      <c r="AH83" s="97" t="s">
        <v>673</v>
      </c>
      <c r="AI83" s="416">
        <v>191.8</v>
      </c>
      <c r="AJ83" s="422">
        <f t="shared" si="14"/>
        <v>2.50260688216893</v>
      </c>
      <c r="AK83" s="435"/>
      <c r="AL83" s="116" t="s">
        <v>64</v>
      </c>
      <c r="AM83" s="116" t="s">
        <v>64</v>
      </c>
      <c r="AN83" s="116" t="s">
        <v>64</v>
      </c>
      <c r="AO83" s="116" t="s">
        <v>64</v>
      </c>
      <c r="AP83" s="116" t="s">
        <v>64</v>
      </c>
      <c r="AQ83" s="116" t="s">
        <v>64</v>
      </c>
      <c r="AR83" s="423" t="str">
        <f t="shared" si="15"/>
        <v>合格</v>
      </c>
      <c r="AS83" s="117" t="s">
        <v>65</v>
      </c>
      <c r="AT83" s="103" t="s">
        <v>650</v>
      </c>
      <c r="AU83" s="65" t="s">
        <v>319</v>
      </c>
    </row>
    <row r="84" ht="15" spans="1:47">
      <c r="A84" s="66">
        <v>78</v>
      </c>
      <c r="B84" s="421" t="s">
        <v>56</v>
      </c>
      <c r="C84" s="119" t="s">
        <v>650</v>
      </c>
      <c r="D84" s="103" t="s">
        <v>310</v>
      </c>
      <c r="E84" s="411" t="s">
        <v>683</v>
      </c>
      <c r="F84" s="92" t="s">
        <v>684</v>
      </c>
      <c r="G84" s="412" t="s">
        <v>79</v>
      </c>
      <c r="H84" s="103" t="s">
        <v>685</v>
      </c>
      <c r="I84" s="103" t="s">
        <v>152</v>
      </c>
      <c r="J84" s="104">
        <v>5.7</v>
      </c>
      <c r="K84" s="103" t="s">
        <v>428</v>
      </c>
      <c r="L84" s="103" t="s">
        <v>186</v>
      </c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03" t="s">
        <v>429</v>
      </c>
      <c r="AA84" s="106">
        <f t="shared" si="12"/>
        <v>0.179856115107916</v>
      </c>
      <c r="AB84" s="103" t="s">
        <v>686</v>
      </c>
      <c r="AC84" s="108">
        <f>(AB84-Z84)*VLOOKUP(AE84,公斤水的体积!A:B,2,)</f>
        <v>41.511366</v>
      </c>
      <c r="AD84" s="422">
        <f t="shared" si="13"/>
        <v>0.511782082324485</v>
      </c>
      <c r="AE84" s="431">
        <v>24</v>
      </c>
      <c r="AF84" s="211"/>
      <c r="AG84" s="211"/>
      <c r="AH84" s="97" t="s">
        <v>580</v>
      </c>
      <c r="AI84" s="416">
        <v>141</v>
      </c>
      <c r="AJ84" s="422">
        <f t="shared" si="14"/>
        <v>1.13475177304965</v>
      </c>
      <c r="AK84" s="435"/>
      <c r="AL84" s="116" t="s">
        <v>64</v>
      </c>
      <c r="AM84" s="116" t="s">
        <v>64</v>
      </c>
      <c r="AN84" s="116" t="s">
        <v>64</v>
      </c>
      <c r="AO84" s="116" t="s">
        <v>64</v>
      </c>
      <c r="AP84" s="116" t="s">
        <v>64</v>
      </c>
      <c r="AQ84" s="116" t="s">
        <v>64</v>
      </c>
      <c r="AR84" s="423" t="str">
        <f t="shared" si="15"/>
        <v>合格</v>
      </c>
      <c r="AS84" s="117" t="s">
        <v>65</v>
      </c>
      <c r="AT84" s="103" t="s">
        <v>650</v>
      </c>
      <c r="AU84" s="65" t="s">
        <v>319</v>
      </c>
    </row>
    <row r="85" ht="15" spans="1:47">
      <c r="A85" s="66">
        <v>79</v>
      </c>
      <c r="B85" s="421" t="s">
        <v>56</v>
      </c>
      <c r="C85" s="119" t="s">
        <v>650</v>
      </c>
      <c r="D85" s="103" t="s">
        <v>310</v>
      </c>
      <c r="E85" s="411" t="s">
        <v>687</v>
      </c>
      <c r="F85" s="92" t="s">
        <v>688</v>
      </c>
      <c r="G85" s="412" t="s">
        <v>60</v>
      </c>
      <c r="H85" s="103" t="s">
        <v>344</v>
      </c>
      <c r="I85" s="103" t="s">
        <v>152</v>
      </c>
      <c r="J85" s="104">
        <v>5.7</v>
      </c>
      <c r="K85" s="103" t="s">
        <v>422</v>
      </c>
      <c r="L85" s="103" t="s">
        <v>95</v>
      </c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03" t="s">
        <v>423</v>
      </c>
      <c r="AA85" s="106">
        <f t="shared" si="12"/>
        <v>0.204918032786874</v>
      </c>
      <c r="AB85" s="103" t="s">
        <v>424</v>
      </c>
      <c r="AC85" s="108">
        <f>(AB85-Z85)*VLOOKUP(AE85,公斤水的体积!A:B,2,)</f>
        <v>40.308138</v>
      </c>
      <c r="AD85" s="422">
        <f t="shared" si="13"/>
        <v>0.519047381546148</v>
      </c>
      <c r="AE85" s="431">
        <v>24</v>
      </c>
      <c r="AF85" s="211"/>
      <c r="AG85" s="211"/>
      <c r="AH85" s="97" t="s">
        <v>532</v>
      </c>
      <c r="AI85" s="416">
        <v>157.4</v>
      </c>
      <c r="AJ85" s="422">
        <f t="shared" si="14"/>
        <v>1.715374841169</v>
      </c>
      <c r="AK85" s="435"/>
      <c r="AL85" s="116" t="s">
        <v>64</v>
      </c>
      <c r="AM85" s="116" t="s">
        <v>64</v>
      </c>
      <c r="AN85" s="116" t="s">
        <v>64</v>
      </c>
      <c r="AO85" s="116" t="s">
        <v>64</v>
      </c>
      <c r="AP85" s="116" t="s">
        <v>64</v>
      </c>
      <c r="AQ85" s="116" t="s">
        <v>64</v>
      </c>
      <c r="AR85" s="423" t="str">
        <f t="shared" si="15"/>
        <v>合格</v>
      </c>
      <c r="AS85" s="117" t="s">
        <v>65</v>
      </c>
      <c r="AT85" s="103" t="s">
        <v>650</v>
      </c>
      <c r="AU85" s="65" t="s">
        <v>319</v>
      </c>
    </row>
    <row r="86" ht="15" spans="1:47">
      <c r="A86" s="66">
        <v>80</v>
      </c>
      <c r="B86" s="421" t="s">
        <v>56</v>
      </c>
      <c r="C86" s="119" t="s">
        <v>650</v>
      </c>
      <c r="D86" s="103" t="s">
        <v>310</v>
      </c>
      <c r="E86" s="411" t="s">
        <v>689</v>
      </c>
      <c r="F86" s="92" t="s">
        <v>690</v>
      </c>
      <c r="G86" s="412" t="s">
        <v>60</v>
      </c>
      <c r="H86" s="103" t="s">
        <v>691</v>
      </c>
      <c r="I86" s="103" t="s">
        <v>139</v>
      </c>
      <c r="J86" s="104">
        <v>5.7</v>
      </c>
      <c r="K86" s="103" t="s">
        <v>519</v>
      </c>
      <c r="L86" s="103" t="s">
        <v>62</v>
      </c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03" t="s">
        <v>478</v>
      </c>
      <c r="AA86" s="106">
        <f t="shared" si="12"/>
        <v>0.207039337474108</v>
      </c>
      <c r="AB86" s="103" t="s">
        <v>493</v>
      </c>
      <c r="AC86" s="108">
        <f>(AB86-Z86)*VLOOKUP(AE86,公斤水的体积!A:B,2,)</f>
        <v>40.207869</v>
      </c>
      <c r="AD86" s="422">
        <f t="shared" si="13"/>
        <v>0.519672499999988</v>
      </c>
      <c r="AE86" s="431">
        <v>24</v>
      </c>
      <c r="AF86" s="211"/>
      <c r="AG86" s="211"/>
      <c r="AH86" s="97" t="s">
        <v>462</v>
      </c>
      <c r="AI86" s="416">
        <v>153.4</v>
      </c>
      <c r="AJ86" s="422">
        <f t="shared" si="14"/>
        <v>1.89048239895698</v>
      </c>
      <c r="AK86" s="435"/>
      <c r="AL86" s="116" t="s">
        <v>64</v>
      </c>
      <c r="AM86" s="116" t="s">
        <v>64</v>
      </c>
      <c r="AN86" s="116" t="s">
        <v>64</v>
      </c>
      <c r="AO86" s="116" t="s">
        <v>64</v>
      </c>
      <c r="AP86" s="116" t="s">
        <v>64</v>
      </c>
      <c r="AQ86" s="116" t="s">
        <v>64</v>
      </c>
      <c r="AR86" s="423" t="str">
        <f t="shared" si="15"/>
        <v>合格</v>
      </c>
      <c r="AS86" s="117" t="s">
        <v>65</v>
      </c>
      <c r="AT86" s="103" t="s">
        <v>650</v>
      </c>
      <c r="AU86" s="65" t="s">
        <v>319</v>
      </c>
    </row>
    <row r="87" ht="15" spans="1:47">
      <c r="A87" s="66">
        <v>81</v>
      </c>
      <c r="B87" s="421" t="s">
        <v>56</v>
      </c>
      <c r="C87" s="119" t="s">
        <v>650</v>
      </c>
      <c r="D87" s="103" t="s">
        <v>310</v>
      </c>
      <c r="E87" s="411" t="s">
        <v>692</v>
      </c>
      <c r="F87" s="92" t="s">
        <v>693</v>
      </c>
      <c r="G87" s="412" t="s">
        <v>351</v>
      </c>
      <c r="H87" s="103" t="s">
        <v>694</v>
      </c>
      <c r="I87" s="103" t="s">
        <v>139</v>
      </c>
      <c r="J87" s="104">
        <v>5.7</v>
      </c>
      <c r="K87" s="103" t="s">
        <v>339</v>
      </c>
      <c r="L87" s="103" t="s">
        <v>114</v>
      </c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03" t="s">
        <v>460</v>
      </c>
      <c r="AA87" s="106">
        <f t="shared" ref="AA87:AA120" si="16">(K87-Z87)/K87*100</f>
        <v>0.210084033613448</v>
      </c>
      <c r="AB87" s="103" t="s">
        <v>524</v>
      </c>
      <c r="AC87" s="108">
        <f>(AB87-Z87)*VLOOKUP(AE87,公斤水的体积!A:B,2,)</f>
        <v>40.408407</v>
      </c>
      <c r="AD87" s="422">
        <f t="shared" ref="AD87:AD120" si="17">(AC87-L87)/L87*100</f>
        <v>0.518425373134331</v>
      </c>
      <c r="AE87" s="431">
        <v>24</v>
      </c>
      <c r="AF87" s="211"/>
      <c r="AG87" s="211"/>
      <c r="AH87" s="97" t="s">
        <v>695</v>
      </c>
      <c r="AI87" s="416">
        <v>170.2</v>
      </c>
      <c r="AJ87" s="422">
        <f t="shared" ref="AJ87:AJ120" si="18">AH87/AI87*100</f>
        <v>3.34900117508813</v>
      </c>
      <c r="AK87" s="435"/>
      <c r="AL87" s="116" t="s">
        <v>64</v>
      </c>
      <c r="AM87" s="116" t="s">
        <v>64</v>
      </c>
      <c r="AN87" s="116" t="s">
        <v>64</v>
      </c>
      <c r="AO87" s="116" t="s">
        <v>64</v>
      </c>
      <c r="AP87" s="116" t="s">
        <v>64</v>
      </c>
      <c r="AQ87" s="116" t="s">
        <v>64</v>
      </c>
      <c r="AR87" s="423" t="str">
        <f t="shared" ref="AR87:AR120" si="19">IF(AND(AD87&lt;10,AD87&gt;=-1.5,AA87&lt;5,AA87&gt;-1,AJ87&lt;6,AJ87&gt;=0),"合格","不合格")</f>
        <v>合格</v>
      </c>
      <c r="AS87" s="117" t="s">
        <v>65</v>
      </c>
      <c r="AT87" s="103" t="s">
        <v>650</v>
      </c>
      <c r="AU87" s="65" t="s">
        <v>319</v>
      </c>
    </row>
    <row r="88" ht="15" spans="1:47">
      <c r="A88" s="66">
        <v>82</v>
      </c>
      <c r="B88" s="421" t="s">
        <v>56</v>
      </c>
      <c r="C88" s="119" t="s">
        <v>650</v>
      </c>
      <c r="D88" s="103" t="s">
        <v>310</v>
      </c>
      <c r="E88" s="411" t="s">
        <v>696</v>
      </c>
      <c r="F88" s="92" t="s">
        <v>697</v>
      </c>
      <c r="G88" s="412" t="s">
        <v>60</v>
      </c>
      <c r="H88" s="103" t="s">
        <v>283</v>
      </c>
      <c r="I88" s="103" t="s">
        <v>139</v>
      </c>
      <c r="J88" s="104">
        <v>5.7</v>
      </c>
      <c r="K88" s="103" t="s">
        <v>698</v>
      </c>
      <c r="L88" s="103" t="s">
        <v>62</v>
      </c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03" t="s">
        <v>699</v>
      </c>
      <c r="AA88" s="106">
        <f t="shared" si="16"/>
        <v>0.223214285714273</v>
      </c>
      <c r="AB88" s="103" t="s">
        <v>700</v>
      </c>
      <c r="AC88" s="108">
        <f>(AB88-Z88)*VLOOKUP(AE88,公斤水的体积!A:B,2,)</f>
        <v>40.207869</v>
      </c>
      <c r="AD88" s="422">
        <f t="shared" si="17"/>
        <v>0.519672499999988</v>
      </c>
      <c r="AE88" s="431">
        <v>24</v>
      </c>
      <c r="AF88" s="211"/>
      <c r="AG88" s="211"/>
      <c r="AH88" s="97" t="s">
        <v>670</v>
      </c>
      <c r="AI88" s="416">
        <v>173.2</v>
      </c>
      <c r="AJ88" s="422">
        <f t="shared" si="18"/>
        <v>2.25173210161663</v>
      </c>
      <c r="AK88" s="435"/>
      <c r="AL88" s="116" t="s">
        <v>64</v>
      </c>
      <c r="AM88" s="116" t="s">
        <v>64</v>
      </c>
      <c r="AN88" s="116" t="s">
        <v>64</v>
      </c>
      <c r="AO88" s="116" t="s">
        <v>64</v>
      </c>
      <c r="AP88" s="116" t="s">
        <v>64</v>
      </c>
      <c r="AQ88" s="116" t="s">
        <v>64</v>
      </c>
      <c r="AR88" s="423" t="str">
        <f t="shared" si="19"/>
        <v>合格</v>
      </c>
      <c r="AS88" s="117" t="s">
        <v>65</v>
      </c>
      <c r="AT88" s="103" t="s">
        <v>650</v>
      </c>
      <c r="AU88" s="65" t="s">
        <v>319</v>
      </c>
    </row>
    <row r="89" ht="15" spans="1:47">
      <c r="A89" s="66">
        <v>83</v>
      </c>
      <c r="B89" s="421" t="s">
        <v>56</v>
      </c>
      <c r="C89" s="119" t="s">
        <v>650</v>
      </c>
      <c r="D89" s="103" t="s">
        <v>310</v>
      </c>
      <c r="E89" s="411" t="s">
        <v>701</v>
      </c>
      <c r="F89" s="92" t="s">
        <v>702</v>
      </c>
      <c r="G89" s="412" t="s">
        <v>60</v>
      </c>
      <c r="H89" s="103" t="s">
        <v>703</v>
      </c>
      <c r="I89" s="103" t="s">
        <v>81</v>
      </c>
      <c r="J89" s="104">
        <v>5.7</v>
      </c>
      <c r="K89" s="103" t="s">
        <v>663</v>
      </c>
      <c r="L89" s="103" t="s">
        <v>90</v>
      </c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03" t="s">
        <v>664</v>
      </c>
      <c r="AA89" s="106">
        <f t="shared" si="16"/>
        <v>0.212765957446812</v>
      </c>
      <c r="AB89" s="103" t="s">
        <v>600</v>
      </c>
      <c r="AC89" s="108">
        <f>(AB89-Z89)*VLOOKUP(AE89,公斤水的体积!A:B,2,)</f>
        <v>40.608945</v>
      </c>
      <c r="AD89" s="422">
        <f t="shared" si="17"/>
        <v>0.517190594059441</v>
      </c>
      <c r="AE89" s="431">
        <v>24</v>
      </c>
      <c r="AF89" s="211"/>
      <c r="AG89" s="211"/>
      <c r="AH89" s="97" t="s">
        <v>384</v>
      </c>
      <c r="AI89" s="416">
        <v>159.7</v>
      </c>
      <c r="AJ89" s="422">
        <f t="shared" si="18"/>
        <v>0.438321853475266</v>
      </c>
      <c r="AK89" s="435"/>
      <c r="AL89" s="116" t="s">
        <v>64</v>
      </c>
      <c r="AM89" s="116" t="s">
        <v>64</v>
      </c>
      <c r="AN89" s="116" t="s">
        <v>64</v>
      </c>
      <c r="AO89" s="116" t="s">
        <v>64</v>
      </c>
      <c r="AP89" s="116" t="s">
        <v>64</v>
      </c>
      <c r="AQ89" s="116" t="s">
        <v>64</v>
      </c>
      <c r="AR89" s="423" t="str">
        <f t="shared" si="19"/>
        <v>合格</v>
      </c>
      <c r="AS89" s="117" t="s">
        <v>65</v>
      </c>
      <c r="AT89" s="103" t="s">
        <v>650</v>
      </c>
      <c r="AU89" s="65" t="s">
        <v>319</v>
      </c>
    </row>
    <row r="90" ht="15" spans="1:47">
      <c r="A90" s="66">
        <v>84</v>
      </c>
      <c r="B90" s="421" t="s">
        <v>56</v>
      </c>
      <c r="C90" s="119" t="s">
        <v>650</v>
      </c>
      <c r="D90" s="103" t="s">
        <v>310</v>
      </c>
      <c r="E90" s="411" t="s">
        <v>704</v>
      </c>
      <c r="F90" s="92" t="s">
        <v>705</v>
      </c>
      <c r="G90" s="412" t="s">
        <v>570</v>
      </c>
      <c r="H90" s="103" t="s">
        <v>706</v>
      </c>
      <c r="I90" s="103" t="s">
        <v>81</v>
      </c>
      <c r="J90" s="104">
        <v>5.7</v>
      </c>
      <c r="K90" s="103" t="s">
        <v>518</v>
      </c>
      <c r="L90" s="103" t="s">
        <v>114</v>
      </c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03" t="s">
        <v>519</v>
      </c>
      <c r="AA90" s="106">
        <f t="shared" si="16"/>
        <v>0.206611570247937</v>
      </c>
      <c r="AB90" s="103" t="s">
        <v>413</v>
      </c>
      <c r="AC90" s="108">
        <f>(AB90-Z90)*VLOOKUP(AE90,公斤水的体积!A:B,2,)</f>
        <v>40.408407</v>
      </c>
      <c r="AD90" s="422">
        <f t="shared" si="17"/>
        <v>0.518425373134331</v>
      </c>
      <c r="AE90" s="431">
        <v>24</v>
      </c>
      <c r="AF90" s="211"/>
      <c r="AG90" s="211"/>
      <c r="AH90" s="97" t="s">
        <v>469</v>
      </c>
      <c r="AI90" s="416">
        <v>158.6</v>
      </c>
      <c r="AJ90" s="422">
        <f t="shared" si="18"/>
        <v>1.51324085750315</v>
      </c>
      <c r="AK90" s="435"/>
      <c r="AL90" s="116" t="s">
        <v>64</v>
      </c>
      <c r="AM90" s="116" t="s">
        <v>64</v>
      </c>
      <c r="AN90" s="116" t="s">
        <v>64</v>
      </c>
      <c r="AO90" s="116" t="s">
        <v>64</v>
      </c>
      <c r="AP90" s="116" t="s">
        <v>64</v>
      </c>
      <c r="AQ90" s="116" t="s">
        <v>64</v>
      </c>
      <c r="AR90" s="423" t="str">
        <f t="shared" si="19"/>
        <v>合格</v>
      </c>
      <c r="AS90" s="117" t="s">
        <v>65</v>
      </c>
      <c r="AT90" s="103" t="s">
        <v>650</v>
      </c>
      <c r="AU90" s="65" t="s">
        <v>319</v>
      </c>
    </row>
    <row r="91" ht="15" spans="1:47">
      <c r="A91" s="66">
        <v>85</v>
      </c>
      <c r="B91" s="421" t="s">
        <v>56</v>
      </c>
      <c r="C91" s="119" t="s">
        <v>650</v>
      </c>
      <c r="D91" s="103" t="s">
        <v>310</v>
      </c>
      <c r="E91" s="411" t="s">
        <v>707</v>
      </c>
      <c r="F91" s="92" t="s">
        <v>708</v>
      </c>
      <c r="G91" s="412" t="s">
        <v>118</v>
      </c>
      <c r="H91" s="103" t="s">
        <v>337</v>
      </c>
      <c r="I91" s="103" t="s">
        <v>152</v>
      </c>
      <c r="J91" s="104">
        <v>5.7</v>
      </c>
      <c r="K91" s="103" t="s">
        <v>709</v>
      </c>
      <c r="L91" s="103" t="s">
        <v>300</v>
      </c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03" t="s">
        <v>710</v>
      </c>
      <c r="AA91" s="106">
        <f t="shared" si="16"/>
        <v>0.216919739696315</v>
      </c>
      <c r="AB91" s="103" t="s">
        <v>711</v>
      </c>
      <c r="AC91" s="108">
        <f>(AB91-Z91)*VLOOKUP(AE91,公斤水的体积!A:B,2,)</f>
        <v>40.909752</v>
      </c>
      <c r="AD91" s="422">
        <f t="shared" si="17"/>
        <v>0.515361179361166</v>
      </c>
      <c r="AE91" s="431">
        <v>24</v>
      </c>
      <c r="AF91" s="211"/>
      <c r="AG91" s="211"/>
      <c r="AH91" s="97" t="s">
        <v>515</v>
      </c>
      <c r="AI91" s="416">
        <v>162</v>
      </c>
      <c r="AJ91" s="422">
        <f t="shared" si="18"/>
        <v>1.2962962962963</v>
      </c>
      <c r="AK91" s="435"/>
      <c r="AL91" s="116" t="s">
        <v>64</v>
      </c>
      <c r="AM91" s="116" t="s">
        <v>64</v>
      </c>
      <c r="AN91" s="116" t="s">
        <v>64</v>
      </c>
      <c r="AO91" s="116" t="s">
        <v>64</v>
      </c>
      <c r="AP91" s="116" t="s">
        <v>64</v>
      </c>
      <c r="AQ91" s="116" t="s">
        <v>64</v>
      </c>
      <c r="AR91" s="423" t="str">
        <f t="shared" si="19"/>
        <v>合格</v>
      </c>
      <c r="AS91" s="117" t="s">
        <v>65</v>
      </c>
      <c r="AT91" s="103" t="s">
        <v>650</v>
      </c>
      <c r="AU91" s="65" t="s">
        <v>319</v>
      </c>
    </row>
    <row r="92" ht="15" spans="1:47">
      <c r="A92" s="66">
        <v>86</v>
      </c>
      <c r="B92" s="421" t="s">
        <v>56</v>
      </c>
      <c r="C92" s="119" t="s">
        <v>650</v>
      </c>
      <c r="D92" s="436" t="s">
        <v>310</v>
      </c>
      <c r="E92" s="411" t="s">
        <v>712</v>
      </c>
      <c r="F92" s="92" t="s">
        <v>713</v>
      </c>
      <c r="G92" s="412" t="s">
        <v>60</v>
      </c>
      <c r="H92" s="103" t="s">
        <v>556</v>
      </c>
      <c r="I92" s="103" t="s">
        <v>152</v>
      </c>
      <c r="J92" s="104">
        <v>5.7</v>
      </c>
      <c r="K92" s="103" t="s">
        <v>579</v>
      </c>
      <c r="L92" s="103" t="s">
        <v>62</v>
      </c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03" t="s">
        <v>483</v>
      </c>
      <c r="AA92" s="106">
        <f t="shared" si="16"/>
        <v>0.210970464135024</v>
      </c>
      <c r="AB92" s="103" t="s">
        <v>600</v>
      </c>
      <c r="AC92" s="108">
        <f>(AB92-Z92)*VLOOKUP(AE92,公斤水的体积!A:B,2,)</f>
        <v>40.207869</v>
      </c>
      <c r="AD92" s="422">
        <f t="shared" si="17"/>
        <v>0.519672500000024</v>
      </c>
      <c r="AE92" s="431">
        <v>24</v>
      </c>
      <c r="AF92" s="211"/>
      <c r="AG92" s="211"/>
      <c r="AH92" s="97" t="s">
        <v>562</v>
      </c>
      <c r="AI92" s="416">
        <v>155.6</v>
      </c>
      <c r="AJ92" s="437">
        <f t="shared" si="18"/>
        <v>0.51413881748072</v>
      </c>
      <c r="AL92" s="116" t="s">
        <v>64</v>
      </c>
      <c r="AM92" s="116" t="s">
        <v>64</v>
      </c>
      <c r="AN92" s="116" t="s">
        <v>64</v>
      </c>
      <c r="AO92" s="116" t="s">
        <v>64</v>
      </c>
      <c r="AP92" s="116" t="s">
        <v>64</v>
      </c>
      <c r="AQ92" s="116" t="s">
        <v>64</v>
      </c>
      <c r="AR92" s="438" t="str">
        <f t="shared" si="19"/>
        <v>合格</v>
      </c>
      <c r="AS92" s="439" t="s">
        <v>65</v>
      </c>
      <c r="AT92" s="103" t="s">
        <v>650</v>
      </c>
      <c r="AU92" s="65" t="s">
        <v>319</v>
      </c>
    </row>
    <row r="93" ht="15" spans="1:47">
      <c r="A93" s="66">
        <v>87</v>
      </c>
      <c r="B93" s="421" t="s">
        <v>56</v>
      </c>
      <c r="C93" s="119" t="s">
        <v>650</v>
      </c>
      <c r="D93" s="103" t="s">
        <v>310</v>
      </c>
      <c r="E93" s="411" t="s">
        <v>714</v>
      </c>
      <c r="F93" s="92" t="s">
        <v>715</v>
      </c>
      <c r="G93" s="412" t="s">
        <v>118</v>
      </c>
      <c r="H93" s="103" t="s">
        <v>716</v>
      </c>
      <c r="I93" s="103" t="s">
        <v>81</v>
      </c>
      <c r="J93" s="104">
        <v>5.7</v>
      </c>
      <c r="K93" s="103" t="s">
        <v>518</v>
      </c>
      <c r="L93" s="103" t="s">
        <v>221</v>
      </c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03" t="s">
        <v>519</v>
      </c>
      <c r="AA93" s="106">
        <f t="shared" si="16"/>
        <v>0.206611570247937</v>
      </c>
      <c r="AB93" s="103" t="s">
        <v>401</v>
      </c>
      <c r="AC93" s="108">
        <f>(AB93-Z93)*VLOOKUP(AE93,公斤水的体积!A:B,2,)</f>
        <v>38.202489</v>
      </c>
      <c r="AD93" s="422">
        <f t="shared" si="17"/>
        <v>0.532865789473721</v>
      </c>
      <c r="AE93" s="431">
        <v>24</v>
      </c>
      <c r="AF93" s="211"/>
      <c r="AG93" s="211"/>
      <c r="AH93" s="97" t="s">
        <v>695</v>
      </c>
      <c r="AI93" s="416">
        <v>150.1</v>
      </c>
      <c r="AJ93" s="422">
        <f t="shared" si="18"/>
        <v>3.79746835443038</v>
      </c>
      <c r="AL93" s="116" t="s">
        <v>64</v>
      </c>
      <c r="AM93" s="116" t="s">
        <v>64</v>
      </c>
      <c r="AN93" s="116" t="s">
        <v>64</v>
      </c>
      <c r="AO93" s="116" t="s">
        <v>64</v>
      </c>
      <c r="AP93" s="116" t="s">
        <v>64</v>
      </c>
      <c r="AQ93" s="116" t="s">
        <v>64</v>
      </c>
      <c r="AR93" s="423" t="str">
        <f t="shared" si="19"/>
        <v>合格</v>
      </c>
      <c r="AS93" s="117" t="s">
        <v>65</v>
      </c>
      <c r="AT93" s="103" t="s">
        <v>650</v>
      </c>
      <c r="AU93" s="65" t="s">
        <v>319</v>
      </c>
    </row>
    <row r="94" ht="15" spans="1:47">
      <c r="A94" s="66">
        <v>88</v>
      </c>
      <c r="B94" s="421" t="s">
        <v>56</v>
      </c>
      <c r="C94" s="119" t="s">
        <v>650</v>
      </c>
      <c r="D94" s="103" t="s">
        <v>310</v>
      </c>
      <c r="E94" s="411" t="s">
        <v>717</v>
      </c>
      <c r="F94" s="92" t="s">
        <v>718</v>
      </c>
      <c r="G94" s="92" t="s">
        <v>60</v>
      </c>
      <c r="H94" s="103" t="s">
        <v>645</v>
      </c>
      <c r="I94" s="103" t="s">
        <v>152</v>
      </c>
      <c r="J94" s="118">
        <v>5</v>
      </c>
      <c r="K94" s="103" t="s">
        <v>719</v>
      </c>
      <c r="L94" s="103" t="s">
        <v>62</v>
      </c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03" t="s">
        <v>709</v>
      </c>
      <c r="AA94" s="106">
        <f t="shared" si="16"/>
        <v>0.21645021645022</v>
      </c>
      <c r="AB94" s="103" t="s">
        <v>720</v>
      </c>
      <c r="AC94" s="108">
        <f>(AB94-Z94)*VLOOKUP(AE94,公斤水的体积!A:B,2,)</f>
        <v>40.207869</v>
      </c>
      <c r="AD94" s="422">
        <f t="shared" si="17"/>
        <v>0.519672500000006</v>
      </c>
      <c r="AE94" s="431">
        <v>24</v>
      </c>
      <c r="AF94" s="211"/>
      <c r="AG94" s="211"/>
      <c r="AH94" s="97" t="s">
        <v>721</v>
      </c>
      <c r="AI94" s="416">
        <v>167</v>
      </c>
      <c r="AJ94" s="422">
        <f t="shared" si="18"/>
        <v>1.49700598802395</v>
      </c>
      <c r="AL94" s="116" t="s">
        <v>64</v>
      </c>
      <c r="AM94" s="116" t="s">
        <v>64</v>
      </c>
      <c r="AN94" s="116" t="s">
        <v>64</v>
      </c>
      <c r="AO94" s="116" t="s">
        <v>64</v>
      </c>
      <c r="AP94" s="116" t="s">
        <v>64</v>
      </c>
      <c r="AQ94" s="116" t="s">
        <v>64</v>
      </c>
      <c r="AR94" s="423" t="str">
        <f t="shared" si="19"/>
        <v>合格</v>
      </c>
      <c r="AS94" s="117" t="s">
        <v>65</v>
      </c>
      <c r="AT94" s="103" t="s">
        <v>650</v>
      </c>
      <c r="AU94" s="65" t="s">
        <v>319</v>
      </c>
    </row>
    <row r="95" ht="15" spans="1:47">
      <c r="A95" s="66">
        <v>89</v>
      </c>
      <c r="B95" s="421" t="s">
        <v>56</v>
      </c>
      <c r="C95" s="119" t="s">
        <v>722</v>
      </c>
      <c r="D95" s="103" t="s">
        <v>310</v>
      </c>
      <c r="E95" s="411" t="s">
        <v>723</v>
      </c>
      <c r="F95" s="92" t="s">
        <v>724</v>
      </c>
      <c r="G95" s="412" t="s">
        <v>60</v>
      </c>
      <c r="H95" s="103" t="s">
        <v>344</v>
      </c>
      <c r="I95" s="103" t="s">
        <v>139</v>
      </c>
      <c r="J95" s="104">
        <v>5.7</v>
      </c>
      <c r="K95" s="103" t="s">
        <v>725</v>
      </c>
      <c r="L95" s="103" t="s">
        <v>114</v>
      </c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03" t="s">
        <v>473</v>
      </c>
      <c r="AA95" s="106">
        <f t="shared" si="16"/>
        <v>0.202429149797574</v>
      </c>
      <c r="AB95" s="103" t="s">
        <v>669</v>
      </c>
      <c r="AC95" s="108">
        <f>(AB95-Z95)*VLOOKUP(AE95,公斤水的体积!A:B,2,)</f>
        <v>40.389063</v>
      </c>
      <c r="AD95" s="422">
        <f t="shared" si="17"/>
        <v>0.470305970149247</v>
      </c>
      <c r="AE95" s="431">
        <v>22</v>
      </c>
      <c r="AF95" s="211"/>
      <c r="AG95" s="211"/>
      <c r="AH95" s="97" t="s">
        <v>363</v>
      </c>
      <c r="AI95" s="416">
        <v>152.2</v>
      </c>
      <c r="AJ95" s="422">
        <f t="shared" si="18"/>
        <v>1.11695137976347</v>
      </c>
      <c r="AL95" s="116" t="s">
        <v>64</v>
      </c>
      <c r="AM95" s="116" t="s">
        <v>64</v>
      </c>
      <c r="AN95" s="116" t="s">
        <v>64</v>
      </c>
      <c r="AO95" s="116" t="s">
        <v>64</v>
      </c>
      <c r="AP95" s="116" t="s">
        <v>64</v>
      </c>
      <c r="AQ95" s="116" t="s">
        <v>64</v>
      </c>
      <c r="AR95" s="423" t="str">
        <f t="shared" si="19"/>
        <v>合格</v>
      </c>
      <c r="AS95" s="117" t="s">
        <v>65</v>
      </c>
      <c r="AT95" s="103" t="s">
        <v>722</v>
      </c>
      <c r="AU95" s="65" t="s">
        <v>319</v>
      </c>
    </row>
    <row r="96" ht="15" spans="1:47">
      <c r="A96" s="66">
        <v>90</v>
      </c>
      <c r="B96" s="421" t="s">
        <v>56</v>
      </c>
      <c r="C96" s="119" t="s">
        <v>722</v>
      </c>
      <c r="D96" s="103" t="s">
        <v>310</v>
      </c>
      <c r="E96" s="411" t="s">
        <v>726</v>
      </c>
      <c r="F96" s="92" t="s">
        <v>727</v>
      </c>
      <c r="G96" s="412" t="s">
        <v>60</v>
      </c>
      <c r="H96" s="103" t="s">
        <v>728</v>
      </c>
      <c r="I96" s="103" t="s">
        <v>139</v>
      </c>
      <c r="J96" s="104">
        <v>5.7</v>
      </c>
      <c r="K96" s="103" t="s">
        <v>338</v>
      </c>
      <c r="L96" s="103" t="s">
        <v>90</v>
      </c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03" t="s">
        <v>339</v>
      </c>
      <c r="AA96" s="106">
        <f t="shared" si="16"/>
        <v>0.209643605870024</v>
      </c>
      <c r="AB96" s="103" t="s">
        <v>504</v>
      </c>
      <c r="AC96" s="108">
        <f>(AB96-Z96)*VLOOKUP(AE96,公斤水的体积!A:B,2,)</f>
        <v>40.589505</v>
      </c>
      <c r="AD96" s="422">
        <f t="shared" si="17"/>
        <v>0.46907178217821</v>
      </c>
      <c r="AE96" s="431">
        <v>22</v>
      </c>
      <c r="AF96" s="211"/>
      <c r="AG96" s="211"/>
      <c r="AH96" s="97" t="s">
        <v>515</v>
      </c>
      <c r="AI96" s="416">
        <v>156.4</v>
      </c>
      <c r="AJ96" s="422">
        <f t="shared" si="18"/>
        <v>1.34271099744246</v>
      </c>
      <c r="AL96" s="116" t="s">
        <v>64</v>
      </c>
      <c r="AM96" s="116" t="s">
        <v>64</v>
      </c>
      <c r="AN96" s="116" t="s">
        <v>64</v>
      </c>
      <c r="AO96" s="116" t="s">
        <v>64</v>
      </c>
      <c r="AP96" s="116" t="s">
        <v>64</v>
      </c>
      <c r="AQ96" s="116" t="s">
        <v>64</v>
      </c>
      <c r="AR96" s="423" t="str">
        <f t="shared" si="19"/>
        <v>合格</v>
      </c>
      <c r="AS96" s="117" t="s">
        <v>65</v>
      </c>
      <c r="AT96" s="103" t="s">
        <v>722</v>
      </c>
      <c r="AU96" s="65" t="s">
        <v>319</v>
      </c>
    </row>
    <row r="97" ht="15" spans="1:47">
      <c r="A97" s="66">
        <v>91</v>
      </c>
      <c r="B97" s="421" t="s">
        <v>56</v>
      </c>
      <c r="C97" s="119" t="s">
        <v>722</v>
      </c>
      <c r="D97" s="103" t="s">
        <v>310</v>
      </c>
      <c r="E97" s="411" t="s">
        <v>729</v>
      </c>
      <c r="F97" s="92" t="s">
        <v>730</v>
      </c>
      <c r="G97" s="412" t="s">
        <v>351</v>
      </c>
      <c r="H97" s="103" t="s">
        <v>731</v>
      </c>
      <c r="I97" s="103" t="s">
        <v>173</v>
      </c>
      <c r="J97" s="104">
        <v>5.7</v>
      </c>
      <c r="K97" s="103" t="s">
        <v>439</v>
      </c>
      <c r="L97" s="103" t="s">
        <v>354</v>
      </c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03" t="s">
        <v>440</v>
      </c>
      <c r="AA97" s="106">
        <f t="shared" si="16"/>
        <v>0.176056338028159</v>
      </c>
      <c r="AB97" s="103" t="s">
        <v>732</v>
      </c>
      <c r="AC97" s="108">
        <f>(AB97-Z97)*VLOOKUP(AE97,公斤水的体积!A:B,2,)</f>
        <v>40.789947</v>
      </c>
      <c r="AD97" s="422">
        <f t="shared" si="17"/>
        <v>0.46784975369459</v>
      </c>
      <c r="AE97" s="431">
        <v>22</v>
      </c>
      <c r="AF97" s="211"/>
      <c r="AG97" s="211"/>
      <c r="AH97" s="97" t="s">
        <v>562</v>
      </c>
      <c r="AI97" s="416">
        <v>141.6</v>
      </c>
      <c r="AJ97" s="422">
        <f t="shared" si="18"/>
        <v>0.56497175141243</v>
      </c>
      <c r="AL97" s="116" t="s">
        <v>64</v>
      </c>
      <c r="AM97" s="116" t="s">
        <v>64</v>
      </c>
      <c r="AN97" s="116" t="s">
        <v>64</v>
      </c>
      <c r="AO97" s="116" t="s">
        <v>64</v>
      </c>
      <c r="AP97" s="116" t="s">
        <v>64</v>
      </c>
      <c r="AQ97" s="116" t="s">
        <v>64</v>
      </c>
      <c r="AR97" s="423" t="str">
        <f t="shared" si="19"/>
        <v>合格</v>
      </c>
      <c r="AS97" s="117" t="s">
        <v>65</v>
      </c>
      <c r="AT97" s="103" t="s">
        <v>722</v>
      </c>
      <c r="AU97" s="65" t="s">
        <v>319</v>
      </c>
    </row>
    <row r="98" ht="15" spans="1:47">
      <c r="A98" s="66">
        <v>92</v>
      </c>
      <c r="B98" s="421" t="s">
        <v>56</v>
      </c>
      <c r="C98" s="119" t="s">
        <v>722</v>
      </c>
      <c r="D98" s="103" t="s">
        <v>310</v>
      </c>
      <c r="E98" s="411" t="s">
        <v>733</v>
      </c>
      <c r="F98" s="92" t="s">
        <v>734</v>
      </c>
      <c r="G98" s="412" t="s">
        <v>79</v>
      </c>
      <c r="H98" s="103" t="s">
        <v>735</v>
      </c>
      <c r="I98" s="103" t="s">
        <v>81</v>
      </c>
      <c r="J98" s="104">
        <v>5.7</v>
      </c>
      <c r="K98" s="103" t="s">
        <v>367</v>
      </c>
      <c r="L98" s="103" t="s">
        <v>260</v>
      </c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03" t="s">
        <v>368</v>
      </c>
      <c r="AA98" s="106">
        <f t="shared" si="16"/>
        <v>0.180505415162457</v>
      </c>
      <c r="AB98" s="103" t="s">
        <v>638</v>
      </c>
      <c r="AC98" s="108">
        <f>(AB98-Z98)*VLOOKUP(AE98,公斤水的体积!A:B,2,)</f>
        <v>39.186411</v>
      </c>
      <c r="AD98" s="422">
        <f t="shared" si="17"/>
        <v>0.47797692307694</v>
      </c>
      <c r="AE98" s="431">
        <v>22</v>
      </c>
      <c r="AF98" s="211"/>
      <c r="AG98" s="211"/>
      <c r="AH98" s="97" t="s">
        <v>475</v>
      </c>
      <c r="AI98" s="416">
        <v>151.3</v>
      </c>
      <c r="AJ98" s="422">
        <f t="shared" si="18"/>
        <v>0.859220092531394</v>
      </c>
      <c r="AL98" s="116" t="s">
        <v>64</v>
      </c>
      <c r="AM98" s="116" t="s">
        <v>64</v>
      </c>
      <c r="AN98" s="116" t="s">
        <v>64</v>
      </c>
      <c r="AO98" s="116" t="s">
        <v>64</v>
      </c>
      <c r="AP98" s="116" t="s">
        <v>64</v>
      </c>
      <c r="AQ98" s="116" t="s">
        <v>64</v>
      </c>
      <c r="AR98" s="423" t="str">
        <f t="shared" si="19"/>
        <v>合格</v>
      </c>
      <c r="AS98" s="117" t="s">
        <v>65</v>
      </c>
      <c r="AT98" s="103" t="s">
        <v>722</v>
      </c>
      <c r="AU98" s="65" t="s">
        <v>319</v>
      </c>
    </row>
    <row r="99" ht="15" spans="1:47">
      <c r="A99" s="66">
        <v>93</v>
      </c>
      <c r="B99" s="421" t="s">
        <v>56</v>
      </c>
      <c r="C99" s="119" t="s">
        <v>722</v>
      </c>
      <c r="D99" s="103" t="s">
        <v>310</v>
      </c>
      <c r="E99" s="411" t="s">
        <v>736</v>
      </c>
      <c r="F99" s="92" t="s">
        <v>737</v>
      </c>
      <c r="G99" s="412" t="s">
        <v>351</v>
      </c>
      <c r="H99" s="103" t="s">
        <v>738</v>
      </c>
      <c r="I99" s="103" t="s">
        <v>139</v>
      </c>
      <c r="J99" s="104">
        <v>5.7</v>
      </c>
      <c r="K99" s="103" t="s">
        <v>391</v>
      </c>
      <c r="L99" s="103" t="s">
        <v>90</v>
      </c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03" t="s">
        <v>392</v>
      </c>
      <c r="AA99" s="106">
        <f t="shared" si="16"/>
        <v>0.182481751824807</v>
      </c>
      <c r="AB99" s="103" t="s">
        <v>393</v>
      </c>
      <c r="AC99" s="108">
        <f>(AB99-Z99)*VLOOKUP(AE99,公斤水的体积!A:B,2,)</f>
        <v>40.589505</v>
      </c>
      <c r="AD99" s="422">
        <f t="shared" si="17"/>
        <v>0.469071782178228</v>
      </c>
      <c r="AE99" s="431">
        <v>22</v>
      </c>
      <c r="AF99" s="211"/>
      <c r="AG99" s="211"/>
      <c r="AH99" s="97" t="s">
        <v>494</v>
      </c>
      <c r="AI99" s="416">
        <v>140.7</v>
      </c>
      <c r="AJ99" s="422">
        <f t="shared" si="18"/>
        <v>0.995024875621891</v>
      </c>
      <c r="AL99" s="116" t="s">
        <v>64</v>
      </c>
      <c r="AM99" s="116" t="s">
        <v>64</v>
      </c>
      <c r="AN99" s="116" t="s">
        <v>64</v>
      </c>
      <c r="AO99" s="116" t="s">
        <v>64</v>
      </c>
      <c r="AP99" s="116" t="s">
        <v>64</v>
      </c>
      <c r="AQ99" s="116" t="s">
        <v>64</v>
      </c>
      <c r="AR99" s="423" t="str">
        <f t="shared" si="19"/>
        <v>合格</v>
      </c>
      <c r="AS99" s="117" t="s">
        <v>65</v>
      </c>
      <c r="AT99" s="103" t="s">
        <v>722</v>
      </c>
      <c r="AU99" s="65" t="s">
        <v>319</v>
      </c>
    </row>
    <row r="100" ht="15" spans="1:47">
      <c r="A100" s="66">
        <v>94</v>
      </c>
      <c r="B100" s="421" t="s">
        <v>56</v>
      </c>
      <c r="C100" s="119" t="s">
        <v>722</v>
      </c>
      <c r="D100" s="103" t="s">
        <v>310</v>
      </c>
      <c r="E100" s="411" t="s">
        <v>739</v>
      </c>
      <c r="F100" s="92" t="s">
        <v>740</v>
      </c>
      <c r="G100" s="412" t="s">
        <v>351</v>
      </c>
      <c r="H100" s="103" t="s">
        <v>741</v>
      </c>
      <c r="I100" s="103" t="s">
        <v>139</v>
      </c>
      <c r="J100" s="104">
        <v>5.7</v>
      </c>
      <c r="K100" s="103" t="s">
        <v>455</v>
      </c>
      <c r="L100" s="103" t="s">
        <v>90</v>
      </c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03" t="s">
        <v>456</v>
      </c>
      <c r="AA100" s="106">
        <f t="shared" si="16"/>
        <v>0.173010380622828</v>
      </c>
      <c r="AB100" s="103" t="s">
        <v>742</v>
      </c>
      <c r="AC100" s="108">
        <f>(AB100-Z100)*VLOOKUP(AE100,公斤水的体积!A:B,2,)</f>
        <v>40.589505</v>
      </c>
      <c r="AD100" s="422">
        <f t="shared" si="17"/>
        <v>0.469071782178228</v>
      </c>
      <c r="AE100" s="431">
        <v>22</v>
      </c>
      <c r="AF100" s="211"/>
      <c r="AG100" s="211"/>
      <c r="AH100" s="97" t="s">
        <v>387</v>
      </c>
      <c r="AI100" s="416">
        <v>133.7</v>
      </c>
      <c r="AJ100" s="422">
        <f t="shared" si="18"/>
        <v>0.673148840688108</v>
      </c>
      <c r="AL100" s="116" t="s">
        <v>64</v>
      </c>
      <c r="AM100" s="116" t="s">
        <v>64</v>
      </c>
      <c r="AN100" s="116" t="s">
        <v>64</v>
      </c>
      <c r="AO100" s="116" t="s">
        <v>64</v>
      </c>
      <c r="AP100" s="116" t="s">
        <v>64</v>
      </c>
      <c r="AQ100" s="116" t="s">
        <v>64</v>
      </c>
      <c r="AR100" s="423" t="str">
        <f t="shared" si="19"/>
        <v>合格</v>
      </c>
      <c r="AS100" s="117" t="s">
        <v>65</v>
      </c>
      <c r="AT100" s="103" t="s">
        <v>722</v>
      </c>
      <c r="AU100" s="65" t="s">
        <v>319</v>
      </c>
    </row>
    <row r="101" ht="15" spans="1:47">
      <c r="A101" s="66">
        <v>95</v>
      </c>
      <c r="B101" s="421" t="s">
        <v>56</v>
      </c>
      <c r="C101" s="119" t="s">
        <v>722</v>
      </c>
      <c r="D101" s="103" t="s">
        <v>310</v>
      </c>
      <c r="E101" s="411" t="s">
        <v>743</v>
      </c>
      <c r="F101" s="92" t="s">
        <v>744</v>
      </c>
      <c r="G101" s="412" t="s">
        <v>137</v>
      </c>
      <c r="H101" s="103" t="s">
        <v>390</v>
      </c>
      <c r="I101" s="103" t="s">
        <v>173</v>
      </c>
      <c r="J101" s="104">
        <v>5.7</v>
      </c>
      <c r="K101" s="103" t="s">
        <v>604</v>
      </c>
      <c r="L101" s="103" t="s">
        <v>300</v>
      </c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03" t="s">
        <v>605</v>
      </c>
      <c r="AA101" s="106">
        <f t="shared" si="16"/>
        <v>0.187969924812033</v>
      </c>
      <c r="AB101" s="103" t="s">
        <v>745</v>
      </c>
      <c r="AC101" s="108">
        <f>(AB101-Z101)*VLOOKUP(AE101,公斤水的体积!A:B,2,)</f>
        <v>40.890168</v>
      </c>
      <c r="AD101" s="422">
        <f t="shared" si="17"/>
        <v>0.467243243243243</v>
      </c>
      <c r="AE101" s="431">
        <v>22</v>
      </c>
      <c r="AF101" s="211"/>
      <c r="AG101" s="211"/>
      <c r="AH101" s="97" t="s">
        <v>529</v>
      </c>
      <c r="AI101" s="416">
        <v>145.7</v>
      </c>
      <c r="AJ101" s="422">
        <f t="shared" si="18"/>
        <v>1.50995195607413</v>
      </c>
      <c r="AL101" s="116" t="s">
        <v>64</v>
      </c>
      <c r="AM101" s="116" t="s">
        <v>64</v>
      </c>
      <c r="AN101" s="116" t="s">
        <v>64</v>
      </c>
      <c r="AO101" s="116" t="s">
        <v>64</v>
      </c>
      <c r="AP101" s="116" t="s">
        <v>64</v>
      </c>
      <c r="AQ101" s="116" t="s">
        <v>64</v>
      </c>
      <c r="AR101" s="423" t="str">
        <f t="shared" si="19"/>
        <v>合格</v>
      </c>
      <c r="AS101" s="117" t="s">
        <v>65</v>
      </c>
      <c r="AT101" s="103" t="s">
        <v>722</v>
      </c>
      <c r="AU101" s="65" t="s">
        <v>319</v>
      </c>
    </row>
    <row r="102" ht="15" spans="1:47">
      <c r="A102" s="66">
        <v>96</v>
      </c>
      <c r="B102" s="421" t="s">
        <v>56</v>
      </c>
      <c r="C102" s="119" t="s">
        <v>722</v>
      </c>
      <c r="D102" s="103" t="s">
        <v>310</v>
      </c>
      <c r="E102" s="411" t="s">
        <v>746</v>
      </c>
      <c r="F102" s="92" t="s">
        <v>747</v>
      </c>
      <c r="G102" s="412" t="s">
        <v>79</v>
      </c>
      <c r="H102" s="103" t="s">
        <v>748</v>
      </c>
      <c r="I102" s="103" t="s">
        <v>252</v>
      </c>
      <c r="J102" s="104">
        <v>5.7</v>
      </c>
      <c r="K102" s="103" t="s">
        <v>749</v>
      </c>
      <c r="L102" s="103" t="s">
        <v>260</v>
      </c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03" t="s">
        <v>750</v>
      </c>
      <c r="AA102" s="106">
        <f t="shared" si="16"/>
        <v>0.181159420289858</v>
      </c>
      <c r="AB102" s="103" t="s">
        <v>593</v>
      </c>
      <c r="AC102" s="108">
        <f>(AB102-Z102)*VLOOKUP(AE102,公斤水的体积!A:B,2,)</f>
        <v>39.687516</v>
      </c>
      <c r="AD102" s="422">
        <f t="shared" si="17"/>
        <v>1.76286153846154</v>
      </c>
      <c r="AE102" s="431">
        <v>22</v>
      </c>
      <c r="AF102" s="211"/>
      <c r="AG102" s="211"/>
      <c r="AH102" s="97" t="s">
        <v>580</v>
      </c>
      <c r="AI102" s="416">
        <v>132.4</v>
      </c>
      <c r="AJ102" s="422">
        <f t="shared" si="18"/>
        <v>1.20845921450151</v>
      </c>
      <c r="AL102" s="116" t="s">
        <v>64</v>
      </c>
      <c r="AM102" s="116" t="s">
        <v>64</v>
      </c>
      <c r="AN102" s="116" t="s">
        <v>64</v>
      </c>
      <c r="AO102" s="116" t="s">
        <v>64</v>
      </c>
      <c r="AP102" s="116" t="s">
        <v>64</v>
      </c>
      <c r="AQ102" s="116" t="s">
        <v>64</v>
      </c>
      <c r="AR102" s="423" t="str">
        <f t="shared" si="19"/>
        <v>合格</v>
      </c>
      <c r="AS102" s="117" t="s">
        <v>65</v>
      </c>
      <c r="AT102" s="103" t="s">
        <v>722</v>
      </c>
      <c r="AU102" s="65" t="s">
        <v>319</v>
      </c>
    </row>
    <row r="103" ht="15" spans="1:47">
      <c r="A103" s="66">
        <v>97</v>
      </c>
      <c r="B103" s="421" t="s">
        <v>56</v>
      </c>
      <c r="C103" s="119" t="s">
        <v>722</v>
      </c>
      <c r="D103" s="103" t="s">
        <v>310</v>
      </c>
      <c r="E103" s="411" t="s">
        <v>751</v>
      </c>
      <c r="F103" s="92" t="s">
        <v>752</v>
      </c>
      <c r="G103" s="412" t="s">
        <v>60</v>
      </c>
      <c r="H103" s="103" t="s">
        <v>753</v>
      </c>
      <c r="I103" s="103" t="s">
        <v>152</v>
      </c>
      <c r="J103" s="118">
        <v>5</v>
      </c>
      <c r="K103" s="103" t="s">
        <v>399</v>
      </c>
      <c r="L103" s="103" t="s">
        <v>62</v>
      </c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03" t="s">
        <v>400</v>
      </c>
      <c r="AA103" s="106">
        <f t="shared" si="16"/>
        <v>0.21786492374728</v>
      </c>
      <c r="AB103" s="103" t="s">
        <v>754</v>
      </c>
      <c r="AC103" s="108">
        <f>(AB103-Z103)*VLOOKUP(AE103,公斤水的体积!A:B,2,)</f>
        <v>40.188621</v>
      </c>
      <c r="AD103" s="422">
        <f t="shared" si="17"/>
        <v>0.47155250000003</v>
      </c>
      <c r="AE103" s="431">
        <v>22</v>
      </c>
      <c r="AF103" s="211"/>
      <c r="AG103" s="211"/>
      <c r="AH103" s="97" t="s">
        <v>509</v>
      </c>
      <c r="AI103" s="416">
        <v>162.6</v>
      </c>
      <c r="AJ103" s="422">
        <f t="shared" si="18"/>
        <v>0.922509225092251</v>
      </c>
      <c r="AL103" s="116" t="s">
        <v>64</v>
      </c>
      <c r="AM103" s="116" t="s">
        <v>64</v>
      </c>
      <c r="AN103" s="116" t="s">
        <v>64</v>
      </c>
      <c r="AO103" s="116" t="s">
        <v>64</v>
      </c>
      <c r="AP103" s="116" t="s">
        <v>64</v>
      </c>
      <c r="AQ103" s="116" t="s">
        <v>64</v>
      </c>
      <c r="AR103" s="423" t="str">
        <f t="shared" si="19"/>
        <v>合格</v>
      </c>
      <c r="AS103" s="117" t="s">
        <v>65</v>
      </c>
      <c r="AT103" s="103" t="s">
        <v>722</v>
      </c>
      <c r="AU103" s="65" t="s">
        <v>319</v>
      </c>
    </row>
    <row r="104" ht="15" spans="1:47">
      <c r="A104" s="66">
        <v>98</v>
      </c>
      <c r="B104" s="421" t="s">
        <v>56</v>
      </c>
      <c r="C104" s="119" t="s">
        <v>722</v>
      </c>
      <c r="D104" s="103" t="s">
        <v>310</v>
      </c>
      <c r="E104" s="411" t="s">
        <v>755</v>
      </c>
      <c r="F104" s="92" t="s">
        <v>756</v>
      </c>
      <c r="G104" s="412" t="s">
        <v>60</v>
      </c>
      <c r="H104" s="103" t="s">
        <v>556</v>
      </c>
      <c r="I104" s="103" t="s">
        <v>81</v>
      </c>
      <c r="J104" s="118">
        <v>5</v>
      </c>
      <c r="K104" s="103" t="s">
        <v>757</v>
      </c>
      <c r="L104" s="103" t="s">
        <v>62</v>
      </c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03" t="s">
        <v>619</v>
      </c>
      <c r="AA104" s="106">
        <f t="shared" si="16"/>
        <v>0.222222222222225</v>
      </c>
      <c r="AB104" s="103" t="s">
        <v>620</v>
      </c>
      <c r="AC104" s="108">
        <f>(AB104-Z104)*VLOOKUP(AE104,公斤水的体积!A:B,2,)</f>
        <v>40.188621</v>
      </c>
      <c r="AD104" s="422">
        <f t="shared" si="17"/>
        <v>0.471552500000012</v>
      </c>
      <c r="AE104" s="431">
        <v>22</v>
      </c>
      <c r="AF104" s="211"/>
      <c r="AG104" s="211"/>
      <c r="AH104" s="97" t="s">
        <v>721</v>
      </c>
      <c r="AI104" s="416">
        <v>168.7</v>
      </c>
      <c r="AJ104" s="422">
        <f t="shared" si="18"/>
        <v>1.4819205690575</v>
      </c>
      <c r="AL104" s="116" t="s">
        <v>64</v>
      </c>
      <c r="AM104" s="116" t="s">
        <v>64</v>
      </c>
      <c r="AN104" s="116" t="s">
        <v>64</v>
      </c>
      <c r="AO104" s="116" t="s">
        <v>64</v>
      </c>
      <c r="AP104" s="116" t="s">
        <v>64</v>
      </c>
      <c r="AQ104" s="116" t="s">
        <v>64</v>
      </c>
      <c r="AR104" s="423" t="str">
        <f t="shared" si="19"/>
        <v>合格</v>
      </c>
      <c r="AS104" s="117" t="s">
        <v>65</v>
      </c>
      <c r="AT104" s="103" t="s">
        <v>722</v>
      </c>
      <c r="AU104" s="65" t="s">
        <v>319</v>
      </c>
    </row>
    <row r="105" ht="15" spans="1:47">
      <c r="A105" s="66">
        <v>99</v>
      </c>
      <c r="B105" s="421" t="s">
        <v>56</v>
      </c>
      <c r="C105" s="119" t="s">
        <v>722</v>
      </c>
      <c r="D105" s="103" t="s">
        <v>310</v>
      </c>
      <c r="E105" s="411" t="s">
        <v>758</v>
      </c>
      <c r="F105" s="92" t="s">
        <v>759</v>
      </c>
      <c r="G105" s="412" t="s">
        <v>137</v>
      </c>
      <c r="H105" s="103" t="s">
        <v>760</v>
      </c>
      <c r="I105" s="103" t="s">
        <v>61</v>
      </c>
      <c r="J105" s="104">
        <v>5.7</v>
      </c>
      <c r="K105" s="103" t="s">
        <v>391</v>
      </c>
      <c r="L105" s="103" t="s">
        <v>417</v>
      </c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03" t="s">
        <v>392</v>
      </c>
      <c r="AA105" s="106">
        <f t="shared" si="16"/>
        <v>0.182481751824807</v>
      </c>
      <c r="AB105" s="103" t="s">
        <v>761</v>
      </c>
      <c r="AC105" s="108">
        <f>(AB105-Z105)*VLOOKUP(AE105,公斤水的体积!A:B,2,)</f>
        <v>41.591715</v>
      </c>
      <c r="AD105" s="422">
        <f t="shared" si="17"/>
        <v>0.463079710144933</v>
      </c>
      <c r="AE105" s="431">
        <v>22</v>
      </c>
      <c r="AF105" s="211"/>
      <c r="AG105" s="211"/>
      <c r="AH105" s="97" t="s">
        <v>377</v>
      </c>
      <c r="AI105" s="416">
        <v>139.6</v>
      </c>
      <c r="AJ105" s="422">
        <f t="shared" si="18"/>
        <v>0.787965616045845</v>
      </c>
      <c r="AL105" s="116" t="s">
        <v>64</v>
      </c>
      <c r="AM105" s="116" t="s">
        <v>64</v>
      </c>
      <c r="AN105" s="116" t="s">
        <v>64</v>
      </c>
      <c r="AO105" s="116" t="s">
        <v>64</v>
      </c>
      <c r="AP105" s="116" t="s">
        <v>64</v>
      </c>
      <c r="AQ105" s="116" t="s">
        <v>64</v>
      </c>
      <c r="AR105" s="423" t="str">
        <f t="shared" si="19"/>
        <v>合格</v>
      </c>
      <c r="AS105" s="117" t="s">
        <v>65</v>
      </c>
      <c r="AT105" s="103" t="s">
        <v>722</v>
      </c>
      <c r="AU105" s="65" t="s">
        <v>319</v>
      </c>
    </row>
    <row r="106" ht="15" spans="1:47">
      <c r="A106" s="66">
        <v>100</v>
      </c>
      <c r="B106" s="421" t="s">
        <v>56</v>
      </c>
      <c r="C106" s="119" t="s">
        <v>722</v>
      </c>
      <c r="D106" s="103" t="s">
        <v>310</v>
      </c>
      <c r="E106" s="411" t="s">
        <v>762</v>
      </c>
      <c r="F106" s="92" t="s">
        <v>763</v>
      </c>
      <c r="G106" s="412" t="s">
        <v>60</v>
      </c>
      <c r="H106" s="103" t="s">
        <v>764</v>
      </c>
      <c r="I106" s="103" t="s">
        <v>139</v>
      </c>
      <c r="J106" s="104">
        <v>5.7</v>
      </c>
      <c r="K106" s="103" t="s">
        <v>361</v>
      </c>
      <c r="L106" s="103" t="s">
        <v>114</v>
      </c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03" t="s">
        <v>719</v>
      </c>
      <c r="AA106" s="106">
        <f t="shared" si="16"/>
        <v>0.858369098712443</v>
      </c>
      <c r="AB106" s="103" t="s">
        <v>711</v>
      </c>
      <c r="AC106" s="108">
        <f>(AB106-Z106)*VLOOKUP(AE106,公斤水的体积!A:B,2,)</f>
        <v>40.689726</v>
      </c>
      <c r="AD106" s="422">
        <f t="shared" si="17"/>
        <v>1.21822388059699</v>
      </c>
      <c r="AE106" s="431">
        <v>22</v>
      </c>
      <c r="AF106" s="211"/>
      <c r="AG106" s="211"/>
      <c r="AH106" s="97" t="s">
        <v>469</v>
      </c>
      <c r="AI106" s="416">
        <v>157.9</v>
      </c>
      <c r="AJ106" s="422">
        <f t="shared" si="18"/>
        <v>1.51994933502217</v>
      </c>
      <c r="AL106" s="116" t="s">
        <v>64</v>
      </c>
      <c r="AM106" s="116" t="s">
        <v>64</v>
      </c>
      <c r="AN106" s="116" t="s">
        <v>64</v>
      </c>
      <c r="AO106" s="116" t="s">
        <v>64</v>
      </c>
      <c r="AP106" s="116" t="s">
        <v>64</v>
      </c>
      <c r="AQ106" s="116" t="s">
        <v>64</v>
      </c>
      <c r="AR106" s="423" t="str">
        <f t="shared" si="19"/>
        <v>合格</v>
      </c>
      <c r="AS106" s="117" t="s">
        <v>65</v>
      </c>
      <c r="AT106" s="103" t="s">
        <v>722</v>
      </c>
      <c r="AU106" s="65" t="s">
        <v>319</v>
      </c>
    </row>
    <row r="107" ht="15" spans="1:47">
      <c r="A107" s="66">
        <v>101</v>
      </c>
      <c r="B107" s="421" t="s">
        <v>56</v>
      </c>
      <c r="C107" s="119" t="s">
        <v>722</v>
      </c>
      <c r="D107" s="103" t="s">
        <v>310</v>
      </c>
      <c r="E107" s="411" t="s">
        <v>765</v>
      </c>
      <c r="F107" s="92" t="s">
        <v>766</v>
      </c>
      <c r="G107" s="412" t="s">
        <v>60</v>
      </c>
      <c r="H107" s="103" t="s">
        <v>703</v>
      </c>
      <c r="I107" s="103" t="s">
        <v>81</v>
      </c>
      <c r="J107" s="104">
        <v>5.7</v>
      </c>
      <c r="K107" s="103" t="s">
        <v>519</v>
      </c>
      <c r="L107" s="103" t="s">
        <v>95</v>
      </c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03" t="s">
        <v>478</v>
      </c>
      <c r="AA107" s="106">
        <f t="shared" si="16"/>
        <v>0.207039337474108</v>
      </c>
      <c r="AB107" s="103" t="s">
        <v>767</v>
      </c>
      <c r="AC107" s="108">
        <f>(AB107-Z107)*VLOOKUP(AE107,公斤水的体积!A:B,2,)</f>
        <v>40.288842</v>
      </c>
      <c r="AD107" s="422">
        <f t="shared" si="17"/>
        <v>0.470927680798008</v>
      </c>
      <c r="AE107" s="431">
        <v>22</v>
      </c>
      <c r="AF107" s="211"/>
      <c r="AG107" s="211"/>
      <c r="AH107" s="97" t="s">
        <v>768</v>
      </c>
      <c r="AI107" s="416">
        <v>157.2</v>
      </c>
      <c r="AJ107" s="422">
        <f t="shared" si="18"/>
        <v>2.29007633587786</v>
      </c>
      <c r="AL107" s="116" t="s">
        <v>64</v>
      </c>
      <c r="AM107" s="116" t="s">
        <v>64</v>
      </c>
      <c r="AN107" s="116" t="s">
        <v>64</v>
      </c>
      <c r="AO107" s="116" t="s">
        <v>64</v>
      </c>
      <c r="AP107" s="116" t="s">
        <v>64</v>
      </c>
      <c r="AQ107" s="116" t="s">
        <v>64</v>
      </c>
      <c r="AR107" s="423" t="str">
        <f t="shared" si="19"/>
        <v>合格</v>
      </c>
      <c r="AS107" s="117" t="s">
        <v>65</v>
      </c>
      <c r="AT107" s="103" t="s">
        <v>722</v>
      </c>
      <c r="AU107" s="65" t="s">
        <v>319</v>
      </c>
    </row>
    <row r="108" ht="15" spans="1:47">
      <c r="A108" s="66">
        <v>102</v>
      </c>
      <c r="B108" s="421" t="s">
        <v>56</v>
      </c>
      <c r="C108" s="119" t="s">
        <v>722</v>
      </c>
      <c r="D108" s="103" t="s">
        <v>310</v>
      </c>
      <c r="E108" s="411" t="s">
        <v>769</v>
      </c>
      <c r="F108" s="92" t="s">
        <v>770</v>
      </c>
      <c r="G108" s="412" t="s">
        <v>60</v>
      </c>
      <c r="H108" s="103" t="s">
        <v>344</v>
      </c>
      <c r="I108" s="103" t="s">
        <v>139</v>
      </c>
      <c r="J108" s="104">
        <v>5.7</v>
      </c>
      <c r="K108" s="103" t="s">
        <v>473</v>
      </c>
      <c r="L108" s="103" t="s">
        <v>90</v>
      </c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03" t="s">
        <v>668</v>
      </c>
      <c r="AA108" s="106">
        <f t="shared" si="16"/>
        <v>0.202839756592281</v>
      </c>
      <c r="AB108" s="103" t="s">
        <v>539</v>
      </c>
      <c r="AC108" s="108">
        <f>(AB108-Z108)*VLOOKUP(AE108,公斤水的体积!A:B,2,)</f>
        <v>40.589505</v>
      </c>
      <c r="AD108" s="422">
        <f t="shared" si="17"/>
        <v>0.469071782178228</v>
      </c>
      <c r="AE108" s="431">
        <v>22</v>
      </c>
      <c r="AF108" s="211"/>
      <c r="AG108" s="211"/>
      <c r="AH108" s="97" t="s">
        <v>580</v>
      </c>
      <c r="AI108" s="416">
        <v>152.4</v>
      </c>
      <c r="AJ108" s="422">
        <f t="shared" si="18"/>
        <v>1.0498687664042</v>
      </c>
      <c r="AL108" s="116" t="s">
        <v>64</v>
      </c>
      <c r="AM108" s="116" t="s">
        <v>64</v>
      </c>
      <c r="AN108" s="116" t="s">
        <v>64</v>
      </c>
      <c r="AO108" s="116" t="s">
        <v>64</v>
      </c>
      <c r="AP108" s="116" t="s">
        <v>64</v>
      </c>
      <c r="AQ108" s="116" t="s">
        <v>64</v>
      </c>
      <c r="AR108" s="423" t="str">
        <f t="shared" si="19"/>
        <v>合格</v>
      </c>
      <c r="AS108" s="117" t="s">
        <v>65</v>
      </c>
      <c r="AT108" s="103" t="s">
        <v>722</v>
      </c>
      <c r="AU108" s="65" t="s">
        <v>319</v>
      </c>
    </row>
    <row r="109" ht="15" spans="1:47">
      <c r="A109" s="66">
        <v>103</v>
      </c>
      <c r="B109" s="421" t="s">
        <v>56</v>
      </c>
      <c r="C109" s="119" t="s">
        <v>722</v>
      </c>
      <c r="D109" s="103" t="s">
        <v>310</v>
      </c>
      <c r="E109" s="411" t="s">
        <v>771</v>
      </c>
      <c r="F109" s="92" t="s">
        <v>772</v>
      </c>
      <c r="G109" s="412" t="s">
        <v>118</v>
      </c>
      <c r="H109" s="103" t="s">
        <v>773</v>
      </c>
      <c r="I109" s="103" t="s">
        <v>124</v>
      </c>
      <c r="J109" s="104">
        <v>5.7</v>
      </c>
      <c r="K109" s="103" t="s">
        <v>375</v>
      </c>
      <c r="L109" s="103" t="s">
        <v>125</v>
      </c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03" t="s">
        <v>445</v>
      </c>
      <c r="AA109" s="106">
        <f t="shared" si="16"/>
        <v>0.198412698412701</v>
      </c>
      <c r="AB109" s="103" t="s">
        <v>774</v>
      </c>
      <c r="AC109" s="108">
        <f>(AB109-Z109)*VLOOKUP(AE109,公斤水的体积!A:B,2,)</f>
        <v>40.689726</v>
      </c>
      <c r="AD109" s="422">
        <f t="shared" si="17"/>
        <v>0.468459259259277</v>
      </c>
      <c r="AE109" s="431">
        <v>22</v>
      </c>
      <c r="AF109" s="211"/>
      <c r="AG109" s="211"/>
      <c r="AH109" s="97" t="s">
        <v>775</v>
      </c>
      <c r="AI109" s="416">
        <v>156.8</v>
      </c>
      <c r="AJ109" s="422">
        <f t="shared" si="18"/>
        <v>2.04081632653061</v>
      </c>
      <c r="AL109" s="116" t="s">
        <v>64</v>
      </c>
      <c r="AM109" s="116" t="s">
        <v>64</v>
      </c>
      <c r="AN109" s="116" t="s">
        <v>64</v>
      </c>
      <c r="AO109" s="116" t="s">
        <v>64</v>
      </c>
      <c r="AP109" s="116" t="s">
        <v>64</v>
      </c>
      <c r="AQ109" s="116" t="s">
        <v>64</v>
      </c>
      <c r="AR109" s="423" t="str">
        <f t="shared" si="19"/>
        <v>合格</v>
      </c>
      <c r="AS109" s="117" t="s">
        <v>65</v>
      </c>
      <c r="AT109" s="103" t="s">
        <v>722</v>
      </c>
      <c r="AU109" s="65" t="s">
        <v>319</v>
      </c>
    </row>
    <row r="110" ht="15" spans="1:47">
      <c r="A110" s="66">
        <v>104</v>
      </c>
      <c r="B110" s="421" t="s">
        <v>56</v>
      </c>
      <c r="C110" s="119" t="s">
        <v>722</v>
      </c>
      <c r="D110" s="103" t="s">
        <v>310</v>
      </c>
      <c r="E110" s="411" t="s">
        <v>776</v>
      </c>
      <c r="F110" s="92" t="s">
        <v>777</v>
      </c>
      <c r="G110" s="412" t="s">
        <v>118</v>
      </c>
      <c r="H110" s="103" t="s">
        <v>216</v>
      </c>
      <c r="I110" s="103" t="s">
        <v>61</v>
      </c>
      <c r="J110" s="104">
        <v>5.7</v>
      </c>
      <c r="K110" s="103" t="s">
        <v>664</v>
      </c>
      <c r="L110" s="103" t="s">
        <v>62</v>
      </c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03" t="s">
        <v>572</v>
      </c>
      <c r="AA110" s="106">
        <f t="shared" si="16"/>
        <v>0.213219616204694</v>
      </c>
      <c r="AB110" s="103" t="s">
        <v>573</v>
      </c>
      <c r="AC110" s="108">
        <f>(AB110-Z110)*VLOOKUP(AE110,公斤水的体积!A:B,2,)</f>
        <v>40.188621</v>
      </c>
      <c r="AD110" s="422">
        <f t="shared" si="17"/>
        <v>0.47155250000003</v>
      </c>
      <c r="AE110" s="431">
        <v>22</v>
      </c>
      <c r="AF110" s="211"/>
      <c r="AG110" s="211"/>
      <c r="AH110" s="97" t="s">
        <v>402</v>
      </c>
      <c r="AI110" s="416">
        <v>161</v>
      </c>
      <c r="AJ110" s="422">
        <f t="shared" si="18"/>
        <v>1.24223602484472</v>
      </c>
      <c r="AL110" s="116" t="s">
        <v>64</v>
      </c>
      <c r="AM110" s="116" t="s">
        <v>64</v>
      </c>
      <c r="AN110" s="116" t="s">
        <v>64</v>
      </c>
      <c r="AO110" s="116" t="s">
        <v>64</v>
      </c>
      <c r="AP110" s="116" t="s">
        <v>64</v>
      </c>
      <c r="AQ110" s="116" t="s">
        <v>64</v>
      </c>
      <c r="AR110" s="423" t="str">
        <f t="shared" si="19"/>
        <v>合格</v>
      </c>
      <c r="AS110" s="117" t="s">
        <v>65</v>
      </c>
      <c r="AT110" s="103" t="s">
        <v>722</v>
      </c>
      <c r="AU110" s="65" t="s">
        <v>319</v>
      </c>
    </row>
    <row r="111" ht="15" spans="1:47">
      <c r="A111" s="66">
        <v>105</v>
      </c>
      <c r="B111" s="421" t="s">
        <v>56</v>
      </c>
      <c r="C111" s="119" t="s">
        <v>778</v>
      </c>
      <c r="D111" s="103" t="s">
        <v>310</v>
      </c>
      <c r="E111" s="411" t="s">
        <v>779</v>
      </c>
      <c r="F111" s="92" t="s">
        <v>780</v>
      </c>
      <c r="G111" s="412" t="s">
        <v>60</v>
      </c>
      <c r="H111" s="103" t="s">
        <v>299</v>
      </c>
      <c r="I111" s="103"/>
      <c r="J111" s="104">
        <v>5.7</v>
      </c>
      <c r="K111" s="103" t="s">
        <v>781</v>
      </c>
      <c r="L111" s="103" t="s">
        <v>62</v>
      </c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03" t="s">
        <v>323</v>
      </c>
      <c r="AA111" s="106">
        <f t="shared" si="16"/>
        <v>0.200000000000003</v>
      </c>
      <c r="AB111" s="103" t="s">
        <v>325</v>
      </c>
      <c r="AC111" s="108">
        <f>(AB111-Z111)*VLOOKUP(AE111,公斤水的体积!A:B,2,)</f>
        <v>40.189824</v>
      </c>
      <c r="AD111" s="422">
        <f t="shared" si="17"/>
        <v>0.474560000000004</v>
      </c>
      <c r="AE111" s="431">
        <v>23</v>
      </c>
      <c r="AF111" s="211"/>
      <c r="AG111" s="211"/>
      <c r="AH111" s="97" t="s">
        <v>442</v>
      </c>
      <c r="AI111" s="416">
        <v>147.4</v>
      </c>
      <c r="AJ111" s="422">
        <f t="shared" si="18"/>
        <v>1.28900949796472</v>
      </c>
      <c r="AL111" s="116" t="s">
        <v>64</v>
      </c>
      <c r="AM111" s="116" t="s">
        <v>64</v>
      </c>
      <c r="AN111" s="116" t="s">
        <v>64</v>
      </c>
      <c r="AO111" s="116" t="s">
        <v>64</v>
      </c>
      <c r="AP111" s="116" t="s">
        <v>64</v>
      </c>
      <c r="AQ111" s="116" t="s">
        <v>64</v>
      </c>
      <c r="AR111" s="423" t="str">
        <f t="shared" si="19"/>
        <v>合格</v>
      </c>
      <c r="AS111" s="117" t="s">
        <v>65</v>
      </c>
      <c r="AT111" s="103" t="s">
        <v>778</v>
      </c>
      <c r="AU111" s="65" t="s">
        <v>319</v>
      </c>
    </row>
    <row r="112" ht="15" spans="1:47">
      <c r="A112" s="66">
        <v>106</v>
      </c>
      <c r="B112" s="421" t="s">
        <v>56</v>
      </c>
      <c r="C112" s="119" t="s">
        <v>778</v>
      </c>
      <c r="D112" s="103" t="s">
        <v>310</v>
      </c>
      <c r="E112" s="411" t="s">
        <v>782</v>
      </c>
      <c r="F112" s="92" t="s">
        <v>783</v>
      </c>
      <c r="G112" s="412" t="s">
        <v>118</v>
      </c>
      <c r="H112" s="103" t="s">
        <v>784</v>
      </c>
      <c r="I112" s="103" t="s">
        <v>152</v>
      </c>
      <c r="J112" s="104">
        <v>5.7</v>
      </c>
      <c r="K112" s="103" t="s">
        <v>323</v>
      </c>
      <c r="L112" s="103" t="s">
        <v>62</v>
      </c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03" t="s">
        <v>324</v>
      </c>
      <c r="AA112" s="106">
        <f t="shared" si="16"/>
        <v>0.200400801603209</v>
      </c>
      <c r="AB112" s="103" t="s">
        <v>785</v>
      </c>
      <c r="AC112" s="108">
        <f>(AB112-Z112)*VLOOKUP(AE112,公斤水的体积!A:B,2,)</f>
        <v>40.189824</v>
      </c>
      <c r="AD112" s="422">
        <f t="shared" si="17"/>
        <v>0.474560000000022</v>
      </c>
      <c r="AE112" s="431">
        <v>23</v>
      </c>
      <c r="AF112" s="211"/>
      <c r="AG112" s="211"/>
      <c r="AH112" s="97" t="s">
        <v>509</v>
      </c>
      <c r="AI112" s="416">
        <v>157.6</v>
      </c>
      <c r="AJ112" s="422">
        <f t="shared" si="18"/>
        <v>0.951776649746193</v>
      </c>
      <c r="AL112" s="116" t="s">
        <v>64</v>
      </c>
      <c r="AM112" s="116" t="s">
        <v>64</v>
      </c>
      <c r="AN112" s="116" t="s">
        <v>64</v>
      </c>
      <c r="AO112" s="116" t="s">
        <v>64</v>
      </c>
      <c r="AP112" s="116" t="s">
        <v>64</v>
      </c>
      <c r="AQ112" s="116" t="s">
        <v>64</v>
      </c>
      <c r="AR112" s="423" t="str">
        <f t="shared" si="19"/>
        <v>合格</v>
      </c>
      <c r="AS112" s="117" t="s">
        <v>65</v>
      </c>
      <c r="AT112" s="103" t="s">
        <v>778</v>
      </c>
      <c r="AU112" s="65" t="s">
        <v>319</v>
      </c>
    </row>
    <row r="113" ht="15" spans="1:47">
      <c r="A113" s="66">
        <v>107</v>
      </c>
      <c r="B113" s="421" t="s">
        <v>56</v>
      </c>
      <c r="C113" s="119" t="s">
        <v>778</v>
      </c>
      <c r="D113" s="103" t="s">
        <v>310</v>
      </c>
      <c r="E113" s="411" t="s">
        <v>786</v>
      </c>
      <c r="F113" s="92" t="s">
        <v>787</v>
      </c>
      <c r="G113" s="412" t="s">
        <v>137</v>
      </c>
      <c r="H113" s="103" t="s">
        <v>694</v>
      </c>
      <c r="I113" s="103" t="s">
        <v>81</v>
      </c>
      <c r="J113" s="104">
        <v>5.7</v>
      </c>
      <c r="K113" s="103" t="s">
        <v>788</v>
      </c>
      <c r="L113" s="103" t="s">
        <v>129</v>
      </c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03" t="s">
        <v>433</v>
      </c>
      <c r="AA113" s="106">
        <f t="shared" si="16"/>
        <v>0.190476190476193</v>
      </c>
      <c r="AB113" s="103" t="s">
        <v>789</v>
      </c>
      <c r="AC113" s="108">
        <f>(AB113-Z113)*VLOOKUP(AE113,公斤水的体积!A:B,2,)</f>
        <v>41.192064</v>
      </c>
      <c r="AD113" s="422">
        <f t="shared" si="17"/>
        <v>0.46844878048781</v>
      </c>
      <c r="AE113" s="431">
        <v>23</v>
      </c>
      <c r="AF113" s="211"/>
      <c r="AG113" s="211"/>
      <c r="AH113" s="97" t="s">
        <v>475</v>
      </c>
      <c r="AI113" s="416">
        <v>154.8</v>
      </c>
      <c r="AJ113" s="422">
        <f t="shared" si="18"/>
        <v>0.839793281653747</v>
      </c>
      <c r="AL113" s="116" t="s">
        <v>64</v>
      </c>
      <c r="AM113" s="116" t="s">
        <v>64</v>
      </c>
      <c r="AN113" s="116" t="s">
        <v>64</v>
      </c>
      <c r="AO113" s="116" t="s">
        <v>64</v>
      </c>
      <c r="AP113" s="116" t="s">
        <v>64</v>
      </c>
      <c r="AQ113" s="116" t="s">
        <v>64</v>
      </c>
      <c r="AR113" s="423" t="str">
        <f t="shared" si="19"/>
        <v>合格</v>
      </c>
      <c r="AS113" s="117" t="s">
        <v>65</v>
      </c>
      <c r="AT113" s="103" t="s">
        <v>778</v>
      </c>
      <c r="AU113" s="65" t="s">
        <v>319</v>
      </c>
    </row>
    <row r="114" ht="15" spans="1:47">
      <c r="A114" s="66">
        <v>108</v>
      </c>
      <c r="B114" s="421" t="s">
        <v>56</v>
      </c>
      <c r="C114" s="119" t="s">
        <v>778</v>
      </c>
      <c r="D114" s="103" t="s">
        <v>310</v>
      </c>
      <c r="E114" s="411" t="s">
        <v>790</v>
      </c>
      <c r="F114" s="92" t="s">
        <v>791</v>
      </c>
      <c r="G114" s="412" t="s">
        <v>60</v>
      </c>
      <c r="H114" s="103" t="s">
        <v>792</v>
      </c>
      <c r="I114" s="103" t="s">
        <v>152</v>
      </c>
      <c r="J114" s="104">
        <v>5.7</v>
      </c>
      <c r="K114" s="103" t="s">
        <v>361</v>
      </c>
      <c r="L114" s="103" t="s">
        <v>62</v>
      </c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03" t="s">
        <v>793</v>
      </c>
      <c r="AA114" s="106">
        <f t="shared" si="16"/>
        <v>0.214592274678115</v>
      </c>
      <c r="AB114" s="103" t="s">
        <v>794</v>
      </c>
      <c r="AC114" s="108">
        <f>(AB114-Z114)*VLOOKUP(AE114,公斤水的体积!A:B,2,)</f>
        <v>40.189824</v>
      </c>
      <c r="AD114" s="422">
        <f t="shared" si="17"/>
        <v>0.474559999999986</v>
      </c>
      <c r="AE114" s="431">
        <v>23</v>
      </c>
      <c r="AF114" s="211"/>
      <c r="AG114" s="211"/>
      <c r="AH114" s="97" t="s">
        <v>407</v>
      </c>
      <c r="AI114" s="416">
        <v>147.8</v>
      </c>
      <c r="AJ114" s="422">
        <f t="shared" si="18"/>
        <v>1.75913396481732</v>
      </c>
      <c r="AL114" s="116" t="s">
        <v>64</v>
      </c>
      <c r="AM114" s="116" t="s">
        <v>64</v>
      </c>
      <c r="AN114" s="116" t="s">
        <v>64</v>
      </c>
      <c r="AO114" s="116" t="s">
        <v>64</v>
      </c>
      <c r="AP114" s="116" t="s">
        <v>64</v>
      </c>
      <c r="AQ114" s="116" t="s">
        <v>64</v>
      </c>
      <c r="AR114" s="423" t="str">
        <f t="shared" si="19"/>
        <v>合格</v>
      </c>
      <c r="AS114" s="117" t="s">
        <v>65</v>
      </c>
      <c r="AT114" s="103" t="s">
        <v>778</v>
      </c>
      <c r="AU114" s="65" t="s">
        <v>319</v>
      </c>
    </row>
    <row r="115" ht="15" spans="1:47">
      <c r="A115" s="66">
        <v>109</v>
      </c>
      <c r="B115" s="421" t="s">
        <v>56</v>
      </c>
      <c r="C115" s="119" t="s">
        <v>778</v>
      </c>
      <c r="D115" s="103" t="s">
        <v>310</v>
      </c>
      <c r="E115" s="411" t="s">
        <v>795</v>
      </c>
      <c r="F115" s="92" t="s">
        <v>796</v>
      </c>
      <c r="G115" s="412" t="s">
        <v>79</v>
      </c>
      <c r="H115" s="103" t="s">
        <v>797</v>
      </c>
      <c r="I115" s="103" t="s">
        <v>244</v>
      </c>
      <c r="J115" s="104">
        <v>5.7</v>
      </c>
      <c r="K115" s="103" t="s">
        <v>636</v>
      </c>
      <c r="L115" s="103" t="s">
        <v>186</v>
      </c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03" t="s">
        <v>637</v>
      </c>
      <c r="AA115" s="106">
        <f t="shared" si="16"/>
        <v>0.18691588785047</v>
      </c>
      <c r="AB115" s="103" t="s">
        <v>383</v>
      </c>
      <c r="AC115" s="108">
        <f>(AB115-Z115)*VLOOKUP(AE115,公斤水的体积!A:B,2,)</f>
        <v>41.492736</v>
      </c>
      <c r="AD115" s="422">
        <f t="shared" si="17"/>
        <v>0.466673123486691</v>
      </c>
      <c r="AE115" s="431">
        <v>23</v>
      </c>
      <c r="AF115" s="211"/>
      <c r="AG115" s="211"/>
      <c r="AH115" s="97" t="s">
        <v>515</v>
      </c>
      <c r="AI115" s="416">
        <v>153.5</v>
      </c>
      <c r="AJ115" s="422">
        <f t="shared" si="18"/>
        <v>1.36807817589577</v>
      </c>
      <c r="AL115" s="116" t="s">
        <v>64</v>
      </c>
      <c r="AM115" s="116" t="s">
        <v>64</v>
      </c>
      <c r="AN115" s="116" t="s">
        <v>64</v>
      </c>
      <c r="AO115" s="116" t="s">
        <v>64</v>
      </c>
      <c r="AP115" s="116" t="s">
        <v>64</v>
      </c>
      <c r="AQ115" s="116" t="s">
        <v>64</v>
      </c>
      <c r="AR115" s="423" t="str">
        <f t="shared" si="19"/>
        <v>合格</v>
      </c>
      <c r="AS115" s="117" t="s">
        <v>65</v>
      </c>
      <c r="AT115" s="103" t="s">
        <v>778</v>
      </c>
      <c r="AU115" s="65" t="s">
        <v>319</v>
      </c>
    </row>
    <row r="116" ht="15" spans="1:47">
      <c r="A116" s="66">
        <v>110</v>
      </c>
      <c r="B116" s="421" t="s">
        <v>56</v>
      </c>
      <c r="C116" s="119" t="s">
        <v>778</v>
      </c>
      <c r="D116" s="103" t="s">
        <v>310</v>
      </c>
      <c r="E116" s="411" t="s">
        <v>798</v>
      </c>
      <c r="F116" s="92" t="s">
        <v>799</v>
      </c>
      <c r="G116" s="412" t="s">
        <v>60</v>
      </c>
      <c r="H116" s="103" t="s">
        <v>792</v>
      </c>
      <c r="I116" s="103" t="s">
        <v>152</v>
      </c>
      <c r="J116" s="104">
        <v>5.7</v>
      </c>
      <c r="K116" s="103" t="s">
        <v>800</v>
      </c>
      <c r="L116" s="103" t="s">
        <v>62</v>
      </c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03" t="s">
        <v>801</v>
      </c>
      <c r="AA116" s="106">
        <f t="shared" si="16"/>
        <v>0.219298245614038</v>
      </c>
      <c r="AB116" s="103" t="s">
        <v>802</v>
      </c>
      <c r="AC116" s="108">
        <f>(AB116-Z116)*VLOOKUP(AE116,公斤水的体积!A:B,2,)</f>
        <v>40.189824</v>
      </c>
      <c r="AD116" s="422">
        <f t="shared" si="17"/>
        <v>0.474559999999986</v>
      </c>
      <c r="AE116" s="431">
        <v>23</v>
      </c>
      <c r="AF116" s="211"/>
      <c r="AG116" s="211"/>
      <c r="AH116" s="97" t="s">
        <v>775</v>
      </c>
      <c r="AI116" s="416">
        <v>148.9</v>
      </c>
      <c r="AJ116" s="422">
        <f t="shared" si="18"/>
        <v>2.14909335124244</v>
      </c>
      <c r="AL116" s="116" t="s">
        <v>64</v>
      </c>
      <c r="AM116" s="116" t="s">
        <v>64</v>
      </c>
      <c r="AN116" s="116" t="s">
        <v>64</v>
      </c>
      <c r="AO116" s="116" t="s">
        <v>64</v>
      </c>
      <c r="AP116" s="116" t="s">
        <v>64</v>
      </c>
      <c r="AQ116" s="116" t="s">
        <v>64</v>
      </c>
      <c r="AR116" s="423" t="str">
        <f t="shared" si="19"/>
        <v>合格</v>
      </c>
      <c r="AS116" s="117" t="s">
        <v>65</v>
      </c>
      <c r="AT116" s="103" t="s">
        <v>778</v>
      </c>
      <c r="AU116" s="65" t="s">
        <v>319</v>
      </c>
    </row>
    <row r="117" ht="15" spans="1:47">
      <c r="A117" s="66">
        <v>111</v>
      </c>
      <c r="B117" s="421" t="s">
        <v>56</v>
      </c>
      <c r="C117" s="119" t="s">
        <v>778</v>
      </c>
      <c r="D117" s="103" t="s">
        <v>310</v>
      </c>
      <c r="E117" s="411" t="s">
        <v>803</v>
      </c>
      <c r="F117" s="92" t="s">
        <v>804</v>
      </c>
      <c r="G117" s="412" t="s">
        <v>118</v>
      </c>
      <c r="H117" s="103" t="s">
        <v>805</v>
      </c>
      <c r="I117" s="103" t="s">
        <v>152</v>
      </c>
      <c r="J117" s="104">
        <v>5.7</v>
      </c>
      <c r="K117" s="103" t="s">
        <v>491</v>
      </c>
      <c r="L117" s="103" t="s">
        <v>62</v>
      </c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03" t="s">
        <v>492</v>
      </c>
      <c r="AA117" s="106">
        <f t="shared" si="16"/>
        <v>0.208333333333336</v>
      </c>
      <c r="AB117" s="103" t="s">
        <v>497</v>
      </c>
      <c r="AC117" s="108">
        <f>(AB117-Z117)*VLOOKUP(AE117,公斤水的体积!A:B,2,)</f>
        <v>40.189824</v>
      </c>
      <c r="AD117" s="422">
        <f t="shared" si="17"/>
        <v>0.474560000000004</v>
      </c>
      <c r="AE117" s="431">
        <v>23</v>
      </c>
      <c r="AF117" s="211"/>
      <c r="AG117" s="211"/>
      <c r="AH117" s="97" t="s">
        <v>442</v>
      </c>
      <c r="AI117" s="416">
        <v>147.3</v>
      </c>
      <c r="AJ117" s="422">
        <f t="shared" si="18"/>
        <v>1.28988458927359</v>
      </c>
      <c r="AL117" s="116" t="s">
        <v>64</v>
      </c>
      <c r="AM117" s="116" t="s">
        <v>64</v>
      </c>
      <c r="AN117" s="116" t="s">
        <v>64</v>
      </c>
      <c r="AO117" s="116" t="s">
        <v>64</v>
      </c>
      <c r="AP117" s="116" t="s">
        <v>64</v>
      </c>
      <c r="AQ117" s="116" t="s">
        <v>64</v>
      </c>
      <c r="AR117" s="423" t="str">
        <f t="shared" si="19"/>
        <v>合格</v>
      </c>
      <c r="AS117" s="117" t="s">
        <v>65</v>
      </c>
      <c r="AT117" s="103" t="s">
        <v>778</v>
      </c>
      <c r="AU117" s="65" t="s">
        <v>319</v>
      </c>
    </row>
    <row r="118" ht="15" spans="1:47">
      <c r="A118" s="66">
        <v>112</v>
      </c>
      <c r="B118" s="421" t="s">
        <v>56</v>
      </c>
      <c r="C118" s="119" t="s">
        <v>778</v>
      </c>
      <c r="D118" s="103" t="s">
        <v>310</v>
      </c>
      <c r="E118" s="411" t="s">
        <v>806</v>
      </c>
      <c r="F118" s="92" t="s">
        <v>807</v>
      </c>
      <c r="G118" s="412" t="s">
        <v>118</v>
      </c>
      <c r="H118" s="103" t="s">
        <v>337</v>
      </c>
      <c r="I118" s="103" t="s">
        <v>152</v>
      </c>
      <c r="J118" s="104">
        <v>5.7</v>
      </c>
      <c r="K118" s="103" t="s">
        <v>615</v>
      </c>
      <c r="L118" s="103" t="s">
        <v>62</v>
      </c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03" t="s">
        <v>663</v>
      </c>
      <c r="AA118" s="106">
        <f t="shared" si="16"/>
        <v>0.212314225053082</v>
      </c>
      <c r="AB118" s="103" t="s">
        <v>362</v>
      </c>
      <c r="AC118" s="108">
        <f>(AB118-Z118)*VLOOKUP(AE118,公斤水的体积!A:B,2,)</f>
        <v>40.189824</v>
      </c>
      <c r="AD118" s="422">
        <f t="shared" si="17"/>
        <v>0.474559999999986</v>
      </c>
      <c r="AE118" s="431">
        <v>23</v>
      </c>
      <c r="AF118" s="211"/>
      <c r="AG118" s="211"/>
      <c r="AH118" s="97" t="s">
        <v>808</v>
      </c>
      <c r="AI118" s="416">
        <v>157.5</v>
      </c>
      <c r="AJ118" s="422">
        <f t="shared" si="18"/>
        <v>3.11111111111111</v>
      </c>
      <c r="AL118" s="116" t="s">
        <v>64</v>
      </c>
      <c r="AM118" s="116" t="s">
        <v>64</v>
      </c>
      <c r="AN118" s="116" t="s">
        <v>64</v>
      </c>
      <c r="AO118" s="116" t="s">
        <v>64</v>
      </c>
      <c r="AP118" s="116" t="s">
        <v>64</v>
      </c>
      <c r="AQ118" s="116" t="s">
        <v>64</v>
      </c>
      <c r="AR118" s="423" t="str">
        <f t="shared" si="19"/>
        <v>合格</v>
      </c>
      <c r="AS118" s="117" t="s">
        <v>65</v>
      </c>
      <c r="AT118" s="103" t="s">
        <v>778</v>
      </c>
      <c r="AU118" s="65" t="s">
        <v>319</v>
      </c>
    </row>
    <row r="119" ht="15" spans="1:47">
      <c r="A119" s="66">
        <v>113</v>
      </c>
      <c r="B119" s="421" t="s">
        <v>56</v>
      </c>
      <c r="C119" s="119" t="s">
        <v>778</v>
      </c>
      <c r="D119" s="103" t="s">
        <v>310</v>
      </c>
      <c r="E119" s="411" t="s">
        <v>809</v>
      </c>
      <c r="F119" s="92" t="s">
        <v>810</v>
      </c>
      <c r="G119" s="412" t="s">
        <v>60</v>
      </c>
      <c r="H119" s="103" t="s">
        <v>811</v>
      </c>
      <c r="I119" s="103"/>
      <c r="J119" s="118">
        <v>5</v>
      </c>
      <c r="K119" s="103" t="s">
        <v>812</v>
      </c>
      <c r="L119" s="103" t="s">
        <v>62</v>
      </c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03" t="s">
        <v>813</v>
      </c>
      <c r="AA119" s="106">
        <f t="shared" si="16"/>
        <v>0.227272727272731</v>
      </c>
      <c r="AB119" s="103" t="s">
        <v>814</v>
      </c>
      <c r="AC119" s="108">
        <f>(AB119-Z119)*VLOOKUP(AE119,公斤水的体积!A:B,2,)</f>
        <v>40.189824</v>
      </c>
      <c r="AD119" s="422">
        <f t="shared" si="17"/>
        <v>0.474560000000004</v>
      </c>
      <c r="AE119" s="431">
        <v>23</v>
      </c>
      <c r="AF119" s="211"/>
      <c r="AG119" s="211"/>
      <c r="AH119" s="97" t="s">
        <v>475</v>
      </c>
      <c r="AI119" s="416">
        <v>154.7</v>
      </c>
      <c r="AJ119" s="422">
        <f t="shared" si="18"/>
        <v>0.840336134453782</v>
      </c>
      <c r="AL119" s="116" t="s">
        <v>64</v>
      </c>
      <c r="AM119" s="116" t="s">
        <v>64</v>
      </c>
      <c r="AN119" s="116" t="s">
        <v>64</v>
      </c>
      <c r="AO119" s="116" t="s">
        <v>64</v>
      </c>
      <c r="AP119" s="116" t="s">
        <v>64</v>
      </c>
      <c r="AQ119" s="116" t="s">
        <v>64</v>
      </c>
      <c r="AR119" s="423" t="str">
        <f t="shared" si="19"/>
        <v>合格</v>
      </c>
      <c r="AS119" s="117" t="s">
        <v>65</v>
      </c>
      <c r="AT119" s="103" t="s">
        <v>778</v>
      </c>
      <c r="AU119" s="65" t="s">
        <v>319</v>
      </c>
    </row>
    <row r="120" ht="15" spans="1:47">
      <c r="A120" s="66">
        <v>114</v>
      </c>
      <c r="B120" s="421" t="s">
        <v>56</v>
      </c>
      <c r="C120" s="119" t="s">
        <v>778</v>
      </c>
      <c r="D120" s="103" t="s">
        <v>310</v>
      </c>
      <c r="E120" s="411" t="s">
        <v>815</v>
      </c>
      <c r="F120" s="92" t="s">
        <v>816</v>
      </c>
      <c r="G120" s="412" t="s">
        <v>296</v>
      </c>
      <c r="H120" s="103" t="s">
        <v>556</v>
      </c>
      <c r="I120" s="103" t="s">
        <v>152</v>
      </c>
      <c r="J120" s="104">
        <v>5.7</v>
      </c>
      <c r="K120" s="103" t="s">
        <v>817</v>
      </c>
      <c r="L120" s="103" t="s">
        <v>62</v>
      </c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03" t="s">
        <v>818</v>
      </c>
      <c r="AA120" s="106">
        <f t="shared" si="16"/>
        <v>0.215517241379313</v>
      </c>
      <c r="AB120" s="103" t="s">
        <v>401</v>
      </c>
      <c r="AC120" s="108">
        <f>(AB120-Z120)*VLOOKUP(AE120,公斤水的体积!A:B,2,)</f>
        <v>40.189824</v>
      </c>
      <c r="AD120" s="422">
        <f t="shared" si="17"/>
        <v>0.474560000000022</v>
      </c>
      <c r="AE120" s="431">
        <v>23</v>
      </c>
      <c r="AF120" s="211"/>
      <c r="AG120" s="211"/>
      <c r="AH120" s="97" t="s">
        <v>721</v>
      </c>
      <c r="AI120" s="416">
        <v>169.8</v>
      </c>
      <c r="AJ120" s="422">
        <f t="shared" si="18"/>
        <v>1.47232037691402</v>
      </c>
      <c r="AL120" s="116" t="s">
        <v>64</v>
      </c>
      <c r="AM120" s="116" t="s">
        <v>64</v>
      </c>
      <c r="AN120" s="116" t="s">
        <v>64</v>
      </c>
      <c r="AO120" s="116" t="s">
        <v>64</v>
      </c>
      <c r="AP120" s="116" t="s">
        <v>64</v>
      </c>
      <c r="AQ120" s="116" t="s">
        <v>64</v>
      </c>
      <c r="AR120" s="423" t="str">
        <f t="shared" si="19"/>
        <v>合格</v>
      </c>
      <c r="AS120" s="117" t="s">
        <v>65</v>
      </c>
      <c r="AT120" s="103" t="s">
        <v>778</v>
      </c>
      <c r="AU120" s="65" t="s">
        <v>319</v>
      </c>
    </row>
    <row r="121" ht="15" spans="1:47">
      <c r="A121" s="66">
        <v>115</v>
      </c>
      <c r="B121" s="421" t="s">
        <v>56</v>
      </c>
      <c r="C121" s="119" t="s">
        <v>778</v>
      </c>
      <c r="D121" s="103" t="s">
        <v>310</v>
      </c>
      <c r="E121" s="411" t="s">
        <v>819</v>
      </c>
      <c r="F121" s="92" t="s">
        <v>820</v>
      </c>
      <c r="G121" s="412" t="s">
        <v>79</v>
      </c>
      <c r="H121" s="103" t="s">
        <v>366</v>
      </c>
      <c r="I121" s="103" t="s">
        <v>252</v>
      </c>
      <c r="J121" s="104">
        <v>5.7</v>
      </c>
      <c r="K121" s="103" t="s">
        <v>821</v>
      </c>
      <c r="L121" s="103" t="s">
        <v>609</v>
      </c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03" t="s">
        <v>822</v>
      </c>
      <c r="AA121" s="106">
        <f t="shared" ref="AA121:AA134" si="20">(K121-Z121)/K121*100</f>
        <v>0.178253119429593</v>
      </c>
      <c r="AB121" s="103" t="s">
        <v>823</v>
      </c>
      <c r="AC121" s="108">
        <f>(AB121-Z121)*VLOOKUP(AE121,公斤水的体积!A:B,2,)</f>
        <v>41.09184</v>
      </c>
      <c r="AD121" s="422">
        <f t="shared" ref="AD121:AD134" si="21">(AC121-L121)/L121*100</f>
        <v>0.469046454767724</v>
      </c>
      <c r="AE121" s="431">
        <v>23</v>
      </c>
      <c r="AF121" s="211"/>
      <c r="AG121" s="211"/>
      <c r="AH121" s="97" t="s">
        <v>357</v>
      </c>
      <c r="AI121" s="416">
        <v>122.6</v>
      </c>
      <c r="AJ121" s="422">
        <f t="shared" ref="AJ121:AJ134" si="22">AH121/AI121*100</f>
        <v>0.815660685154976</v>
      </c>
      <c r="AL121" s="116" t="s">
        <v>64</v>
      </c>
      <c r="AM121" s="116" t="s">
        <v>64</v>
      </c>
      <c r="AN121" s="116" t="s">
        <v>64</v>
      </c>
      <c r="AO121" s="116" t="s">
        <v>64</v>
      </c>
      <c r="AP121" s="116" t="s">
        <v>64</v>
      </c>
      <c r="AQ121" s="116" t="s">
        <v>64</v>
      </c>
      <c r="AR121" s="423" t="str">
        <f t="shared" ref="AR121:AR134" si="23">IF(AND(AD121&lt;10,AD121&gt;=-1.5,AA121&lt;5,AA121&gt;-1,AJ121&lt;6,AJ121&gt;=0),"合格","不合格")</f>
        <v>合格</v>
      </c>
      <c r="AS121" s="117" t="s">
        <v>65</v>
      </c>
      <c r="AT121" s="103" t="s">
        <v>778</v>
      </c>
      <c r="AU121" s="65" t="s">
        <v>319</v>
      </c>
    </row>
    <row r="122" ht="15" spans="1:47">
      <c r="A122" s="66">
        <v>116</v>
      </c>
      <c r="B122" s="421" t="s">
        <v>56</v>
      </c>
      <c r="C122" s="119" t="s">
        <v>778</v>
      </c>
      <c r="D122" s="103" t="s">
        <v>310</v>
      </c>
      <c r="E122" s="411" t="s">
        <v>824</v>
      </c>
      <c r="F122" s="92" t="s">
        <v>825</v>
      </c>
      <c r="G122" s="412" t="s">
        <v>60</v>
      </c>
      <c r="H122" s="103" t="s">
        <v>160</v>
      </c>
      <c r="I122" s="103" t="s">
        <v>139</v>
      </c>
      <c r="J122" s="104">
        <v>5.7</v>
      </c>
      <c r="K122" s="103" t="s">
        <v>572</v>
      </c>
      <c r="L122" s="103" t="s">
        <v>114</v>
      </c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03" t="s">
        <v>360</v>
      </c>
      <c r="AA122" s="106">
        <f t="shared" si="20"/>
        <v>0.213675213675202</v>
      </c>
      <c r="AB122" s="103" t="s">
        <v>665</v>
      </c>
      <c r="AC122" s="108">
        <f>(AB122-Z122)*VLOOKUP(AE122,公斤水的体积!A:B,2,)</f>
        <v>40.390272</v>
      </c>
      <c r="AD122" s="422">
        <f t="shared" si="21"/>
        <v>0.473313432835804</v>
      </c>
      <c r="AE122" s="431">
        <v>23</v>
      </c>
      <c r="AF122" s="211"/>
      <c r="AG122" s="211"/>
      <c r="AH122" s="97" t="s">
        <v>649</v>
      </c>
      <c r="AI122" s="416">
        <v>152.4</v>
      </c>
      <c r="AJ122" s="422">
        <f t="shared" si="22"/>
        <v>2.29658792650919</v>
      </c>
      <c r="AL122" s="116" t="s">
        <v>64</v>
      </c>
      <c r="AM122" s="116" t="s">
        <v>64</v>
      </c>
      <c r="AN122" s="116" t="s">
        <v>64</v>
      </c>
      <c r="AO122" s="116" t="s">
        <v>64</v>
      </c>
      <c r="AP122" s="116" t="s">
        <v>64</v>
      </c>
      <c r="AQ122" s="116" t="s">
        <v>64</v>
      </c>
      <c r="AR122" s="423" t="str">
        <f t="shared" si="23"/>
        <v>合格</v>
      </c>
      <c r="AS122" s="117" t="s">
        <v>65</v>
      </c>
      <c r="AT122" s="103" t="s">
        <v>778</v>
      </c>
      <c r="AU122" s="65" t="s">
        <v>319</v>
      </c>
    </row>
    <row r="123" ht="15" spans="1:47">
      <c r="A123" s="66">
        <v>117</v>
      </c>
      <c r="B123" s="421" t="s">
        <v>56</v>
      </c>
      <c r="C123" s="119" t="s">
        <v>778</v>
      </c>
      <c r="D123" s="103" t="s">
        <v>310</v>
      </c>
      <c r="E123" s="411" t="s">
        <v>826</v>
      </c>
      <c r="F123" s="92" t="s">
        <v>827</v>
      </c>
      <c r="G123" s="412" t="s">
        <v>137</v>
      </c>
      <c r="H123" s="103" t="s">
        <v>828</v>
      </c>
      <c r="I123" s="103" t="s">
        <v>152</v>
      </c>
      <c r="J123" s="104">
        <v>5.7</v>
      </c>
      <c r="K123" s="103" t="s">
        <v>315</v>
      </c>
      <c r="L123" s="103" t="s">
        <v>829</v>
      </c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03" t="s">
        <v>316</v>
      </c>
      <c r="AA123" s="106">
        <f t="shared" si="20"/>
        <v>0.174216027874567</v>
      </c>
      <c r="AB123" s="103" t="s">
        <v>761</v>
      </c>
      <c r="AC123" s="108">
        <f>(AB123-Z123)*VLOOKUP(AE123,公斤水的体积!A:B,2,)</f>
        <v>38.987136</v>
      </c>
      <c r="AD123" s="422">
        <f t="shared" si="21"/>
        <v>0.48230927835054</v>
      </c>
      <c r="AE123" s="431">
        <v>23</v>
      </c>
      <c r="AF123" s="211"/>
      <c r="AG123" s="211"/>
      <c r="AH123" s="97" t="s">
        <v>830</v>
      </c>
      <c r="AI123" s="416">
        <v>150.4</v>
      </c>
      <c r="AJ123" s="422">
        <f t="shared" si="22"/>
        <v>0.332446808510638</v>
      </c>
      <c r="AL123" s="116" t="s">
        <v>64</v>
      </c>
      <c r="AM123" s="116" t="s">
        <v>64</v>
      </c>
      <c r="AN123" s="116" t="s">
        <v>64</v>
      </c>
      <c r="AO123" s="116" t="s">
        <v>64</v>
      </c>
      <c r="AP123" s="116" t="s">
        <v>64</v>
      </c>
      <c r="AQ123" s="116" t="s">
        <v>64</v>
      </c>
      <c r="AR123" s="423" t="str">
        <f t="shared" si="23"/>
        <v>合格</v>
      </c>
      <c r="AS123" s="117" t="s">
        <v>65</v>
      </c>
      <c r="AT123" s="103" t="s">
        <v>778</v>
      </c>
      <c r="AU123" s="65" t="s">
        <v>319</v>
      </c>
    </row>
    <row r="124" ht="15" spans="1:47">
      <c r="A124" s="66">
        <v>118</v>
      </c>
      <c r="B124" s="421" t="s">
        <v>56</v>
      </c>
      <c r="C124" s="119" t="s">
        <v>778</v>
      </c>
      <c r="D124" s="103" t="s">
        <v>310</v>
      </c>
      <c r="E124" s="411" t="s">
        <v>831</v>
      </c>
      <c r="F124" s="92" t="s">
        <v>832</v>
      </c>
      <c r="G124" s="412" t="s">
        <v>60</v>
      </c>
      <c r="H124" s="103" t="s">
        <v>113</v>
      </c>
      <c r="I124" s="103" t="s">
        <v>279</v>
      </c>
      <c r="J124" s="104">
        <v>5.7</v>
      </c>
      <c r="K124" s="103" t="s">
        <v>483</v>
      </c>
      <c r="L124" s="103" t="s">
        <v>62</v>
      </c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03" t="s">
        <v>484</v>
      </c>
      <c r="AA124" s="106">
        <f t="shared" si="20"/>
        <v>0.211416490486246</v>
      </c>
      <c r="AB124" s="103" t="s">
        <v>833</v>
      </c>
      <c r="AC124" s="108">
        <f>(AB124-Z124)*VLOOKUP(AE124,公斤水的体积!A:B,2,)</f>
        <v>40.189824</v>
      </c>
      <c r="AD124" s="422">
        <f t="shared" si="21"/>
        <v>0.474559999999986</v>
      </c>
      <c r="AE124" s="431">
        <v>23</v>
      </c>
      <c r="AF124" s="211"/>
      <c r="AG124" s="211"/>
      <c r="AH124" s="97" t="s">
        <v>348</v>
      </c>
      <c r="AI124" s="416">
        <v>159.8</v>
      </c>
      <c r="AJ124" s="422">
        <f t="shared" si="22"/>
        <v>2.94117647058823</v>
      </c>
      <c r="AL124" s="116" t="s">
        <v>64</v>
      </c>
      <c r="AM124" s="116" t="s">
        <v>64</v>
      </c>
      <c r="AN124" s="116" t="s">
        <v>64</v>
      </c>
      <c r="AO124" s="116" t="s">
        <v>64</v>
      </c>
      <c r="AP124" s="116" t="s">
        <v>64</v>
      </c>
      <c r="AQ124" s="116" t="s">
        <v>64</v>
      </c>
      <c r="AR124" s="423" t="str">
        <f t="shared" si="23"/>
        <v>合格</v>
      </c>
      <c r="AS124" s="117" t="s">
        <v>65</v>
      </c>
      <c r="AT124" s="103" t="s">
        <v>778</v>
      </c>
      <c r="AU124" s="65" t="s">
        <v>319</v>
      </c>
    </row>
    <row r="125" ht="15" spans="1:47">
      <c r="A125" s="66">
        <v>119</v>
      </c>
      <c r="B125" s="421" t="s">
        <v>56</v>
      </c>
      <c r="C125" s="119" t="s">
        <v>778</v>
      </c>
      <c r="D125" s="103" t="s">
        <v>310</v>
      </c>
      <c r="E125" s="411" t="s">
        <v>834</v>
      </c>
      <c r="F125" s="92" t="s">
        <v>835</v>
      </c>
      <c r="G125" s="412" t="s">
        <v>570</v>
      </c>
      <c r="H125" s="103" t="s">
        <v>836</v>
      </c>
      <c r="I125" s="103" t="s">
        <v>152</v>
      </c>
      <c r="J125" s="104">
        <v>5.7</v>
      </c>
      <c r="K125" s="103" t="s">
        <v>725</v>
      </c>
      <c r="L125" s="103" t="s">
        <v>114</v>
      </c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03" t="s">
        <v>473</v>
      </c>
      <c r="AA125" s="106">
        <f t="shared" si="20"/>
        <v>0.202429149797574</v>
      </c>
      <c r="AB125" s="103" t="s">
        <v>669</v>
      </c>
      <c r="AC125" s="108">
        <f>(AB125-Z125)*VLOOKUP(AE125,公斤水的体积!A:B,2,)</f>
        <v>40.390272</v>
      </c>
      <c r="AD125" s="422">
        <f t="shared" si="21"/>
        <v>0.473313432835804</v>
      </c>
      <c r="AE125" s="431">
        <v>23</v>
      </c>
      <c r="AF125" s="211"/>
      <c r="AG125" s="211"/>
      <c r="AH125" s="97" t="s">
        <v>475</v>
      </c>
      <c r="AI125" s="416">
        <v>156.6</v>
      </c>
      <c r="AJ125" s="422">
        <f t="shared" si="22"/>
        <v>0.830140485312899</v>
      </c>
      <c r="AL125" s="116" t="s">
        <v>64</v>
      </c>
      <c r="AM125" s="116" t="s">
        <v>64</v>
      </c>
      <c r="AN125" s="116" t="s">
        <v>64</v>
      </c>
      <c r="AO125" s="116" t="s">
        <v>64</v>
      </c>
      <c r="AP125" s="116" t="s">
        <v>64</v>
      </c>
      <c r="AQ125" s="116" t="s">
        <v>64</v>
      </c>
      <c r="AR125" s="423" t="str">
        <f t="shared" si="23"/>
        <v>合格</v>
      </c>
      <c r="AS125" s="117" t="s">
        <v>65</v>
      </c>
      <c r="AT125" s="103" t="s">
        <v>778</v>
      </c>
      <c r="AU125" s="65" t="s">
        <v>319</v>
      </c>
    </row>
    <row r="126" ht="15" spans="1:47">
      <c r="A126" s="66">
        <v>120</v>
      </c>
      <c r="B126" s="421" t="s">
        <v>56</v>
      </c>
      <c r="C126" s="119" t="s">
        <v>778</v>
      </c>
      <c r="D126" s="103" t="s">
        <v>310</v>
      </c>
      <c r="E126" s="411" t="s">
        <v>837</v>
      </c>
      <c r="F126" s="92" t="s">
        <v>838</v>
      </c>
      <c r="G126" s="412" t="s">
        <v>60</v>
      </c>
      <c r="H126" s="103" t="s">
        <v>344</v>
      </c>
      <c r="I126" s="103" t="s">
        <v>152</v>
      </c>
      <c r="J126" s="104">
        <v>5.7</v>
      </c>
      <c r="K126" s="103" t="s">
        <v>346</v>
      </c>
      <c r="L126" s="103" t="s">
        <v>161</v>
      </c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03" t="s">
        <v>422</v>
      </c>
      <c r="AA126" s="106">
        <f t="shared" si="20"/>
        <v>0.204498977505115</v>
      </c>
      <c r="AB126" s="103" t="s">
        <v>347</v>
      </c>
      <c r="AC126" s="108">
        <f>(AB126-Z126)*VLOOKUP(AE126,公斤水的体积!A:B,2,)</f>
        <v>40.490496</v>
      </c>
      <c r="AD126" s="422">
        <f t="shared" si="21"/>
        <v>0.472694789081911</v>
      </c>
      <c r="AE126" s="431">
        <v>23</v>
      </c>
      <c r="AF126" s="211"/>
      <c r="AG126" s="211"/>
      <c r="AH126" s="97" t="s">
        <v>407</v>
      </c>
      <c r="AI126" s="416">
        <v>141.3</v>
      </c>
      <c r="AJ126" s="422">
        <f t="shared" si="22"/>
        <v>1.84005661712668</v>
      </c>
      <c r="AL126" s="116" t="s">
        <v>64</v>
      </c>
      <c r="AM126" s="116" t="s">
        <v>64</v>
      </c>
      <c r="AN126" s="116" t="s">
        <v>64</v>
      </c>
      <c r="AO126" s="116" t="s">
        <v>64</v>
      </c>
      <c r="AP126" s="116" t="s">
        <v>64</v>
      </c>
      <c r="AQ126" s="116" t="s">
        <v>64</v>
      </c>
      <c r="AR126" s="423" t="str">
        <f t="shared" si="23"/>
        <v>合格</v>
      </c>
      <c r="AS126" s="117" t="s">
        <v>65</v>
      </c>
      <c r="AT126" s="103" t="s">
        <v>778</v>
      </c>
      <c r="AU126" s="65" t="s">
        <v>319</v>
      </c>
    </row>
    <row r="127" ht="15" spans="1:47">
      <c r="A127" s="66">
        <v>121</v>
      </c>
      <c r="B127" s="421" t="s">
        <v>56</v>
      </c>
      <c r="C127" s="119" t="s">
        <v>778</v>
      </c>
      <c r="D127" s="103" t="s">
        <v>310</v>
      </c>
      <c r="E127" s="411" t="s">
        <v>839</v>
      </c>
      <c r="F127" s="92" t="s">
        <v>840</v>
      </c>
      <c r="G127" s="412" t="s">
        <v>351</v>
      </c>
      <c r="H127" s="103" t="s">
        <v>841</v>
      </c>
      <c r="I127" s="103" t="s">
        <v>252</v>
      </c>
      <c r="J127" s="104">
        <v>5.7</v>
      </c>
      <c r="K127" s="103" t="s">
        <v>604</v>
      </c>
      <c r="L127" s="103" t="s">
        <v>90</v>
      </c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03" t="s">
        <v>605</v>
      </c>
      <c r="AA127" s="106">
        <f t="shared" si="20"/>
        <v>0.187969924812033</v>
      </c>
      <c r="AB127" s="103" t="s">
        <v>842</v>
      </c>
      <c r="AC127" s="108">
        <f>(AB127-Z127)*VLOOKUP(AE127,公斤水的体积!A:B,2,)</f>
        <v>40.59072</v>
      </c>
      <c r="AD127" s="422">
        <f t="shared" si="21"/>
        <v>0.472079207920772</v>
      </c>
      <c r="AE127" s="431">
        <v>23</v>
      </c>
      <c r="AF127" s="211"/>
      <c r="AG127" s="211"/>
      <c r="AH127" s="97" t="s">
        <v>656</v>
      </c>
      <c r="AI127" s="416">
        <v>138</v>
      </c>
      <c r="AJ127" s="422">
        <f t="shared" si="22"/>
        <v>3.33333333333333</v>
      </c>
      <c r="AL127" s="116" t="s">
        <v>64</v>
      </c>
      <c r="AM127" s="116" t="s">
        <v>64</v>
      </c>
      <c r="AN127" s="116" t="s">
        <v>64</v>
      </c>
      <c r="AO127" s="116" t="s">
        <v>64</v>
      </c>
      <c r="AP127" s="116" t="s">
        <v>64</v>
      </c>
      <c r="AQ127" s="116" t="s">
        <v>64</v>
      </c>
      <c r="AR127" s="423" t="str">
        <f t="shared" si="23"/>
        <v>合格</v>
      </c>
      <c r="AS127" s="117" t="s">
        <v>65</v>
      </c>
      <c r="AT127" s="103" t="s">
        <v>778</v>
      </c>
      <c r="AU127" s="65" t="s">
        <v>319</v>
      </c>
    </row>
    <row r="128" ht="15" spans="1:47">
      <c r="A128" s="66">
        <v>122</v>
      </c>
      <c r="B128" s="421" t="s">
        <v>56</v>
      </c>
      <c r="C128" s="119" t="s">
        <v>778</v>
      </c>
      <c r="D128" s="103" t="s">
        <v>310</v>
      </c>
      <c r="E128" s="411" t="s">
        <v>843</v>
      </c>
      <c r="F128" s="92" t="s">
        <v>844</v>
      </c>
      <c r="G128" s="412" t="s">
        <v>351</v>
      </c>
      <c r="H128" s="103" t="s">
        <v>845</v>
      </c>
      <c r="I128" s="103" t="s">
        <v>139</v>
      </c>
      <c r="J128" s="104">
        <v>5.7</v>
      </c>
      <c r="K128" s="103" t="s">
        <v>450</v>
      </c>
      <c r="L128" s="103" t="s">
        <v>354</v>
      </c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03" t="s">
        <v>451</v>
      </c>
      <c r="AA128" s="106">
        <f t="shared" si="20"/>
        <v>0.181818181818184</v>
      </c>
      <c r="AB128" s="103" t="s">
        <v>632</v>
      </c>
      <c r="AC128" s="108">
        <f>(AB128-Z128)*VLOOKUP(AE128,公斤水的体积!A:B,2,)</f>
        <v>40.791168</v>
      </c>
      <c r="AD128" s="422">
        <f t="shared" si="21"/>
        <v>0.470857142857137</v>
      </c>
      <c r="AE128" s="431">
        <v>23</v>
      </c>
      <c r="AF128" s="211"/>
      <c r="AG128" s="211"/>
      <c r="AH128" s="97" t="s">
        <v>475</v>
      </c>
      <c r="AI128" s="416">
        <v>151.2</v>
      </c>
      <c r="AJ128" s="422">
        <f t="shared" si="22"/>
        <v>0.85978835978836</v>
      </c>
      <c r="AL128" s="116" t="s">
        <v>64</v>
      </c>
      <c r="AM128" s="116" t="s">
        <v>64</v>
      </c>
      <c r="AN128" s="116" t="s">
        <v>64</v>
      </c>
      <c r="AO128" s="116" t="s">
        <v>64</v>
      </c>
      <c r="AP128" s="116" t="s">
        <v>64</v>
      </c>
      <c r="AQ128" s="116" t="s">
        <v>64</v>
      </c>
      <c r="AR128" s="423" t="str">
        <f t="shared" si="23"/>
        <v>合格</v>
      </c>
      <c r="AS128" s="117" t="s">
        <v>65</v>
      </c>
      <c r="AT128" s="103" t="s">
        <v>778</v>
      </c>
      <c r="AU128" s="65" t="s">
        <v>319</v>
      </c>
    </row>
    <row r="129" ht="15" spans="1:47">
      <c r="A129" s="66">
        <v>123</v>
      </c>
      <c r="B129" s="421" t="s">
        <v>56</v>
      </c>
      <c r="C129" s="119" t="s">
        <v>778</v>
      </c>
      <c r="D129" s="103" t="s">
        <v>310</v>
      </c>
      <c r="E129" s="411" t="s">
        <v>846</v>
      </c>
      <c r="F129" s="92" t="s">
        <v>847</v>
      </c>
      <c r="G129" s="412" t="s">
        <v>79</v>
      </c>
      <c r="H129" s="103" t="s">
        <v>454</v>
      </c>
      <c r="I129" s="103" t="s">
        <v>139</v>
      </c>
      <c r="J129" s="104">
        <v>5.7</v>
      </c>
      <c r="K129" s="103" t="s">
        <v>455</v>
      </c>
      <c r="L129" s="103" t="s">
        <v>82</v>
      </c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03" t="s">
        <v>456</v>
      </c>
      <c r="AA129" s="106">
        <f t="shared" si="20"/>
        <v>0.173010380622828</v>
      </c>
      <c r="AB129" s="103" t="s">
        <v>457</v>
      </c>
      <c r="AC129" s="108">
        <f>(AB129-Z129)*VLOOKUP(AE129,公斤水的体积!A:B,2,)</f>
        <v>40.991616</v>
      </c>
      <c r="AD129" s="422">
        <f t="shared" si="21"/>
        <v>0.46964705882352</v>
      </c>
      <c r="AE129" s="431">
        <v>23</v>
      </c>
      <c r="AF129" s="211"/>
      <c r="AG129" s="211"/>
      <c r="AH129" s="97" t="s">
        <v>509</v>
      </c>
      <c r="AI129" s="416">
        <v>155.6</v>
      </c>
      <c r="AJ129" s="422">
        <f t="shared" si="22"/>
        <v>0.96401028277635</v>
      </c>
      <c r="AL129" s="116" t="s">
        <v>64</v>
      </c>
      <c r="AM129" s="116" t="s">
        <v>64</v>
      </c>
      <c r="AN129" s="116" t="s">
        <v>64</v>
      </c>
      <c r="AO129" s="116" t="s">
        <v>64</v>
      </c>
      <c r="AP129" s="116" t="s">
        <v>64</v>
      </c>
      <c r="AQ129" s="116" t="s">
        <v>64</v>
      </c>
      <c r="AR129" s="423" t="str">
        <f t="shared" si="23"/>
        <v>合格</v>
      </c>
      <c r="AS129" s="117" t="s">
        <v>65</v>
      </c>
      <c r="AT129" s="103" t="s">
        <v>778</v>
      </c>
      <c r="AU129" s="65" t="s">
        <v>319</v>
      </c>
    </row>
    <row r="130" ht="15" spans="1:47">
      <c r="A130" s="66">
        <v>124</v>
      </c>
      <c r="B130" s="421" t="s">
        <v>56</v>
      </c>
      <c r="C130" s="119" t="s">
        <v>778</v>
      </c>
      <c r="D130" s="103" t="s">
        <v>310</v>
      </c>
      <c r="E130" s="411" t="s">
        <v>848</v>
      </c>
      <c r="F130" s="92" t="s">
        <v>849</v>
      </c>
      <c r="G130" s="412" t="s">
        <v>118</v>
      </c>
      <c r="H130" s="103" t="s">
        <v>850</v>
      </c>
      <c r="I130" s="103" t="s">
        <v>299</v>
      </c>
      <c r="J130" s="104">
        <v>5.7</v>
      </c>
      <c r="K130" s="103" t="s">
        <v>851</v>
      </c>
      <c r="L130" s="103" t="s">
        <v>62</v>
      </c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03" t="s">
        <v>373</v>
      </c>
      <c r="AA130" s="106">
        <f t="shared" si="20"/>
        <v>0.197628458498027</v>
      </c>
      <c r="AB130" s="103" t="s">
        <v>852</v>
      </c>
      <c r="AC130" s="108">
        <f>(AB130-Z130)*VLOOKUP(AE130,公斤水的体积!A:B,2,)</f>
        <v>40.189824</v>
      </c>
      <c r="AD130" s="422">
        <f t="shared" si="21"/>
        <v>0.474559999999986</v>
      </c>
      <c r="AE130" s="431">
        <v>23</v>
      </c>
      <c r="AF130" s="211"/>
      <c r="AG130" s="211"/>
      <c r="AH130" s="97" t="s">
        <v>384</v>
      </c>
      <c r="AI130" s="416">
        <v>143.7</v>
      </c>
      <c r="AJ130" s="422">
        <f t="shared" si="22"/>
        <v>0.487125956854558</v>
      </c>
      <c r="AL130" s="116" t="s">
        <v>64</v>
      </c>
      <c r="AM130" s="116" t="s">
        <v>64</v>
      </c>
      <c r="AN130" s="116" t="s">
        <v>64</v>
      </c>
      <c r="AO130" s="116" t="s">
        <v>64</v>
      </c>
      <c r="AP130" s="116" t="s">
        <v>64</v>
      </c>
      <c r="AQ130" s="116" t="s">
        <v>64</v>
      </c>
      <c r="AR130" s="423" t="str">
        <f t="shared" si="23"/>
        <v>合格</v>
      </c>
      <c r="AS130" s="117" t="s">
        <v>65</v>
      </c>
      <c r="AT130" s="103" t="s">
        <v>778</v>
      </c>
      <c r="AU130" s="65" t="s">
        <v>319</v>
      </c>
    </row>
    <row r="131" ht="15" spans="1:47">
      <c r="A131" s="66">
        <v>125</v>
      </c>
      <c r="B131" s="421" t="s">
        <v>56</v>
      </c>
      <c r="C131" s="119" t="s">
        <v>778</v>
      </c>
      <c r="D131" s="103" t="s">
        <v>310</v>
      </c>
      <c r="E131" s="411" t="s">
        <v>853</v>
      </c>
      <c r="F131" s="92" t="s">
        <v>854</v>
      </c>
      <c r="G131" s="412" t="s">
        <v>60</v>
      </c>
      <c r="H131" s="103" t="s">
        <v>855</v>
      </c>
      <c r="I131" s="103" t="s">
        <v>398</v>
      </c>
      <c r="J131" s="104">
        <v>5.7</v>
      </c>
      <c r="K131" s="103" t="s">
        <v>518</v>
      </c>
      <c r="L131" s="103" t="s">
        <v>95</v>
      </c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03" t="s">
        <v>519</v>
      </c>
      <c r="AA131" s="106">
        <f t="shared" si="20"/>
        <v>0.206611570247937</v>
      </c>
      <c r="AB131" s="103" t="s">
        <v>480</v>
      </c>
      <c r="AC131" s="108">
        <f>(AB131-Z131)*VLOOKUP(AE131,公斤水的体积!A:B,2,)</f>
        <v>40.290048</v>
      </c>
      <c r="AD131" s="422">
        <f t="shared" si="21"/>
        <v>0.473935162094774</v>
      </c>
      <c r="AE131" s="431">
        <v>23</v>
      </c>
      <c r="AF131" s="211"/>
      <c r="AG131" s="211"/>
      <c r="AH131" s="97" t="s">
        <v>357</v>
      </c>
      <c r="AI131" s="416">
        <v>138.9</v>
      </c>
      <c r="AJ131" s="422">
        <f t="shared" si="22"/>
        <v>0.719942404607631</v>
      </c>
      <c r="AL131" s="116" t="s">
        <v>64</v>
      </c>
      <c r="AM131" s="116" t="s">
        <v>64</v>
      </c>
      <c r="AN131" s="116" t="s">
        <v>64</v>
      </c>
      <c r="AO131" s="116" t="s">
        <v>64</v>
      </c>
      <c r="AP131" s="116" t="s">
        <v>64</v>
      </c>
      <c r="AQ131" s="116" t="s">
        <v>64</v>
      </c>
      <c r="AR131" s="423" t="str">
        <f t="shared" si="23"/>
        <v>合格</v>
      </c>
      <c r="AS131" s="117" t="s">
        <v>65</v>
      </c>
      <c r="AT131" s="103" t="s">
        <v>778</v>
      </c>
      <c r="AU131" s="65" t="s">
        <v>319</v>
      </c>
    </row>
    <row r="132" ht="15" spans="1:47">
      <c r="A132" s="66">
        <v>126</v>
      </c>
      <c r="B132" s="421" t="s">
        <v>56</v>
      </c>
      <c r="C132" s="119" t="s">
        <v>778</v>
      </c>
      <c r="D132" s="103" t="s">
        <v>310</v>
      </c>
      <c r="E132" s="411" t="s">
        <v>856</v>
      </c>
      <c r="F132" s="92" t="s">
        <v>857</v>
      </c>
      <c r="G132" s="412" t="s">
        <v>137</v>
      </c>
      <c r="H132" s="103" t="s">
        <v>858</v>
      </c>
      <c r="I132" s="103" t="s">
        <v>398</v>
      </c>
      <c r="J132" s="104">
        <v>5.7</v>
      </c>
      <c r="K132" s="103" t="s">
        <v>484</v>
      </c>
      <c r="L132" s="103" t="s">
        <v>62</v>
      </c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03" t="s">
        <v>615</v>
      </c>
      <c r="AA132" s="106">
        <f t="shared" si="20"/>
        <v>0.211864406779664</v>
      </c>
      <c r="AB132" s="103" t="s">
        <v>859</v>
      </c>
      <c r="AC132" s="108">
        <f>(AB132-Z132)*VLOOKUP(AE132,公斤水的体积!A:B,2,)</f>
        <v>40.189824</v>
      </c>
      <c r="AD132" s="422">
        <f t="shared" si="21"/>
        <v>0.474560000000004</v>
      </c>
      <c r="AE132" s="431">
        <v>23</v>
      </c>
      <c r="AF132" s="211"/>
      <c r="AG132" s="211"/>
      <c r="AH132" s="97" t="s">
        <v>580</v>
      </c>
      <c r="AI132" s="416">
        <v>132.5</v>
      </c>
      <c r="AJ132" s="422">
        <f t="shared" si="22"/>
        <v>1.20754716981132</v>
      </c>
      <c r="AL132" s="116" t="s">
        <v>64</v>
      </c>
      <c r="AM132" s="116" t="s">
        <v>64</v>
      </c>
      <c r="AN132" s="116" t="s">
        <v>64</v>
      </c>
      <c r="AO132" s="116" t="s">
        <v>64</v>
      </c>
      <c r="AP132" s="116" t="s">
        <v>64</v>
      </c>
      <c r="AQ132" s="116" t="s">
        <v>64</v>
      </c>
      <c r="AR132" s="423" t="str">
        <f t="shared" si="23"/>
        <v>合格</v>
      </c>
      <c r="AS132" s="117" t="s">
        <v>65</v>
      </c>
      <c r="AT132" s="103" t="s">
        <v>778</v>
      </c>
      <c r="AU132" s="65" t="s">
        <v>319</v>
      </c>
    </row>
    <row r="133" ht="15" spans="1:47">
      <c r="A133" s="66">
        <v>127</v>
      </c>
      <c r="B133" s="421" t="s">
        <v>56</v>
      </c>
      <c r="C133" s="119" t="s">
        <v>778</v>
      </c>
      <c r="D133" s="103" t="s">
        <v>310</v>
      </c>
      <c r="E133" s="411" t="s">
        <v>860</v>
      </c>
      <c r="F133" s="92" t="s">
        <v>861</v>
      </c>
      <c r="G133" s="412" t="s">
        <v>351</v>
      </c>
      <c r="H133" s="103" t="s">
        <v>862</v>
      </c>
      <c r="I133" s="103" t="s">
        <v>279</v>
      </c>
      <c r="J133" s="104">
        <v>5.7</v>
      </c>
      <c r="K133" s="103" t="s">
        <v>863</v>
      </c>
      <c r="L133" s="103" t="s">
        <v>114</v>
      </c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03" t="s">
        <v>864</v>
      </c>
      <c r="AA133" s="106">
        <f t="shared" si="20"/>
        <v>0.183823529411767</v>
      </c>
      <c r="AB133" s="103" t="s">
        <v>865</v>
      </c>
      <c r="AC133" s="108">
        <f>(AB133-Z133)*VLOOKUP(AE133,公斤水的体积!A:B,2,)</f>
        <v>40.390272</v>
      </c>
      <c r="AD133" s="422">
        <f t="shared" si="21"/>
        <v>0.473313432835804</v>
      </c>
      <c r="AE133" s="431">
        <v>23</v>
      </c>
      <c r="AF133" s="211"/>
      <c r="AG133" s="211"/>
      <c r="AH133" s="97" t="s">
        <v>525</v>
      </c>
      <c r="AI133" s="416">
        <v>171.1</v>
      </c>
      <c r="AJ133" s="422">
        <f t="shared" si="22"/>
        <v>1.92869666861485</v>
      </c>
      <c r="AL133" s="116" t="s">
        <v>64</v>
      </c>
      <c r="AM133" s="116" t="s">
        <v>64</v>
      </c>
      <c r="AN133" s="116" t="s">
        <v>64</v>
      </c>
      <c r="AO133" s="116" t="s">
        <v>64</v>
      </c>
      <c r="AP133" s="116" t="s">
        <v>64</v>
      </c>
      <c r="AQ133" s="116" t="s">
        <v>64</v>
      </c>
      <c r="AR133" s="423" t="str">
        <f t="shared" si="23"/>
        <v>合格</v>
      </c>
      <c r="AS133" s="117" t="s">
        <v>65</v>
      </c>
      <c r="AT133" s="103" t="s">
        <v>778</v>
      </c>
      <c r="AU133" s="65" t="s">
        <v>319</v>
      </c>
    </row>
    <row r="134" s="139" customFormat="1" ht="15" spans="1:47">
      <c r="A134" s="66">
        <v>128</v>
      </c>
      <c r="B134" s="440" t="s">
        <v>56</v>
      </c>
      <c r="C134" s="121" t="s">
        <v>778</v>
      </c>
      <c r="D134" s="124" t="s">
        <v>310</v>
      </c>
      <c r="E134" s="226" t="s">
        <v>866</v>
      </c>
      <c r="F134" s="123" t="s">
        <v>867</v>
      </c>
      <c r="G134" s="441" t="s">
        <v>79</v>
      </c>
      <c r="H134" s="124" t="s">
        <v>732</v>
      </c>
      <c r="I134" s="124" t="s">
        <v>81</v>
      </c>
      <c r="J134" s="122">
        <v>5.7</v>
      </c>
      <c r="K134" s="124" t="s">
        <v>868</v>
      </c>
      <c r="L134" s="124" t="s">
        <v>300</v>
      </c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4" t="s">
        <v>869</v>
      </c>
      <c r="AA134" s="122">
        <f t="shared" si="20"/>
        <v>0.176678445229684</v>
      </c>
      <c r="AB134" s="124" t="s">
        <v>870</v>
      </c>
      <c r="AC134" s="127">
        <f>(AB134-Z134)*VLOOKUP(AE134,公斤水的体积!A:B,2,)</f>
        <v>40.891392</v>
      </c>
      <c r="AD134" s="442">
        <f t="shared" si="21"/>
        <v>0.470250614250598</v>
      </c>
      <c r="AE134" s="443">
        <v>23</v>
      </c>
      <c r="AF134" s="124"/>
      <c r="AG134" s="124"/>
      <c r="AH134" s="123" t="s">
        <v>475</v>
      </c>
      <c r="AI134" s="444">
        <v>126.5</v>
      </c>
      <c r="AJ134" s="442">
        <f t="shared" si="22"/>
        <v>1.02766798418972</v>
      </c>
      <c r="AK134" s="445"/>
      <c r="AL134" s="131" t="s">
        <v>64</v>
      </c>
      <c r="AM134" s="131" t="s">
        <v>64</v>
      </c>
      <c r="AN134" s="131" t="s">
        <v>64</v>
      </c>
      <c r="AO134" s="131" t="s">
        <v>64</v>
      </c>
      <c r="AP134" s="131" t="s">
        <v>64</v>
      </c>
      <c r="AQ134" s="131" t="s">
        <v>64</v>
      </c>
      <c r="AR134" s="122" t="str">
        <f t="shared" si="23"/>
        <v>合格</v>
      </c>
      <c r="AS134" s="132" t="s">
        <v>871</v>
      </c>
      <c r="AT134" s="124" t="s">
        <v>778</v>
      </c>
      <c r="AU134" s="65" t="s">
        <v>319</v>
      </c>
    </row>
    <row r="135" ht="15" spans="1:47">
      <c r="A135" s="66">
        <v>129</v>
      </c>
      <c r="B135" s="421" t="s">
        <v>56</v>
      </c>
      <c r="C135" s="119" t="s">
        <v>778</v>
      </c>
      <c r="D135" s="103" t="s">
        <v>310</v>
      </c>
      <c r="E135" s="411" t="s">
        <v>872</v>
      </c>
      <c r="F135" s="92" t="s">
        <v>873</v>
      </c>
      <c r="G135" s="412" t="s">
        <v>137</v>
      </c>
      <c r="H135" s="103" t="s">
        <v>735</v>
      </c>
      <c r="I135" s="103" t="s">
        <v>874</v>
      </c>
      <c r="J135" s="104">
        <v>5.7</v>
      </c>
      <c r="K135" s="103" t="s">
        <v>572</v>
      </c>
      <c r="L135" s="103" t="s">
        <v>95</v>
      </c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03" t="s">
        <v>360</v>
      </c>
      <c r="AA135" s="106">
        <f t="shared" ref="AA135:AA166" si="24">(K135-Z135)/K135*100</f>
        <v>0.213675213675202</v>
      </c>
      <c r="AB135" s="103" t="s">
        <v>573</v>
      </c>
      <c r="AC135" s="108">
        <f>(AB135-Z135)*VLOOKUP(AE135,公斤水的体积!A:B,2,)</f>
        <v>40.290048</v>
      </c>
      <c r="AD135" s="422">
        <f t="shared" ref="AD135:AD166" si="25">(AC135-L135)/L135*100</f>
        <v>0.473935162094774</v>
      </c>
      <c r="AE135" s="431">
        <v>23</v>
      </c>
      <c r="AF135" s="211"/>
      <c r="AG135" s="211"/>
      <c r="AH135" s="97" t="s">
        <v>442</v>
      </c>
      <c r="AI135" s="416">
        <v>173.3</v>
      </c>
      <c r="AJ135" s="422">
        <f t="shared" ref="AJ135:AJ166" si="26">AH135/AI135*100</f>
        <v>1.09636468551645</v>
      </c>
      <c r="AL135" s="116" t="s">
        <v>64</v>
      </c>
      <c r="AM135" s="116" t="s">
        <v>64</v>
      </c>
      <c r="AN135" s="116" t="s">
        <v>64</v>
      </c>
      <c r="AO135" s="116" t="s">
        <v>64</v>
      </c>
      <c r="AP135" s="116" t="s">
        <v>64</v>
      </c>
      <c r="AQ135" s="116" t="s">
        <v>64</v>
      </c>
      <c r="AR135" s="423" t="str">
        <f t="shared" ref="AR135:AR166" si="27">IF(AND(AD135&lt;10,AD135&gt;=-1.5,AA135&lt;5,AA135&gt;-1,AJ135&lt;6,AJ135&gt;=0),"合格","不合格")</f>
        <v>合格</v>
      </c>
      <c r="AS135" s="117" t="s">
        <v>65</v>
      </c>
      <c r="AT135" s="103" t="s">
        <v>778</v>
      </c>
      <c r="AU135" s="65" t="s">
        <v>319</v>
      </c>
    </row>
    <row r="136" ht="15" spans="1:47">
      <c r="A136" s="66">
        <v>130</v>
      </c>
      <c r="B136" s="421" t="s">
        <v>56</v>
      </c>
      <c r="C136" s="133">
        <v>20251118</v>
      </c>
      <c r="D136" s="103" t="s">
        <v>310</v>
      </c>
      <c r="E136" s="411" t="s">
        <v>875</v>
      </c>
      <c r="F136" s="92" t="s">
        <v>876</v>
      </c>
      <c r="G136" s="412" t="s">
        <v>60</v>
      </c>
      <c r="H136" s="103" t="s">
        <v>556</v>
      </c>
      <c r="I136" s="103" t="s">
        <v>152</v>
      </c>
      <c r="J136" s="104">
        <v>5.7</v>
      </c>
      <c r="K136" s="103" t="s">
        <v>579</v>
      </c>
      <c r="L136" s="103" t="s">
        <v>62</v>
      </c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03" t="s">
        <v>483</v>
      </c>
      <c r="AA136" s="106">
        <f t="shared" si="24"/>
        <v>0.210970464135024</v>
      </c>
      <c r="AB136" s="103" t="s">
        <v>600</v>
      </c>
      <c r="AC136" s="108">
        <f>(AB136-Z136)*VLOOKUP(AE136,公斤水的体积!A:B,2,)</f>
        <v>40.170977</v>
      </c>
      <c r="AD136" s="422">
        <f t="shared" si="25"/>
        <v>0.427442500000019</v>
      </c>
      <c r="AE136" s="431">
        <v>20</v>
      </c>
      <c r="AF136" s="211"/>
      <c r="AG136" s="211"/>
      <c r="AH136" s="97" t="s">
        <v>384</v>
      </c>
      <c r="AI136" s="416">
        <v>152.5</v>
      </c>
      <c r="AJ136" s="422">
        <f t="shared" si="26"/>
        <v>0.459016393442623</v>
      </c>
      <c r="AL136" s="116" t="s">
        <v>64</v>
      </c>
      <c r="AM136" s="116" t="s">
        <v>64</v>
      </c>
      <c r="AN136" s="116" t="s">
        <v>64</v>
      </c>
      <c r="AO136" s="116" t="s">
        <v>64</v>
      </c>
      <c r="AP136" s="116" t="s">
        <v>64</v>
      </c>
      <c r="AQ136" s="116" t="s">
        <v>64</v>
      </c>
      <c r="AR136" s="423" t="str">
        <f t="shared" si="27"/>
        <v>合格</v>
      </c>
      <c r="AS136" s="117" t="s">
        <v>65</v>
      </c>
      <c r="AT136" s="446">
        <v>20251118</v>
      </c>
      <c r="AU136" s="65" t="s">
        <v>319</v>
      </c>
    </row>
    <row r="137" ht="15" spans="1:47">
      <c r="A137" s="66">
        <v>131</v>
      </c>
      <c r="B137" s="421" t="s">
        <v>56</v>
      </c>
      <c r="C137" s="133">
        <v>20251118</v>
      </c>
      <c r="D137" s="103" t="s">
        <v>310</v>
      </c>
      <c r="E137" s="411" t="s">
        <v>877</v>
      </c>
      <c r="F137" s="92" t="s">
        <v>878</v>
      </c>
      <c r="G137" s="412" t="s">
        <v>570</v>
      </c>
      <c r="H137" s="103" t="s">
        <v>879</v>
      </c>
      <c r="I137" s="103" t="s">
        <v>152</v>
      </c>
      <c r="J137" s="104">
        <v>5.7</v>
      </c>
      <c r="K137" s="103" t="s">
        <v>484</v>
      </c>
      <c r="L137" s="103" t="s">
        <v>114</v>
      </c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03" t="s">
        <v>615</v>
      </c>
      <c r="AA137" s="106">
        <f t="shared" si="24"/>
        <v>0.211864406779664</v>
      </c>
      <c r="AB137" s="103" t="s">
        <v>600</v>
      </c>
      <c r="AC137" s="108">
        <f>(AB137-Z137)*VLOOKUP(AE137,公斤水的体积!A:B,2,)</f>
        <v>40.371331</v>
      </c>
      <c r="AD137" s="422">
        <f t="shared" si="25"/>
        <v>0.426196517412941</v>
      </c>
      <c r="AE137" s="431">
        <v>20</v>
      </c>
      <c r="AF137" s="211"/>
      <c r="AG137" s="211"/>
      <c r="AH137" s="97" t="s">
        <v>509</v>
      </c>
      <c r="AI137" s="416">
        <v>163.4</v>
      </c>
      <c r="AJ137" s="422">
        <f t="shared" si="26"/>
        <v>0.917992656058752</v>
      </c>
      <c r="AL137" s="116" t="s">
        <v>64</v>
      </c>
      <c r="AM137" s="116" t="s">
        <v>64</v>
      </c>
      <c r="AN137" s="116" t="s">
        <v>64</v>
      </c>
      <c r="AO137" s="116" t="s">
        <v>64</v>
      </c>
      <c r="AP137" s="116" t="s">
        <v>64</v>
      </c>
      <c r="AQ137" s="116" t="s">
        <v>64</v>
      </c>
      <c r="AR137" s="423" t="str">
        <f t="shared" si="27"/>
        <v>合格</v>
      </c>
      <c r="AS137" s="117" t="s">
        <v>65</v>
      </c>
      <c r="AT137" s="446">
        <v>20251118</v>
      </c>
      <c r="AU137" s="65" t="s">
        <v>319</v>
      </c>
    </row>
    <row r="138" ht="15" spans="1:47">
      <c r="A138" s="66">
        <v>132</v>
      </c>
      <c r="B138" s="421" t="s">
        <v>56</v>
      </c>
      <c r="C138" s="133">
        <v>20251118</v>
      </c>
      <c r="D138" s="103" t="s">
        <v>310</v>
      </c>
      <c r="E138" s="411" t="s">
        <v>880</v>
      </c>
      <c r="F138" s="92" t="s">
        <v>881</v>
      </c>
      <c r="G138" s="412" t="s">
        <v>137</v>
      </c>
      <c r="H138" s="103" t="s">
        <v>694</v>
      </c>
      <c r="I138" s="103" t="s">
        <v>152</v>
      </c>
      <c r="J138" s="104">
        <v>5.7</v>
      </c>
      <c r="K138" s="103" t="s">
        <v>788</v>
      </c>
      <c r="L138" s="103" t="s">
        <v>90</v>
      </c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03" t="s">
        <v>433</v>
      </c>
      <c r="AA138" s="106">
        <f t="shared" si="24"/>
        <v>0.190476190476193</v>
      </c>
      <c r="AB138" s="103" t="s">
        <v>882</v>
      </c>
      <c r="AC138" s="108">
        <f>(AB138-Z138)*VLOOKUP(AE138,公斤水的体积!A:B,2,)</f>
        <v>40.571685</v>
      </c>
      <c r="AD138" s="422">
        <f t="shared" si="25"/>
        <v>0.424962871287155</v>
      </c>
      <c r="AE138" s="431">
        <v>20</v>
      </c>
      <c r="AF138" s="211"/>
      <c r="AG138" s="211"/>
      <c r="AH138" s="97" t="s">
        <v>363</v>
      </c>
      <c r="AI138" s="416">
        <v>144.8</v>
      </c>
      <c r="AJ138" s="422">
        <f t="shared" si="26"/>
        <v>1.17403314917127</v>
      </c>
      <c r="AL138" s="116" t="s">
        <v>64</v>
      </c>
      <c r="AM138" s="116" t="s">
        <v>64</v>
      </c>
      <c r="AN138" s="116" t="s">
        <v>64</v>
      </c>
      <c r="AO138" s="116" t="s">
        <v>64</v>
      </c>
      <c r="AP138" s="116" t="s">
        <v>64</v>
      </c>
      <c r="AQ138" s="116" t="s">
        <v>64</v>
      </c>
      <c r="AR138" s="423" t="str">
        <f t="shared" si="27"/>
        <v>合格</v>
      </c>
      <c r="AS138" s="117" t="s">
        <v>65</v>
      </c>
      <c r="AT138" s="446">
        <v>20251118</v>
      </c>
      <c r="AU138" s="65" t="s">
        <v>319</v>
      </c>
    </row>
    <row r="139" ht="15" spans="1:47">
      <c r="A139" s="66">
        <v>133</v>
      </c>
      <c r="B139" s="421" t="s">
        <v>56</v>
      </c>
      <c r="C139" s="133">
        <v>20251118</v>
      </c>
      <c r="D139" s="103" t="s">
        <v>310</v>
      </c>
      <c r="E139" s="411" t="s">
        <v>883</v>
      </c>
      <c r="F139" s="92" t="s">
        <v>884</v>
      </c>
      <c r="G139" s="412" t="s">
        <v>60</v>
      </c>
      <c r="H139" s="103" t="s">
        <v>556</v>
      </c>
      <c r="I139" s="103" t="s">
        <v>152</v>
      </c>
      <c r="J139" s="104">
        <v>5.7</v>
      </c>
      <c r="K139" s="103" t="s">
        <v>519</v>
      </c>
      <c r="L139" s="103" t="s">
        <v>62</v>
      </c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03" t="s">
        <v>478</v>
      </c>
      <c r="AA139" s="106">
        <f t="shared" si="24"/>
        <v>0.207039337474108</v>
      </c>
      <c r="AB139" s="103" t="s">
        <v>493</v>
      </c>
      <c r="AC139" s="108">
        <f>(AB139-Z139)*VLOOKUP(AE139,公斤水的体积!A:B,2,)</f>
        <v>40.170977</v>
      </c>
      <c r="AD139" s="422">
        <f t="shared" si="25"/>
        <v>0.427442499999984</v>
      </c>
      <c r="AE139" s="431">
        <v>20</v>
      </c>
      <c r="AF139" s="211"/>
      <c r="AG139" s="211"/>
      <c r="AH139" s="97" t="s">
        <v>475</v>
      </c>
      <c r="AI139" s="416">
        <v>153.3</v>
      </c>
      <c r="AJ139" s="422">
        <f t="shared" si="26"/>
        <v>0.848010437051533</v>
      </c>
      <c r="AL139" s="116" t="s">
        <v>64</v>
      </c>
      <c r="AM139" s="116" t="s">
        <v>64</v>
      </c>
      <c r="AN139" s="116" t="s">
        <v>64</v>
      </c>
      <c r="AO139" s="116" t="s">
        <v>64</v>
      </c>
      <c r="AP139" s="116" t="s">
        <v>64</v>
      </c>
      <c r="AQ139" s="116" t="s">
        <v>64</v>
      </c>
      <c r="AR139" s="423" t="str">
        <f t="shared" si="27"/>
        <v>合格</v>
      </c>
      <c r="AS139" s="117" t="s">
        <v>65</v>
      </c>
      <c r="AT139" s="446">
        <v>20251118</v>
      </c>
      <c r="AU139" s="65" t="s">
        <v>319</v>
      </c>
    </row>
    <row r="140" ht="15" spans="1:47">
      <c r="A140" s="66">
        <v>134</v>
      </c>
      <c r="B140" s="421" t="s">
        <v>56</v>
      </c>
      <c r="C140" s="133">
        <v>20251118</v>
      </c>
      <c r="D140" s="103" t="s">
        <v>310</v>
      </c>
      <c r="E140" s="411" t="s">
        <v>885</v>
      </c>
      <c r="F140" s="92" t="s">
        <v>886</v>
      </c>
      <c r="G140" s="412" t="s">
        <v>118</v>
      </c>
      <c r="H140" s="103" t="s">
        <v>99</v>
      </c>
      <c r="I140" s="103" t="s">
        <v>152</v>
      </c>
      <c r="J140" s="104">
        <v>5.7</v>
      </c>
      <c r="K140" s="103" t="s">
        <v>445</v>
      </c>
      <c r="L140" s="103" t="s">
        <v>62</v>
      </c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03" t="s">
        <v>446</v>
      </c>
      <c r="AA140" s="106">
        <f t="shared" si="24"/>
        <v>0.198807157057643</v>
      </c>
      <c r="AB140" s="103" t="s">
        <v>887</v>
      </c>
      <c r="AC140" s="108">
        <f>(AB140-Z140)*VLOOKUP(AE140,公斤水的体积!A:B,2,)</f>
        <v>40.170977</v>
      </c>
      <c r="AD140" s="422">
        <f t="shared" si="25"/>
        <v>0.427442499999984</v>
      </c>
      <c r="AE140" s="431">
        <v>20</v>
      </c>
      <c r="AF140" s="211"/>
      <c r="AG140" s="211"/>
      <c r="AH140" s="97" t="s">
        <v>407</v>
      </c>
      <c r="AI140" s="416">
        <v>153.8</v>
      </c>
      <c r="AJ140" s="422">
        <f t="shared" si="26"/>
        <v>1.69050715214564</v>
      </c>
      <c r="AL140" s="116" t="s">
        <v>64</v>
      </c>
      <c r="AM140" s="116" t="s">
        <v>64</v>
      </c>
      <c r="AN140" s="116" t="s">
        <v>64</v>
      </c>
      <c r="AO140" s="116" t="s">
        <v>64</v>
      </c>
      <c r="AP140" s="116" t="s">
        <v>64</v>
      </c>
      <c r="AQ140" s="116" t="s">
        <v>64</v>
      </c>
      <c r="AR140" s="423" t="str">
        <f t="shared" si="27"/>
        <v>合格</v>
      </c>
      <c r="AS140" s="117" t="s">
        <v>65</v>
      </c>
      <c r="AT140" s="446">
        <v>20251118</v>
      </c>
      <c r="AU140" s="65" t="s">
        <v>319</v>
      </c>
    </row>
    <row r="141" ht="15" spans="1:47">
      <c r="A141" s="66">
        <v>135</v>
      </c>
      <c r="B141" s="421" t="s">
        <v>56</v>
      </c>
      <c r="C141" s="133">
        <v>20251118</v>
      </c>
      <c r="D141" s="103" t="s">
        <v>310</v>
      </c>
      <c r="E141" s="411" t="s">
        <v>888</v>
      </c>
      <c r="F141" s="92" t="s">
        <v>889</v>
      </c>
      <c r="G141" s="412" t="s">
        <v>60</v>
      </c>
      <c r="H141" s="103" t="s">
        <v>556</v>
      </c>
      <c r="I141" s="103" t="s">
        <v>152</v>
      </c>
      <c r="J141" s="104">
        <v>5.7</v>
      </c>
      <c r="K141" s="103" t="s">
        <v>484</v>
      </c>
      <c r="L141" s="103" t="s">
        <v>62</v>
      </c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03" t="s">
        <v>615</v>
      </c>
      <c r="AA141" s="106">
        <f t="shared" si="24"/>
        <v>0.211864406779664</v>
      </c>
      <c r="AB141" s="103" t="s">
        <v>859</v>
      </c>
      <c r="AC141" s="108">
        <f>(AB141-Z141)*VLOOKUP(AE141,公斤水的体积!A:B,2,)</f>
        <v>40.170977</v>
      </c>
      <c r="AD141" s="422">
        <f t="shared" si="25"/>
        <v>0.427442500000002</v>
      </c>
      <c r="AE141" s="431">
        <v>20</v>
      </c>
      <c r="AF141" s="211"/>
      <c r="AG141" s="211"/>
      <c r="AH141" s="97" t="s">
        <v>576</v>
      </c>
      <c r="AI141" s="416">
        <v>154.6</v>
      </c>
      <c r="AJ141" s="422">
        <f t="shared" si="26"/>
        <v>1.16429495472186</v>
      </c>
      <c r="AL141" s="116" t="s">
        <v>64</v>
      </c>
      <c r="AM141" s="116" t="s">
        <v>64</v>
      </c>
      <c r="AN141" s="116" t="s">
        <v>64</v>
      </c>
      <c r="AO141" s="116" t="s">
        <v>64</v>
      </c>
      <c r="AP141" s="116" t="s">
        <v>64</v>
      </c>
      <c r="AQ141" s="116" t="s">
        <v>64</v>
      </c>
      <c r="AR141" s="423" t="str">
        <f t="shared" si="27"/>
        <v>合格</v>
      </c>
      <c r="AS141" s="117" t="s">
        <v>65</v>
      </c>
      <c r="AT141" s="446">
        <v>20251118</v>
      </c>
      <c r="AU141" s="65" t="s">
        <v>319</v>
      </c>
    </row>
    <row r="142" ht="15" spans="1:47">
      <c r="A142" s="66">
        <v>136</v>
      </c>
      <c r="B142" s="421" t="s">
        <v>56</v>
      </c>
      <c r="C142" s="133">
        <v>20251118</v>
      </c>
      <c r="D142" s="103" t="s">
        <v>310</v>
      </c>
      <c r="E142" s="411" t="s">
        <v>890</v>
      </c>
      <c r="F142" s="92" t="s">
        <v>891</v>
      </c>
      <c r="G142" s="412" t="s">
        <v>137</v>
      </c>
      <c r="H142" s="103" t="s">
        <v>676</v>
      </c>
      <c r="I142" s="103" t="s">
        <v>152</v>
      </c>
      <c r="J142" s="104">
        <v>5.7</v>
      </c>
      <c r="K142" s="103" t="s">
        <v>392</v>
      </c>
      <c r="L142" s="103" t="s">
        <v>331</v>
      </c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03" t="s">
        <v>631</v>
      </c>
      <c r="AA142" s="106">
        <f t="shared" si="24"/>
        <v>0.182815356489948</v>
      </c>
      <c r="AB142" s="103" t="s">
        <v>761</v>
      </c>
      <c r="AC142" s="108">
        <f>(AB142-Z142)*VLOOKUP(AE142,公斤水的体积!A:B,2,)</f>
        <v>41.673632</v>
      </c>
      <c r="AD142" s="422">
        <f t="shared" si="25"/>
        <v>0.418390361445795</v>
      </c>
      <c r="AE142" s="431">
        <v>20</v>
      </c>
      <c r="AF142" s="211"/>
      <c r="AG142" s="211"/>
      <c r="AH142" s="97" t="s">
        <v>721</v>
      </c>
      <c r="AI142" s="416">
        <v>143.2</v>
      </c>
      <c r="AJ142" s="422">
        <f t="shared" si="26"/>
        <v>1.74581005586592</v>
      </c>
      <c r="AL142" s="116" t="s">
        <v>64</v>
      </c>
      <c r="AM142" s="116" t="s">
        <v>64</v>
      </c>
      <c r="AN142" s="116" t="s">
        <v>64</v>
      </c>
      <c r="AO142" s="116" t="s">
        <v>64</v>
      </c>
      <c r="AP142" s="116" t="s">
        <v>64</v>
      </c>
      <c r="AQ142" s="116" t="s">
        <v>64</v>
      </c>
      <c r="AR142" s="423" t="str">
        <f t="shared" si="27"/>
        <v>合格</v>
      </c>
      <c r="AS142" s="117" t="s">
        <v>65</v>
      </c>
      <c r="AT142" s="446">
        <v>20251118</v>
      </c>
      <c r="AU142" s="65" t="s">
        <v>319</v>
      </c>
    </row>
    <row r="143" ht="15" spans="1:47">
      <c r="A143" s="66">
        <v>137</v>
      </c>
      <c r="B143" s="421" t="s">
        <v>56</v>
      </c>
      <c r="C143" s="133">
        <v>20251118</v>
      </c>
      <c r="D143" s="103" t="s">
        <v>310</v>
      </c>
      <c r="E143" s="411" t="s">
        <v>892</v>
      </c>
      <c r="F143" s="92" t="s">
        <v>893</v>
      </c>
      <c r="G143" s="412" t="s">
        <v>60</v>
      </c>
      <c r="H143" s="103" t="s">
        <v>703</v>
      </c>
      <c r="I143" s="103" t="s">
        <v>61</v>
      </c>
      <c r="J143" s="104">
        <v>5.7</v>
      </c>
      <c r="K143" s="103" t="s">
        <v>492</v>
      </c>
      <c r="L143" s="103" t="s">
        <v>354</v>
      </c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03" t="s">
        <v>503</v>
      </c>
      <c r="AA143" s="106">
        <f t="shared" si="24"/>
        <v>0.208768267223385</v>
      </c>
      <c r="AB143" s="103" t="s">
        <v>480</v>
      </c>
      <c r="AC143" s="108">
        <f>(AB143-Z143)*VLOOKUP(AE143,公斤水的体积!A:B,2,)</f>
        <v>40.772039</v>
      </c>
      <c r="AD143" s="422">
        <f t="shared" si="25"/>
        <v>0.423741379310358</v>
      </c>
      <c r="AE143" s="431">
        <v>20</v>
      </c>
      <c r="AF143" s="211"/>
      <c r="AG143" s="211"/>
      <c r="AH143" s="97" t="s">
        <v>494</v>
      </c>
      <c r="AI143" s="416">
        <v>155.7</v>
      </c>
      <c r="AJ143" s="422">
        <f t="shared" si="26"/>
        <v>0.899165061014772</v>
      </c>
      <c r="AL143" s="116" t="s">
        <v>64</v>
      </c>
      <c r="AM143" s="116" t="s">
        <v>64</v>
      </c>
      <c r="AN143" s="116" t="s">
        <v>64</v>
      </c>
      <c r="AO143" s="116" t="s">
        <v>64</v>
      </c>
      <c r="AP143" s="116" t="s">
        <v>64</v>
      </c>
      <c r="AQ143" s="116" t="s">
        <v>64</v>
      </c>
      <c r="AR143" s="423" t="str">
        <f t="shared" si="27"/>
        <v>合格</v>
      </c>
      <c r="AS143" s="117" t="s">
        <v>65</v>
      </c>
      <c r="AT143" s="446">
        <v>20251118</v>
      </c>
      <c r="AU143" s="65" t="s">
        <v>319</v>
      </c>
    </row>
    <row r="144" ht="15" spans="1:47">
      <c r="A144" s="66">
        <v>138</v>
      </c>
      <c r="B144" s="421" t="s">
        <v>56</v>
      </c>
      <c r="C144" s="133">
        <v>20251118</v>
      </c>
      <c r="D144" s="103" t="s">
        <v>310</v>
      </c>
      <c r="E144" s="411" t="s">
        <v>894</v>
      </c>
      <c r="F144" s="92" t="s">
        <v>895</v>
      </c>
      <c r="G144" s="412" t="s">
        <v>60</v>
      </c>
      <c r="H144" s="103" t="s">
        <v>556</v>
      </c>
      <c r="I144" s="103" t="s">
        <v>152</v>
      </c>
      <c r="J144" s="104">
        <v>5.7</v>
      </c>
      <c r="K144" s="103" t="s">
        <v>817</v>
      </c>
      <c r="L144" s="103" t="s">
        <v>62</v>
      </c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03" t="s">
        <v>818</v>
      </c>
      <c r="AA144" s="106">
        <f t="shared" si="24"/>
        <v>0.215517241379313</v>
      </c>
      <c r="AB144" s="103" t="s">
        <v>401</v>
      </c>
      <c r="AC144" s="108">
        <f>(AB144-Z144)*VLOOKUP(AE144,公斤水的体积!A:B,2,)</f>
        <v>40.170977</v>
      </c>
      <c r="AD144" s="422">
        <f t="shared" si="25"/>
        <v>0.427442500000019</v>
      </c>
      <c r="AE144" s="431">
        <v>20</v>
      </c>
      <c r="AF144" s="211"/>
      <c r="AG144" s="211"/>
      <c r="AH144" s="97" t="s">
        <v>768</v>
      </c>
      <c r="AI144" s="416">
        <v>178.6</v>
      </c>
      <c r="AJ144" s="422">
        <f t="shared" si="26"/>
        <v>2.01567749160134</v>
      </c>
      <c r="AL144" s="116" t="s">
        <v>64</v>
      </c>
      <c r="AM144" s="116" t="s">
        <v>64</v>
      </c>
      <c r="AN144" s="116" t="s">
        <v>64</v>
      </c>
      <c r="AO144" s="116" t="s">
        <v>64</v>
      </c>
      <c r="AP144" s="116" t="s">
        <v>64</v>
      </c>
      <c r="AQ144" s="116" t="s">
        <v>64</v>
      </c>
      <c r="AR144" s="423" t="str">
        <f t="shared" si="27"/>
        <v>合格</v>
      </c>
      <c r="AS144" s="117" t="s">
        <v>65</v>
      </c>
      <c r="AT144" s="446">
        <v>20251118</v>
      </c>
      <c r="AU144" s="65" t="s">
        <v>319</v>
      </c>
    </row>
    <row r="145" ht="15" spans="1:47">
      <c r="A145" s="66">
        <v>139</v>
      </c>
      <c r="B145" s="421" t="s">
        <v>56</v>
      </c>
      <c r="C145" s="133">
        <v>20251118</v>
      </c>
      <c r="D145" s="103" t="s">
        <v>310</v>
      </c>
      <c r="E145" s="411" t="s">
        <v>896</v>
      </c>
      <c r="F145" s="92" t="s">
        <v>897</v>
      </c>
      <c r="G145" s="412" t="s">
        <v>351</v>
      </c>
      <c r="H145" s="103" t="s">
        <v>898</v>
      </c>
      <c r="I145" s="103" t="s">
        <v>81</v>
      </c>
      <c r="J145" s="104">
        <v>5.7</v>
      </c>
      <c r="K145" s="103" t="s">
        <v>899</v>
      </c>
      <c r="L145" s="103" t="s">
        <v>90</v>
      </c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03" t="s">
        <v>900</v>
      </c>
      <c r="AA145" s="106">
        <f t="shared" si="24"/>
        <v>0.229357798165141</v>
      </c>
      <c r="AB145" s="103" t="s">
        <v>814</v>
      </c>
      <c r="AC145" s="108">
        <f>(AB145-Z145)*VLOOKUP(AE145,公斤水的体积!A:B,2,)</f>
        <v>40.571685</v>
      </c>
      <c r="AD145" s="422">
        <f t="shared" si="25"/>
        <v>0.424962871287138</v>
      </c>
      <c r="AE145" s="431">
        <v>20</v>
      </c>
      <c r="AF145" s="211"/>
      <c r="AG145" s="211"/>
      <c r="AH145" s="97" t="s">
        <v>901</v>
      </c>
      <c r="AI145" s="416">
        <v>170.6</v>
      </c>
      <c r="AJ145" s="422">
        <f t="shared" si="26"/>
        <v>2.2274325908558</v>
      </c>
      <c r="AL145" s="116" t="s">
        <v>64</v>
      </c>
      <c r="AM145" s="116" t="s">
        <v>64</v>
      </c>
      <c r="AN145" s="116" t="s">
        <v>64</v>
      </c>
      <c r="AO145" s="116" t="s">
        <v>64</v>
      </c>
      <c r="AP145" s="116" t="s">
        <v>64</v>
      </c>
      <c r="AQ145" s="116" t="s">
        <v>64</v>
      </c>
      <c r="AR145" s="423" t="str">
        <f t="shared" si="27"/>
        <v>合格</v>
      </c>
      <c r="AS145" s="117" t="s">
        <v>65</v>
      </c>
      <c r="AT145" s="446">
        <v>20251118</v>
      </c>
      <c r="AU145" s="65" t="s">
        <v>319</v>
      </c>
    </row>
    <row r="146" ht="15" spans="1:47">
      <c r="A146" s="66">
        <v>140</v>
      </c>
      <c r="B146" s="421" t="s">
        <v>56</v>
      </c>
      <c r="C146" s="133">
        <v>20251118</v>
      </c>
      <c r="D146" s="103" t="s">
        <v>310</v>
      </c>
      <c r="E146" s="411" t="s">
        <v>902</v>
      </c>
      <c r="F146" s="92" t="s">
        <v>903</v>
      </c>
      <c r="G146" s="412" t="s">
        <v>60</v>
      </c>
      <c r="H146" s="103" t="s">
        <v>556</v>
      </c>
      <c r="I146" s="103" t="s">
        <v>314</v>
      </c>
      <c r="J146" s="104">
        <v>5.7</v>
      </c>
      <c r="K146" s="103" t="s">
        <v>647</v>
      </c>
      <c r="L146" s="103" t="s">
        <v>62</v>
      </c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03" t="s">
        <v>565</v>
      </c>
      <c r="AA146" s="106">
        <f t="shared" si="24"/>
        <v>0.2257336343115</v>
      </c>
      <c r="AB146" s="103" t="s">
        <v>904</v>
      </c>
      <c r="AC146" s="108">
        <f>(AB146-Z146)*VLOOKUP(AE146,公斤水的体积!A:B,2,)</f>
        <v>40.772039</v>
      </c>
      <c r="AD146" s="422">
        <f t="shared" si="25"/>
        <v>1.93009750000002</v>
      </c>
      <c r="AE146" s="431">
        <v>20</v>
      </c>
      <c r="AF146" s="211"/>
      <c r="AG146" s="211"/>
      <c r="AH146" s="97" t="s">
        <v>494</v>
      </c>
      <c r="AI146" s="416">
        <v>157.8</v>
      </c>
      <c r="AJ146" s="422">
        <f t="shared" si="26"/>
        <v>0.887198986058301</v>
      </c>
      <c r="AL146" s="116" t="s">
        <v>64</v>
      </c>
      <c r="AM146" s="116" t="s">
        <v>64</v>
      </c>
      <c r="AN146" s="116" t="s">
        <v>64</v>
      </c>
      <c r="AO146" s="116" t="s">
        <v>64</v>
      </c>
      <c r="AP146" s="116" t="s">
        <v>64</v>
      </c>
      <c r="AQ146" s="116" t="s">
        <v>64</v>
      </c>
      <c r="AR146" s="423" t="str">
        <f t="shared" si="27"/>
        <v>合格</v>
      </c>
      <c r="AS146" s="117" t="s">
        <v>65</v>
      </c>
      <c r="AT146" s="446">
        <v>20251118</v>
      </c>
      <c r="AU146" s="65" t="s">
        <v>319</v>
      </c>
    </row>
    <row r="147" ht="15" spans="1:47">
      <c r="A147" s="66">
        <v>141</v>
      </c>
      <c r="B147" s="421" t="s">
        <v>56</v>
      </c>
      <c r="C147" s="133">
        <v>20251118</v>
      </c>
      <c r="D147" s="103" t="s">
        <v>310</v>
      </c>
      <c r="E147" s="411" t="s">
        <v>905</v>
      </c>
      <c r="F147" s="92" t="s">
        <v>906</v>
      </c>
      <c r="G147" s="412" t="s">
        <v>60</v>
      </c>
      <c r="H147" s="103" t="s">
        <v>907</v>
      </c>
      <c r="I147" s="103" t="s">
        <v>61</v>
      </c>
      <c r="J147" s="104">
        <v>5.7</v>
      </c>
      <c r="K147" s="103" t="s">
        <v>550</v>
      </c>
      <c r="L147" s="103" t="s">
        <v>62</v>
      </c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03" t="s">
        <v>271</v>
      </c>
      <c r="AA147" s="106">
        <f t="shared" si="24"/>
        <v>0.238663484486877</v>
      </c>
      <c r="AB147" s="103" t="s">
        <v>551</v>
      </c>
      <c r="AC147" s="108">
        <f>(AB147-Z147)*VLOOKUP(AE147,公斤水的体积!A:B,2,)</f>
        <v>40.170977</v>
      </c>
      <c r="AD147" s="422">
        <f t="shared" si="25"/>
        <v>0.427442500000019</v>
      </c>
      <c r="AE147" s="431">
        <v>20</v>
      </c>
      <c r="AF147" s="211"/>
      <c r="AG147" s="211"/>
      <c r="AH147" s="97" t="s">
        <v>469</v>
      </c>
      <c r="AI147" s="416">
        <v>179.6</v>
      </c>
      <c r="AJ147" s="422">
        <f t="shared" si="26"/>
        <v>1.33630289532294</v>
      </c>
      <c r="AL147" s="116" t="s">
        <v>64</v>
      </c>
      <c r="AM147" s="116" t="s">
        <v>64</v>
      </c>
      <c r="AN147" s="116" t="s">
        <v>64</v>
      </c>
      <c r="AO147" s="116" t="s">
        <v>64</v>
      </c>
      <c r="AP147" s="116" t="s">
        <v>64</v>
      </c>
      <c r="AQ147" s="116" t="s">
        <v>64</v>
      </c>
      <c r="AR147" s="423" t="str">
        <f t="shared" si="27"/>
        <v>合格</v>
      </c>
      <c r="AS147" s="117" t="s">
        <v>65</v>
      </c>
      <c r="AT147" s="446">
        <v>20251118</v>
      </c>
      <c r="AU147" s="65" t="s">
        <v>319</v>
      </c>
    </row>
    <row r="148" ht="15" spans="1:47">
      <c r="A148" s="66">
        <v>142</v>
      </c>
      <c r="B148" s="421" t="s">
        <v>56</v>
      </c>
      <c r="C148" s="133">
        <v>20251118</v>
      </c>
      <c r="D148" s="103" t="s">
        <v>310</v>
      </c>
      <c r="E148" s="411" t="s">
        <v>908</v>
      </c>
      <c r="F148" s="92" t="s">
        <v>909</v>
      </c>
      <c r="G148" s="412" t="s">
        <v>118</v>
      </c>
      <c r="H148" s="103" t="s">
        <v>910</v>
      </c>
      <c r="I148" s="103" t="s">
        <v>398</v>
      </c>
      <c r="J148" s="104">
        <v>5.7</v>
      </c>
      <c r="K148" s="103" t="s">
        <v>483</v>
      </c>
      <c r="L148" s="103" t="s">
        <v>62</v>
      </c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03" t="s">
        <v>484</v>
      </c>
      <c r="AA148" s="106">
        <f t="shared" si="24"/>
        <v>0.211416490486246</v>
      </c>
      <c r="AB148" s="103" t="s">
        <v>833</v>
      </c>
      <c r="AC148" s="108">
        <f>(AB148-Z148)*VLOOKUP(AE148,公斤水的体积!A:B,2,)</f>
        <v>40.170977</v>
      </c>
      <c r="AD148" s="422">
        <f t="shared" si="25"/>
        <v>0.427442499999984</v>
      </c>
      <c r="AE148" s="431">
        <v>20</v>
      </c>
      <c r="AF148" s="211"/>
      <c r="AG148" s="211"/>
      <c r="AH148" s="97" t="s">
        <v>469</v>
      </c>
      <c r="AI148" s="416">
        <v>154.8</v>
      </c>
      <c r="AJ148" s="422">
        <f t="shared" si="26"/>
        <v>1.55038759689922</v>
      </c>
      <c r="AL148" s="116" t="s">
        <v>64</v>
      </c>
      <c r="AM148" s="116" t="s">
        <v>64</v>
      </c>
      <c r="AN148" s="116" t="s">
        <v>64</v>
      </c>
      <c r="AO148" s="116" t="s">
        <v>64</v>
      </c>
      <c r="AP148" s="116" t="s">
        <v>64</v>
      </c>
      <c r="AQ148" s="116" t="s">
        <v>64</v>
      </c>
      <c r="AR148" s="423" t="str">
        <f t="shared" si="27"/>
        <v>合格</v>
      </c>
      <c r="AS148" s="117" t="s">
        <v>65</v>
      </c>
      <c r="AT148" s="446">
        <v>20251118</v>
      </c>
      <c r="AU148" s="65" t="s">
        <v>319</v>
      </c>
    </row>
    <row r="149" ht="15" spans="1:47">
      <c r="A149" s="66">
        <v>143</v>
      </c>
      <c r="B149" s="421" t="s">
        <v>56</v>
      </c>
      <c r="C149" s="133">
        <v>20251118</v>
      </c>
      <c r="D149" s="103" t="s">
        <v>310</v>
      </c>
      <c r="E149" s="411" t="s">
        <v>911</v>
      </c>
      <c r="F149" s="92" t="s">
        <v>912</v>
      </c>
      <c r="G149" s="412" t="s">
        <v>570</v>
      </c>
      <c r="H149" s="103" t="s">
        <v>706</v>
      </c>
      <c r="I149" s="103" t="s">
        <v>152</v>
      </c>
      <c r="J149" s="104">
        <v>5.7</v>
      </c>
      <c r="K149" s="103" t="s">
        <v>725</v>
      </c>
      <c r="L149" s="103" t="s">
        <v>114</v>
      </c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03" t="s">
        <v>473</v>
      </c>
      <c r="AA149" s="106">
        <f t="shared" si="24"/>
        <v>0.202429149797574</v>
      </c>
      <c r="AB149" s="103" t="s">
        <v>669</v>
      </c>
      <c r="AC149" s="108">
        <f>(AB149-Z149)*VLOOKUP(AE149,公斤水的体积!A:B,2,)</f>
        <v>40.371331</v>
      </c>
      <c r="AD149" s="422">
        <f t="shared" si="25"/>
        <v>0.426196517412923</v>
      </c>
      <c r="AE149" s="431">
        <v>20</v>
      </c>
      <c r="AF149" s="211"/>
      <c r="AG149" s="211"/>
      <c r="AH149" s="97" t="s">
        <v>334</v>
      </c>
      <c r="AI149" s="416">
        <v>160</v>
      </c>
      <c r="AJ149" s="422">
        <f t="shared" si="26"/>
        <v>1.75</v>
      </c>
      <c r="AL149" s="116" t="s">
        <v>64</v>
      </c>
      <c r="AM149" s="116" t="s">
        <v>64</v>
      </c>
      <c r="AN149" s="116" t="s">
        <v>64</v>
      </c>
      <c r="AO149" s="116" t="s">
        <v>64</v>
      </c>
      <c r="AP149" s="116" t="s">
        <v>64</v>
      </c>
      <c r="AQ149" s="116" t="s">
        <v>64</v>
      </c>
      <c r="AR149" s="423" t="str">
        <f t="shared" si="27"/>
        <v>合格</v>
      </c>
      <c r="AS149" s="117" t="s">
        <v>65</v>
      </c>
      <c r="AT149" s="446">
        <v>20251118</v>
      </c>
      <c r="AU149" s="65" t="s">
        <v>319</v>
      </c>
    </row>
    <row r="150" ht="15" spans="1:47">
      <c r="A150" s="66">
        <v>144</v>
      </c>
      <c r="B150" s="421" t="s">
        <v>56</v>
      </c>
      <c r="C150" s="133">
        <v>20251118</v>
      </c>
      <c r="D150" s="103" t="s">
        <v>310</v>
      </c>
      <c r="E150" s="411" t="s">
        <v>913</v>
      </c>
      <c r="F150" s="92" t="s">
        <v>914</v>
      </c>
      <c r="G150" s="412" t="s">
        <v>79</v>
      </c>
      <c r="H150" s="103" t="s">
        <v>259</v>
      </c>
      <c r="I150" s="103" t="s">
        <v>81</v>
      </c>
      <c r="J150" s="104">
        <v>5.7</v>
      </c>
      <c r="K150" s="103" t="s">
        <v>353</v>
      </c>
      <c r="L150" s="103" t="s">
        <v>417</v>
      </c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03" t="s">
        <v>355</v>
      </c>
      <c r="AA150" s="106">
        <f t="shared" si="24"/>
        <v>0.17921146953404</v>
      </c>
      <c r="AB150" s="103" t="s">
        <v>915</v>
      </c>
      <c r="AC150" s="108">
        <f>(AB150-Z150)*VLOOKUP(AE150,公斤水的体积!A:B,2,)</f>
        <v>41.573455</v>
      </c>
      <c r="AD150" s="422">
        <f t="shared" si="25"/>
        <v>0.418973429951701</v>
      </c>
      <c r="AE150" s="431">
        <v>20</v>
      </c>
      <c r="AF150" s="211"/>
      <c r="AG150" s="211"/>
      <c r="AH150" s="97" t="s">
        <v>442</v>
      </c>
      <c r="AI150" s="416">
        <v>138.9</v>
      </c>
      <c r="AJ150" s="422">
        <f t="shared" si="26"/>
        <v>1.3678905687545</v>
      </c>
      <c r="AL150" s="116" t="s">
        <v>64</v>
      </c>
      <c r="AM150" s="116" t="s">
        <v>64</v>
      </c>
      <c r="AN150" s="116" t="s">
        <v>64</v>
      </c>
      <c r="AO150" s="116" t="s">
        <v>64</v>
      </c>
      <c r="AP150" s="116" t="s">
        <v>64</v>
      </c>
      <c r="AQ150" s="116" t="s">
        <v>64</v>
      </c>
      <c r="AR150" s="423" t="str">
        <f t="shared" si="27"/>
        <v>合格</v>
      </c>
      <c r="AS150" s="117" t="s">
        <v>65</v>
      </c>
      <c r="AT150" s="446">
        <v>20251118</v>
      </c>
      <c r="AU150" s="65" t="s">
        <v>319</v>
      </c>
    </row>
    <row r="151" ht="15" spans="1:47">
      <c r="A151" s="66">
        <v>145</v>
      </c>
      <c r="B151" s="421" t="s">
        <v>56</v>
      </c>
      <c r="C151" s="133">
        <v>20251118</v>
      </c>
      <c r="D151" s="103" t="s">
        <v>310</v>
      </c>
      <c r="E151" s="411" t="s">
        <v>916</v>
      </c>
      <c r="F151" s="92" t="s">
        <v>917</v>
      </c>
      <c r="G151" s="412" t="s">
        <v>60</v>
      </c>
      <c r="H151" s="103" t="s">
        <v>337</v>
      </c>
      <c r="I151" s="103" t="s">
        <v>152</v>
      </c>
      <c r="J151" s="104">
        <v>5.7</v>
      </c>
      <c r="K151" s="103" t="s">
        <v>445</v>
      </c>
      <c r="L151" s="103" t="s">
        <v>95</v>
      </c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03" t="s">
        <v>446</v>
      </c>
      <c r="AA151" s="106">
        <f t="shared" si="24"/>
        <v>0.198807157057643</v>
      </c>
      <c r="AB151" s="103" t="s">
        <v>918</v>
      </c>
      <c r="AC151" s="108">
        <f>(AB151-Z151)*VLOOKUP(AE151,公斤水的体积!A:B,2,)</f>
        <v>40.271154</v>
      </c>
      <c r="AD151" s="422">
        <f t="shared" si="25"/>
        <v>0.426817955112223</v>
      </c>
      <c r="AE151" s="431">
        <v>20</v>
      </c>
      <c r="AF151" s="211"/>
      <c r="AG151" s="211"/>
      <c r="AH151" s="97" t="s">
        <v>830</v>
      </c>
      <c r="AI151" s="416">
        <v>145.1</v>
      </c>
      <c r="AJ151" s="422">
        <f t="shared" si="26"/>
        <v>0.344589937973811</v>
      </c>
      <c r="AL151" s="116" t="s">
        <v>64</v>
      </c>
      <c r="AM151" s="116" t="s">
        <v>64</v>
      </c>
      <c r="AN151" s="116" t="s">
        <v>64</v>
      </c>
      <c r="AO151" s="116" t="s">
        <v>64</v>
      </c>
      <c r="AP151" s="116" t="s">
        <v>64</v>
      </c>
      <c r="AQ151" s="116" t="s">
        <v>64</v>
      </c>
      <c r="AR151" s="423" t="str">
        <f t="shared" si="27"/>
        <v>合格</v>
      </c>
      <c r="AS151" s="117" t="s">
        <v>65</v>
      </c>
      <c r="AT151" s="446">
        <v>20251118</v>
      </c>
      <c r="AU151" s="65" t="s">
        <v>319</v>
      </c>
    </row>
    <row r="152" ht="15" spans="1:47">
      <c r="A152" s="66">
        <v>146</v>
      </c>
      <c r="B152" s="421" t="s">
        <v>56</v>
      </c>
      <c r="C152" s="133">
        <v>20251118</v>
      </c>
      <c r="D152" s="103" t="s">
        <v>310</v>
      </c>
      <c r="E152" s="411" t="s">
        <v>919</v>
      </c>
      <c r="F152" s="92" t="s">
        <v>920</v>
      </c>
      <c r="G152" s="412" t="s">
        <v>60</v>
      </c>
      <c r="H152" s="103" t="s">
        <v>398</v>
      </c>
      <c r="I152" s="103"/>
      <c r="J152" s="118">
        <v>5</v>
      </c>
      <c r="K152" s="103" t="s">
        <v>921</v>
      </c>
      <c r="L152" s="103" t="s">
        <v>62</v>
      </c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03" t="s">
        <v>922</v>
      </c>
      <c r="AA152" s="106">
        <f t="shared" si="24"/>
        <v>0.233644859813071</v>
      </c>
      <c r="AB152" s="103" t="s">
        <v>923</v>
      </c>
      <c r="AC152" s="108">
        <f>(AB152-Z152)*VLOOKUP(AE152,公斤水的体积!A:B,2,)</f>
        <v>40.170977</v>
      </c>
      <c r="AD152" s="422">
        <f t="shared" si="25"/>
        <v>0.427442499999984</v>
      </c>
      <c r="AE152" s="431">
        <v>20</v>
      </c>
      <c r="AF152" s="211"/>
      <c r="AG152" s="211"/>
      <c r="AH152" s="97" t="s">
        <v>670</v>
      </c>
      <c r="AI152" s="416">
        <v>173</v>
      </c>
      <c r="AJ152" s="422">
        <f t="shared" si="26"/>
        <v>2.25433526011561</v>
      </c>
      <c r="AL152" s="116" t="s">
        <v>64</v>
      </c>
      <c r="AM152" s="116" t="s">
        <v>64</v>
      </c>
      <c r="AN152" s="116" t="s">
        <v>64</v>
      </c>
      <c r="AO152" s="116" t="s">
        <v>64</v>
      </c>
      <c r="AP152" s="116" t="s">
        <v>64</v>
      </c>
      <c r="AQ152" s="116" t="s">
        <v>64</v>
      </c>
      <c r="AR152" s="423" t="str">
        <f t="shared" si="27"/>
        <v>合格</v>
      </c>
      <c r="AS152" s="117" t="s">
        <v>65</v>
      </c>
      <c r="AT152" s="446">
        <v>20251118</v>
      </c>
      <c r="AU152" s="65" t="s">
        <v>319</v>
      </c>
    </row>
    <row r="153" ht="15" spans="1:47">
      <c r="A153" s="66">
        <v>147</v>
      </c>
      <c r="B153" s="421" t="s">
        <v>56</v>
      </c>
      <c r="C153" s="133">
        <v>20251118</v>
      </c>
      <c r="D153" s="103" t="s">
        <v>310</v>
      </c>
      <c r="E153" s="411" t="s">
        <v>924</v>
      </c>
      <c r="F153" s="92" t="s">
        <v>925</v>
      </c>
      <c r="G153" s="412" t="s">
        <v>296</v>
      </c>
      <c r="H153" s="103" t="s">
        <v>926</v>
      </c>
      <c r="I153" s="103" t="s">
        <v>81</v>
      </c>
      <c r="J153" s="104">
        <v>5.7</v>
      </c>
      <c r="K153" s="103" t="s">
        <v>339</v>
      </c>
      <c r="L153" s="103" t="s">
        <v>62</v>
      </c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03" t="s">
        <v>460</v>
      </c>
      <c r="AA153" s="106">
        <f t="shared" si="24"/>
        <v>0.210084033613448</v>
      </c>
      <c r="AB153" s="103" t="s">
        <v>485</v>
      </c>
      <c r="AC153" s="108">
        <f>(AB153-Z153)*VLOOKUP(AE153,公斤水的体积!A:B,2,)</f>
        <v>40.170977</v>
      </c>
      <c r="AD153" s="422">
        <f t="shared" si="25"/>
        <v>0.427442499999984</v>
      </c>
      <c r="AE153" s="431">
        <v>20</v>
      </c>
      <c r="AF153" s="211"/>
      <c r="AG153" s="211"/>
      <c r="AH153" s="97" t="s">
        <v>927</v>
      </c>
      <c r="AI153" s="416">
        <v>162.7</v>
      </c>
      <c r="AJ153" s="422">
        <f t="shared" si="26"/>
        <v>2.08973570989551</v>
      </c>
      <c r="AL153" s="116" t="s">
        <v>64</v>
      </c>
      <c r="AM153" s="116" t="s">
        <v>64</v>
      </c>
      <c r="AN153" s="116" t="s">
        <v>64</v>
      </c>
      <c r="AO153" s="116" t="s">
        <v>64</v>
      </c>
      <c r="AP153" s="116" t="s">
        <v>64</v>
      </c>
      <c r="AQ153" s="116" t="s">
        <v>64</v>
      </c>
      <c r="AR153" s="423" t="str">
        <f t="shared" si="27"/>
        <v>合格</v>
      </c>
      <c r="AS153" s="117" t="s">
        <v>65</v>
      </c>
      <c r="AT153" s="446">
        <v>20251118</v>
      </c>
      <c r="AU153" s="65" t="s">
        <v>319</v>
      </c>
    </row>
    <row r="154" ht="15" spans="1:47">
      <c r="A154" s="66">
        <v>148</v>
      </c>
      <c r="B154" s="421" t="s">
        <v>56</v>
      </c>
      <c r="C154" s="133">
        <v>20251118</v>
      </c>
      <c r="D154" s="103" t="s">
        <v>310</v>
      </c>
      <c r="E154" s="411" t="s">
        <v>928</v>
      </c>
      <c r="F154" s="92" t="s">
        <v>929</v>
      </c>
      <c r="G154" s="412" t="s">
        <v>60</v>
      </c>
      <c r="H154" s="103" t="s">
        <v>930</v>
      </c>
      <c r="I154" s="103"/>
      <c r="J154" s="118">
        <v>5</v>
      </c>
      <c r="K154" s="103" t="s">
        <v>812</v>
      </c>
      <c r="L154" s="103" t="s">
        <v>62</v>
      </c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03" t="s">
        <v>813</v>
      </c>
      <c r="AA154" s="106">
        <f t="shared" si="24"/>
        <v>0.227272727272731</v>
      </c>
      <c r="AB154" s="103" t="s">
        <v>814</v>
      </c>
      <c r="AC154" s="108">
        <f>(AB154-Z154)*VLOOKUP(AE154,公斤水的体积!A:B,2,)</f>
        <v>40.170977</v>
      </c>
      <c r="AD154" s="422">
        <f t="shared" si="25"/>
        <v>0.427442500000002</v>
      </c>
      <c r="AE154" s="431">
        <v>20</v>
      </c>
      <c r="AF154" s="211"/>
      <c r="AG154" s="211"/>
      <c r="AH154" s="97" t="s">
        <v>318</v>
      </c>
      <c r="AI154" s="416">
        <v>170.6</v>
      </c>
      <c r="AJ154" s="422">
        <f t="shared" si="26"/>
        <v>2.46189917936694</v>
      </c>
      <c r="AL154" s="116" t="s">
        <v>64</v>
      </c>
      <c r="AM154" s="116" t="s">
        <v>64</v>
      </c>
      <c r="AN154" s="116" t="s">
        <v>64</v>
      </c>
      <c r="AO154" s="116" t="s">
        <v>64</v>
      </c>
      <c r="AP154" s="116" t="s">
        <v>64</v>
      </c>
      <c r="AQ154" s="116" t="s">
        <v>64</v>
      </c>
      <c r="AR154" s="423" t="str">
        <f t="shared" si="27"/>
        <v>合格</v>
      </c>
      <c r="AS154" s="117" t="s">
        <v>65</v>
      </c>
      <c r="AT154" s="446">
        <v>20251118</v>
      </c>
      <c r="AU154" s="65" t="s">
        <v>319</v>
      </c>
    </row>
    <row r="155" ht="15" spans="1:47">
      <c r="A155" s="66">
        <v>149</v>
      </c>
      <c r="B155" s="421" t="s">
        <v>56</v>
      </c>
      <c r="C155" s="133">
        <v>20251118</v>
      </c>
      <c r="D155" s="103" t="s">
        <v>310</v>
      </c>
      <c r="E155" s="411" t="s">
        <v>931</v>
      </c>
      <c r="F155" s="92" t="s">
        <v>932</v>
      </c>
      <c r="G155" s="412" t="s">
        <v>60</v>
      </c>
      <c r="H155" s="103" t="s">
        <v>556</v>
      </c>
      <c r="I155" s="103" t="s">
        <v>152</v>
      </c>
      <c r="J155" s="118">
        <v>5</v>
      </c>
      <c r="K155" s="103" t="s">
        <v>698</v>
      </c>
      <c r="L155" s="103" t="s">
        <v>62</v>
      </c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03" t="s">
        <v>699</v>
      </c>
      <c r="AA155" s="106">
        <f t="shared" si="24"/>
        <v>0.223214285714273</v>
      </c>
      <c r="AB155" s="103" t="s">
        <v>700</v>
      </c>
      <c r="AC155" s="108">
        <f>(AB155-Z155)*VLOOKUP(AE155,公斤水的体积!A:B,2,)</f>
        <v>40.170977</v>
      </c>
      <c r="AD155" s="422">
        <f t="shared" si="25"/>
        <v>0.427442499999984</v>
      </c>
      <c r="AE155" s="431">
        <v>20</v>
      </c>
      <c r="AF155" s="211"/>
      <c r="AG155" s="211"/>
      <c r="AH155" s="97" t="s">
        <v>639</v>
      </c>
      <c r="AI155" s="416">
        <v>159.9</v>
      </c>
      <c r="AJ155" s="422">
        <f t="shared" si="26"/>
        <v>0.375234521575985</v>
      </c>
      <c r="AL155" s="116" t="s">
        <v>64</v>
      </c>
      <c r="AM155" s="116" t="s">
        <v>64</v>
      </c>
      <c r="AN155" s="116" t="s">
        <v>64</v>
      </c>
      <c r="AO155" s="116" t="s">
        <v>64</v>
      </c>
      <c r="AP155" s="116" t="s">
        <v>64</v>
      </c>
      <c r="AQ155" s="116" t="s">
        <v>64</v>
      </c>
      <c r="AR155" s="423" t="str">
        <f t="shared" si="27"/>
        <v>合格</v>
      </c>
      <c r="AS155" s="117" t="s">
        <v>65</v>
      </c>
      <c r="AT155" s="446">
        <v>20251118</v>
      </c>
      <c r="AU155" s="65" t="s">
        <v>319</v>
      </c>
    </row>
    <row r="156" ht="15" spans="1:47">
      <c r="A156" s="66">
        <v>150</v>
      </c>
      <c r="B156" s="421" t="s">
        <v>56</v>
      </c>
      <c r="C156" s="133">
        <v>20251118</v>
      </c>
      <c r="D156" s="103" t="s">
        <v>310</v>
      </c>
      <c r="E156" s="411" t="s">
        <v>933</v>
      </c>
      <c r="F156" s="92" t="s">
        <v>934</v>
      </c>
      <c r="G156" s="412" t="s">
        <v>118</v>
      </c>
      <c r="H156" s="103" t="s">
        <v>935</v>
      </c>
      <c r="I156" s="103" t="s">
        <v>81</v>
      </c>
      <c r="J156" s="104">
        <v>5.7</v>
      </c>
      <c r="K156" s="103" t="s">
        <v>360</v>
      </c>
      <c r="L156" s="103" t="s">
        <v>161</v>
      </c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03" t="s">
        <v>361</v>
      </c>
      <c r="AA156" s="106">
        <f t="shared" si="24"/>
        <v>0.214132762312637</v>
      </c>
      <c r="AB156" s="103" t="s">
        <v>665</v>
      </c>
      <c r="AC156" s="108">
        <f>(AB156-Z156)*VLOOKUP(AE156,公斤水的体积!A:B,2,)</f>
        <v>40.471508</v>
      </c>
      <c r="AD156" s="422">
        <f t="shared" si="25"/>
        <v>0.425578163771719</v>
      </c>
      <c r="AE156" s="431">
        <v>20</v>
      </c>
      <c r="AF156" s="211"/>
      <c r="AG156" s="211"/>
      <c r="AH156" s="97" t="s">
        <v>494</v>
      </c>
      <c r="AI156" s="416">
        <v>157.5</v>
      </c>
      <c r="AJ156" s="422">
        <f t="shared" si="26"/>
        <v>0.888888888888889</v>
      </c>
      <c r="AL156" s="116" t="s">
        <v>64</v>
      </c>
      <c r="AM156" s="116" t="s">
        <v>64</v>
      </c>
      <c r="AN156" s="116" t="s">
        <v>64</v>
      </c>
      <c r="AO156" s="116" t="s">
        <v>64</v>
      </c>
      <c r="AP156" s="116" t="s">
        <v>64</v>
      </c>
      <c r="AQ156" s="116" t="s">
        <v>64</v>
      </c>
      <c r="AR156" s="423" t="str">
        <f t="shared" si="27"/>
        <v>合格</v>
      </c>
      <c r="AS156" s="117" t="s">
        <v>65</v>
      </c>
      <c r="AT156" s="446">
        <v>20251118</v>
      </c>
      <c r="AU156" s="65" t="s">
        <v>319</v>
      </c>
    </row>
    <row r="157" ht="15" spans="1:47">
      <c r="A157" s="66">
        <v>151</v>
      </c>
      <c r="B157" s="421" t="s">
        <v>56</v>
      </c>
      <c r="C157" s="133">
        <v>20251118</v>
      </c>
      <c r="D157" s="103" t="s">
        <v>310</v>
      </c>
      <c r="E157" s="411" t="s">
        <v>936</v>
      </c>
      <c r="F157" s="92" t="s">
        <v>937</v>
      </c>
      <c r="G157" s="412" t="s">
        <v>60</v>
      </c>
      <c r="H157" s="103" t="s">
        <v>753</v>
      </c>
      <c r="I157" s="103" t="s">
        <v>152</v>
      </c>
      <c r="J157" s="118">
        <v>5</v>
      </c>
      <c r="K157" s="103" t="s">
        <v>710</v>
      </c>
      <c r="L157" s="103" t="s">
        <v>62</v>
      </c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03" t="s">
        <v>399</v>
      </c>
      <c r="AA157" s="106">
        <f t="shared" si="24"/>
        <v>0.217391304347829</v>
      </c>
      <c r="AB157" s="103" t="s">
        <v>938</v>
      </c>
      <c r="AC157" s="108">
        <f>(AB157-Z157)*VLOOKUP(AE157,公斤水的体积!A:B,2,)</f>
        <v>40.170977</v>
      </c>
      <c r="AD157" s="422">
        <f t="shared" si="25"/>
        <v>0.427442500000002</v>
      </c>
      <c r="AE157" s="431">
        <v>20</v>
      </c>
      <c r="AF157" s="211"/>
      <c r="AG157" s="211"/>
      <c r="AH157" s="97" t="s">
        <v>475</v>
      </c>
      <c r="AI157" s="416">
        <v>160.8</v>
      </c>
      <c r="AJ157" s="422">
        <f t="shared" si="26"/>
        <v>0.808457711442786</v>
      </c>
      <c r="AL157" s="116" t="s">
        <v>64</v>
      </c>
      <c r="AM157" s="116" t="s">
        <v>64</v>
      </c>
      <c r="AN157" s="116" t="s">
        <v>64</v>
      </c>
      <c r="AO157" s="116" t="s">
        <v>64</v>
      </c>
      <c r="AP157" s="116" t="s">
        <v>64</v>
      </c>
      <c r="AQ157" s="116" t="s">
        <v>64</v>
      </c>
      <c r="AR157" s="423" t="str">
        <f t="shared" si="27"/>
        <v>合格</v>
      </c>
      <c r="AS157" s="117" t="s">
        <v>65</v>
      </c>
      <c r="AT157" s="446">
        <v>20251118</v>
      </c>
      <c r="AU157" s="65" t="s">
        <v>319</v>
      </c>
    </row>
    <row r="158" ht="15" spans="1:47">
      <c r="A158" s="66">
        <v>152</v>
      </c>
      <c r="B158" s="421" t="s">
        <v>56</v>
      </c>
      <c r="C158" s="133">
        <v>20251118</v>
      </c>
      <c r="D158" s="103" t="s">
        <v>310</v>
      </c>
      <c r="E158" s="411" t="s">
        <v>939</v>
      </c>
      <c r="F158" s="92" t="s">
        <v>940</v>
      </c>
      <c r="G158" s="412" t="s">
        <v>60</v>
      </c>
      <c r="H158" s="103" t="s">
        <v>337</v>
      </c>
      <c r="I158" s="103" t="s">
        <v>61</v>
      </c>
      <c r="J158" s="104">
        <v>5.7</v>
      </c>
      <c r="K158" s="103" t="s">
        <v>478</v>
      </c>
      <c r="L158" s="103" t="s">
        <v>62</v>
      </c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03" t="s">
        <v>479</v>
      </c>
      <c r="AA158" s="106">
        <f t="shared" si="24"/>
        <v>0.207468879668053</v>
      </c>
      <c r="AB158" s="103" t="s">
        <v>767</v>
      </c>
      <c r="AC158" s="108">
        <f>(AB158-Z158)*VLOOKUP(AE158,公斤水的体积!A:B,2,)</f>
        <v>40.371331</v>
      </c>
      <c r="AD158" s="422">
        <f t="shared" si="25"/>
        <v>0.928327500000012</v>
      </c>
      <c r="AE158" s="431">
        <v>20</v>
      </c>
      <c r="AF158" s="211"/>
      <c r="AG158" s="211"/>
      <c r="AH158" s="97" t="s">
        <v>901</v>
      </c>
      <c r="AI158" s="416">
        <v>156.5</v>
      </c>
      <c r="AJ158" s="422">
        <f t="shared" si="26"/>
        <v>2.42811501597444</v>
      </c>
      <c r="AL158" s="116" t="s">
        <v>64</v>
      </c>
      <c r="AM158" s="116" t="s">
        <v>64</v>
      </c>
      <c r="AN158" s="116" t="s">
        <v>64</v>
      </c>
      <c r="AO158" s="116" t="s">
        <v>64</v>
      </c>
      <c r="AP158" s="116" t="s">
        <v>64</v>
      </c>
      <c r="AQ158" s="116" t="s">
        <v>64</v>
      </c>
      <c r="AR158" s="423" t="str">
        <f t="shared" si="27"/>
        <v>合格</v>
      </c>
      <c r="AS158" s="117" t="s">
        <v>65</v>
      </c>
      <c r="AT158" s="446">
        <v>20251118</v>
      </c>
      <c r="AU158" s="65" t="s">
        <v>319</v>
      </c>
    </row>
    <row r="159" ht="15" spans="1:47">
      <c r="A159" s="66">
        <v>153</v>
      </c>
      <c r="B159" s="421" t="s">
        <v>56</v>
      </c>
      <c r="C159" s="133">
        <v>20251118</v>
      </c>
      <c r="D159" s="103" t="s">
        <v>310</v>
      </c>
      <c r="E159" s="411" t="s">
        <v>941</v>
      </c>
      <c r="F159" s="92" t="s">
        <v>942</v>
      </c>
      <c r="G159" s="412" t="s">
        <v>118</v>
      </c>
      <c r="H159" s="103" t="s">
        <v>208</v>
      </c>
      <c r="I159" s="103" t="s">
        <v>139</v>
      </c>
      <c r="J159" s="104">
        <v>5.7</v>
      </c>
      <c r="K159" s="103" t="s">
        <v>339</v>
      </c>
      <c r="L159" s="103" t="s">
        <v>221</v>
      </c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03" t="s">
        <v>460</v>
      </c>
      <c r="AA159" s="106">
        <f t="shared" si="24"/>
        <v>0.210084033613448</v>
      </c>
      <c r="AB159" s="103" t="s">
        <v>802</v>
      </c>
      <c r="AC159" s="108">
        <f>(AB159-Z159)*VLOOKUP(AE159,公斤水的体积!A:B,2,)</f>
        <v>38.167437</v>
      </c>
      <c r="AD159" s="422">
        <f t="shared" si="25"/>
        <v>0.440623684210525</v>
      </c>
      <c r="AE159" s="431">
        <v>20</v>
      </c>
      <c r="AF159" s="211"/>
      <c r="AG159" s="211"/>
      <c r="AH159" s="97" t="s">
        <v>943</v>
      </c>
      <c r="AI159" s="416">
        <v>147.6</v>
      </c>
      <c r="AJ159" s="422">
        <f t="shared" si="26"/>
        <v>1.3550135501355</v>
      </c>
      <c r="AL159" s="116" t="s">
        <v>64</v>
      </c>
      <c r="AM159" s="116" t="s">
        <v>64</v>
      </c>
      <c r="AN159" s="116" t="s">
        <v>64</v>
      </c>
      <c r="AO159" s="116" t="s">
        <v>64</v>
      </c>
      <c r="AP159" s="116" t="s">
        <v>64</v>
      </c>
      <c r="AQ159" s="116" t="s">
        <v>64</v>
      </c>
      <c r="AR159" s="423" t="str">
        <f t="shared" si="27"/>
        <v>合格</v>
      </c>
      <c r="AS159" s="117" t="s">
        <v>65</v>
      </c>
      <c r="AT159" s="446">
        <v>20251118</v>
      </c>
      <c r="AU159" s="65" t="s">
        <v>319</v>
      </c>
    </row>
    <row r="160" ht="15" spans="1:47">
      <c r="A160" s="66">
        <v>154</v>
      </c>
      <c r="B160" s="421" t="s">
        <v>56</v>
      </c>
      <c r="C160" s="133">
        <v>20251118</v>
      </c>
      <c r="D160" s="103" t="s">
        <v>310</v>
      </c>
      <c r="E160" s="411" t="s">
        <v>944</v>
      </c>
      <c r="F160" s="92" t="s">
        <v>945</v>
      </c>
      <c r="G160" s="412" t="s">
        <v>60</v>
      </c>
      <c r="H160" s="103" t="s">
        <v>624</v>
      </c>
      <c r="I160" s="103"/>
      <c r="J160" s="118">
        <v>5</v>
      </c>
      <c r="K160" s="103" t="s">
        <v>946</v>
      </c>
      <c r="L160" s="103" t="s">
        <v>62</v>
      </c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03" t="s">
        <v>947</v>
      </c>
      <c r="AA160" s="106">
        <f t="shared" si="24"/>
        <v>0.235294117647062</v>
      </c>
      <c r="AB160" s="103" t="s">
        <v>948</v>
      </c>
      <c r="AC160" s="108">
        <f>(AB160-Z160)*VLOOKUP(AE160,公斤水的体积!A:B,2,)</f>
        <v>40.170977</v>
      </c>
      <c r="AD160" s="422">
        <f t="shared" si="25"/>
        <v>0.427442500000002</v>
      </c>
      <c r="AE160" s="431">
        <v>20</v>
      </c>
      <c r="AF160" s="211"/>
      <c r="AG160" s="211"/>
      <c r="AH160" s="97" t="s">
        <v>949</v>
      </c>
      <c r="AI160" s="416">
        <v>175.3</v>
      </c>
      <c r="AJ160" s="422">
        <f t="shared" si="26"/>
        <v>2.50998288648032</v>
      </c>
      <c r="AL160" s="116" t="s">
        <v>64</v>
      </c>
      <c r="AM160" s="116" t="s">
        <v>64</v>
      </c>
      <c r="AN160" s="116" t="s">
        <v>64</v>
      </c>
      <c r="AO160" s="116" t="s">
        <v>64</v>
      </c>
      <c r="AP160" s="116" t="s">
        <v>64</v>
      </c>
      <c r="AQ160" s="116" t="s">
        <v>64</v>
      </c>
      <c r="AR160" s="423" t="str">
        <f t="shared" si="27"/>
        <v>合格</v>
      </c>
      <c r="AS160" s="117" t="s">
        <v>65</v>
      </c>
      <c r="AT160" s="446">
        <v>20251118</v>
      </c>
      <c r="AU160" s="65" t="s">
        <v>319</v>
      </c>
    </row>
    <row r="161" ht="15" spans="1:47">
      <c r="A161" s="66">
        <v>155</v>
      </c>
      <c r="B161" s="421" t="s">
        <v>56</v>
      </c>
      <c r="C161" s="133">
        <v>20251119</v>
      </c>
      <c r="D161" s="103" t="s">
        <v>310</v>
      </c>
      <c r="E161" s="411" t="s">
        <v>950</v>
      </c>
      <c r="F161" s="92" t="s">
        <v>951</v>
      </c>
      <c r="G161" s="412" t="s">
        <v>137</v>
      </c>
      <c r="H161" s="103" t="s">
        <v>278</v>
      </c>
      <c r="I161" s="103" t="s">
        <v>139</v>
      </c>
      <c r="J161" s="104">
        <v>5.7</v>
      </c>
      <c r="K161" s="103" t="s">
        <v>863</v>
      </c>
      <c r="L161" s="103" t="s">
        <v>90</v>
      </c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03" t="s">
        <v>864</v>
      </c>
      <c r="AA161" s="106">
        <f t="shared" si="24"/>
        <v>0.183823529411767</v>
      </c>
      <c r="AB161" s="103" t="s">
        <v>383</v>
      </c>
      <c r="AC161" s="108">
        <f>(AB161-Z161)*VLOOKUP(AE161,公斤水的体积!A:B,2,)</f>
        <v>40.55589</v>
      </c>
      <c r="AD161" s="422">
        <f t="shared" si="25"/>
        <v>0.385866336633662</v>
      </c>
      <c r="AE161" s="102">
        <v>18</v>
      </c>
      <c r="AF161" s="211"/>
      <c r="AG161" s="211"/>
      <c r="AH161" s="97" t="s">
        <v>384</v>
      </c>
      <c r="AI161" s="416">
        <v>140</v>
      </c>
      <c r="AJ161" s="422">
        <f t="shared" si="26"/>
        <v>0.5</v>
      </c>
      <c r="AL161" s="116" t="s">
        <v>64</v>
      </c>
      <c r="AM161" s="116" t="s">
        <v>64</v>
      </c>
      <c r="AN161" s="116" t="s">
        <v>64</v>
      </c>
      <c r="AO161" s="116" t="s">
        <v>64</v>
      </c>
      <c r="AP161" s="116" t="s">
        <v>64</v>
      </c>
      <c r="AQ161" s="116" t="s">
        <v>64</v>
      </c>
      <c r="AR161" s="423" t="str">
        <f t="shared" si="27"/>
        <v>合格</v>
      </c>
      <c r="AS161" s="117" t="s">
        <v>65</v>
      </c>
      <c r="AT161" s="447">
        <v>20251119</v>
      </c>
      <c r="AU161" s="65" t="s">
        <v>319</v>
      </c>
    </row>
    <row r="162" ht="15" spans="1:47">
      <c r="A162" s="66">
        <v>156</v>
      </c>
      <c r="B162" s="421" t="s">
        <v>56</v>
      </c>
      <c r="C162" s="133">
        <v>20251119</v>
      </c>
      <c r="D162" s="103" t="s">
        <v>310</v>
      </c>
      <c r="E162" s="411" t="s">
        <v>952</v>
      </c>
      <c r="F162" s="92" t="s">
        <v>953</v>
      </c>
      <c r="G162" s="412" t="s">
        <v>60</v>
      </c>
      <c r="H162" s="103" t="s">
        <v>954</v>
      </c>
      <c r="I162" s="103"/>
      <c r="J162" s="118">
        <v>5</v>
      </c>
      <c r="K162" s="103" t="s">
        <v>955</v>
      </c>
      <c r="L162" s="103" t="s">
        <v>62</v>
      </c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03" t="s">
        <v>956</v>
      </c>
      <c r="AA162" s="106">
        <f t="shared" si="24"/>
        <v>0.230946882217077</v>
      </c>
      <c r="AB162" s="103" t="s">
        <v>957</v>
      </c>
      <c r="AC162" s="108">
        <f>(AB162-Z162)*VLOOKUP(AE162,公斤水的体积!A:B,2,)</f>
        <v>40.155338</v>
      </c>
      <c r="AD162" s="422">
        <f t="shared" si="25"/>
        <v>0.388344999999983</v>
      </c>
      <c r="AE162" s="102">
        <v>18</v>
      </c>
      <c r="AF162" s="211"/>
      <c r="AG162" s="211"/>
      <c r="AH162" s="97" t="s">
        <v>515</v>
      </c>
      <c r="AI162" s="416">
        <v>170.9</v>
      </c>
      <c r="AJ162" s="422">
        <f t="shared" si="26"/>
        <v>1.22878876535986</v>
      </c>
      <c r="AL162" s="116" t="s">
        <v>64</v>
      </c>
      <c r="AM162" s="116" t="s">
        <v>64</v>
      </c>
      <c r="AN162" s="116" t="s">
        <v>64</v>
      </c>
      <c r="AO162" s="116" t="s">
        <v>64</v>
      </c>
      <c r="AP162" s="116" t="s">
        <v>64</v>
      </c>
      <c r="AQ162" s="116" t="s">
        <v>64</v>
      </c>
      <c r="AR162" s="423" t="str">
        <f t="shared" si="27"/>
        <v>合格</v>
      </c>
      <c r="AS162" s="117" t="s">
        <v>65</v>
      </c>
      <c r="AT162" s="447">
        <v>20251119</v>
      </c>
      <c r="AU162" s="65" t="s">
        <v>319</v>
      </c>
    </row>
    <row r="163" ht="15" spans="1:47">
      <c r="A163" s="66">
        <v>157</v>
      </c>
      <c r="B163" s="421" t="s">
        <v>56</v>
      </c>
      <c r="C163" s="133">
        <v>20251119</v>
      </c>
      <c r="D163" s="103" t="s">
        <v>310</v>
      </c>
      <c r="E163" s="411" t="s">
        <v>958</v>
      </c>
      <c r="F163" s="92" t="s">
        <v>959</v>
      </c>
      <c r="G163" s="412" t="s">
        <v>351</v>
      </c>
      <c r="H163" s="103" t="s">
        <v>390</v>
      </c>
      <c r="I163" s="103" t="s">
        <v>139</v>
      </c>
      <c r="J163" s="104">
        <v>5.7</v>
      </c>
      <c r="K163" s="103" t="s">
        <v>749</v>
      </c>
      <c r="L163" s="103" t="s">
        <v>354</v>
      </c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03" t="s">
        <v>750</v>
      </c>
      <c r="AA163" s="106">
        <f t="shared" si="24"/>
        <v>0.181159420289858</v>
      </c>
      <c r="AB163" s="103" t="s">
        <v>369</v>
      </c>
      <c r="AC163" s="108">
        <f>(AB163-Z163)*VLOOKUP(AE163,公斤水的体积!A:B,2,)</f>
        <v>40.756166</v>
      </c>
      <c r="AD163" s="422">
        <f t="shared" si="25"/>
        <v>0.384645320197024</v>
      </c>
      <c r="AE163" s="102">
        <v>18</v>
      </c>
      <c r="AF163" s="211"/>
      <c r="AG163" s="211"/>
      <c r="AH163" s="97" t="s">
        <v>377</v>
      </c>
      <c r="AI163" s="416">
        <v>136.1</v>
      </c>
      <c r="AJ163" s="422">
        <f t="shared" si="26"/>
        <v>0.808229243203527</v>
      </c>
      <c r="AL163" s="116" t="s">
        <v>64</v>
      </c>
      <c r="AM163" s="116" t="s">
        <v>64</v>
      </c>
      <c r="AN163" s="116" t="s">
        <v>64</v>
      </c>
      <c r="AO163" s="116" t="s">
        <v>64</v>
      </c>
      <c r="AP163" s="116" t="s">
        <v>64</v>
      </c>
      <c r="AQ163" s="116" t="s">
        <v>64</v>
      </c>
      <c r="AR163" s="423" t="str">
        <f t="shared" si="27"/>
        <v>合格</v>
      </c>
      <c r="AS163" s="117" t="s">
        <v>65</v>
      </c>
      <c r="AT163" s="447">
        <v>20251119</v>
      </c>
      <c r="AU163" s="65" t="s">
        <v>319</v>
      </c>
    </row>
    <row r="164" ht="15" spans="1:47">
      <c r="A164" s="66">
        <v>158</v>
      </c>
      <c r="B164" s="421" t="s">
        <v>56</v>
      </c>
      <c r="C164" s="133">
        <v>20251119</v>
      </c>
      <c r="D164" s="103" t="s">
        <v>310</v>
      </c>
      <c r="E164" s="411" t="s">
        <v>960</v>
      </c>
      <c r="F164" s="92" t="s">
        <v>961</v>
      </c>
      <c r="G164" s="412" t="s">
        <v>351</v>
      </c>
      <c r="H164" s="103" t="s">
        <v>390</v>
      </c>
      <c r="I164" s="103" t="s">
        <v>152</v>
      </c>
      <c r="J164" s="104">
        <v>5.7</v>
      </c>
      <c r="K164" s="103" t="s">
        <v>868</v>
      </c>
      <c r="L164" s="103" t="s">
        <v>90</v>
      </c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03" t="s">
        <v>869</v>
      </c>
      <c r="AA164" s="106">
        <f t="shared" si="24"/>
        <v>0.176678445229684</v>
      </c>
      <c r="AB164" s="103" t="s">
        <v>823</v>
      </c>
      <c r="AC164" s="108">
        <f>(AB164-Z164)*VLOOKUP(AE164,公斤水的体积!A:B,2,)</f>
        <v>40.55589</v>
      </c>
      <c r="AD164" s="422">
        <f t="shared" si="25"/>
        <v>0.385866336633662</v>
      </c>
      <c r="AE164" s="102">
        <v>18</v>
      </c>
      <c r="AF164" s="211"/>
      <c r="AG164" s="211"/>
      <c r="AH164" s="97" t="s">
        <v>363</v>
      </c>
      <c r="AI164" s="416">
        <v>134.6</v>
      </c>
      <c r="AJ164" s="422">
        <f t="shared" si="26"/>
        <v>1.2630014858841</v>
      </c>
      <c r="AL164" s="116" t="s">
        <v>64</v>
      </c>
      <c r="AM164" s="116" t="s">
        <v>64</v>
      </c>
      <c r="AN164" s="116" t="s">
        <v>64</v>
      </c>
      <c r="AO164" s="116" t="s">
        <v>64</v>
      </c>
      <c r="AP164" s="116" t="s">
        <v>64</v>
      </c>
      <c r="AQ164" s="116" t="s">
        <v>64</v>
      </c>
      <c r="AR164" s="423" t="str">
        <f t="shared" si="27"/>
        <v>合格</v>
      </c>
      <c r="AS164" s="117" t="s">
        <v>65</v>
      </c>
      <c r="AT164" s="447">
        <v>20251119</v>
      </c>
      <c r="AU164" s="65" t="s">
        <v>319</v>
      </c>
    </row>
    <row r="165" ht="15" spans="1:47">
      <c r="A165" s="66">
        <v>159</v>
      </c>
      <c r="B165" s="421" t="s">
        <v>56</v>
      </c>
      <c r="C165" s="133">
        <v>20251119</v>
      </c>
      <c r="D165" s="103" t="s">
        <v>310</v>
      </c>
      <c r="E165" s="411" t="s">
        <v>962</v>
      </c>
      <c r="F165" s="92" t="s">
        <v>963</v>
      </c>
      <c r="G165" s="412" t="s">
        <v>60</v>
      </c>
      <c r="H165" s="103" t="s">
        <v>753</v>
      </c>
      <c r="I165" s="103" t="s">
        <v>185</v>
      </c>
      <c r="J165" s="118">
        <v>5</v>
      </c>
      <c r="K165" s="103" t="s">
        <v>709</v>
      </c>
      <c r="L165" s="103" t="s">
        <v>62</v>
      </c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03" t="s">
        <v>710</v>
      </c>
      <c r="AA165" s="106">
        <f t="shared" si="24"/>
        <v>0.216919739696315</v>
      </c>
      <c r="AB165" s="103" t="s">
        <v>964</v>
      </c>
      <c r="AC165" s="108">
        <f>(AB165-Z165)*VLOOKUP(AE165,公斤水的体积!A:B,2,)</f>
        <v>40.155338</v>
      </c>
      <c r="AD165" s="422">
        <f t="shared" si="25"/>
        <v>0.388344999999983</v>
      </c>
      <c r="AE165" s="102">
        <v>18</v>
      </c>
      <c r="AF165" s="211"/>
      <c r="AG165" s="211"/>
      <c r="AH165" s="97" t="s">
        <v>927</v>
      </c>
      <c r="AI165" s="416">
        <v>161.5</v>
      </c>
      <c r="AJ165" s="422">
        <f t="shared" si="26"/>
        <v>2.10526315789474</v>
      </c>
      <c r="AL165" s="116" t="s">
        <v>64</v>
      </c>
      <c r="AM165" s="116" t="s">
        <v>64</v>
      </c>
      <c r="AN165" s="116" t="s">
        <v>64</v>
      </c>
      <c r="AO165" s="116" t="s">
        <v>64</v>
      </c>
      <c r="AP165" s="116" t="s">
        <v>64</v>
      </c>
      <c r="AQ165" s="116" t="s">
        <v>64</v>
      </c>
      <c r="AR165" s="423" t="str">
        <f t="shared" si="27"/>
        <v>合格</v>
      </c>
      <c r="AS165" s="117" t="s">
        <v>65</v>
      </c>
      <c r="AT165" s="447">
        <v>20251119</v>
      </c>
      <c r="AU165" s="65" t="s">
        <v>319</v>
      </c>
    </row>
    <row r="166" ht="15" spans="1:47">
      <c r="A166" s="66">
        <v>160</v>
      </c>
      <c r="B166" s="421" t="s">
        <v>56</v>
      </c>
      <c r="C166" s="133">
        <v>20251119</v>
      </c>
      <c r="D166" s="103" t="s">
        <v>310</v>
      </c>
      <c r="E166" s="411" t="s">
        <v>965</v>
      </c>
      <c r="F166" s="92" t="s">
        <v>966</v>
      </c>
      <c r="G166" s="412" t="s">
        <v>351</v>
      </c>
      <c r="H166" s="103" t="s">
        <v>322</v>
      </c>
      <c r="I166" s="103" t="s">
        <v>152</v>
      </c>
      <c r="J166" s="104">
        <v>5.7</v>
      </c>
      <c r="K166" s="103" t="s">
        <v>822</v>
      </c>
      <c r="L166" s="103" t="s">
        <v>90</v>
      </c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03" t="s">
        <v>967</v>
      </c>
      <c r="AA166" s="106">
        <f t="shared" si="24"/>
        <v>0.178571428571431</v>
      </c>
      <c r="AB166" s="103" t="s">
        <v>356</v>
      </c>
      <c r="AC166" s="108">
        <f>(AB166-Z166)*VLOOKUP(AE166,公斤水的体积!A:B,2,)</f>
        <v>40.55589</v>
      </c>
      <c r="AD166" s="422">
        <f t="shared" si="25"/>
        <v>0.38586633663368</v>
      </c>
      <c r="AE166" s="102">
        <v>18</v>
      </c>
      <c r="AF166" s="211"/>
      <c r="AG166" s="211"/>
      <c r="AH166" s="97" t="s">
        <v>469</v>
      </c>
      <c r="AI166" s="416">
        <v>153.4</v>
      </c>
      <c r="AJ166" s="422">
        <f t="shared" si="26"/>
        <v>1.5645371577575</v>
      </c>
      <c r="AL166" s="116" t="s">
        <v>64</v>
      </c>
      <c r="AM166" s="116" t="s">
        <v>64</v>
      </c>
      <c r="AN166" s="116" t="s">
        <v>64</v>
      </c>
      <c r="AO166" s="116" t="s">
        <v>64</v>
      </c>
      <c r="AP166" s="116" t="s">
        <v>64</v>
      </c>
      <c r="AQ166" s="116" t="s">
        <v>64</v>
      </c>
      <c r="AR166" s="423" t="str">
        <f t="shared" si="27"/>
        <v>合格</v>
      </c>
      <c r="AS166" s="117" t="s">
        <v>65</v>
      </c>
      <c r="AT166" s="447">
        <v>20251119</v>
      </c>
      <c r="AU166" s="65" t="s">
        <v>319</v>
      </c>
    </row>
    <row r="167" ht="15" spans="1:47">
      <c r="A167" s="66">
        <v>161</v>
      </c>
      <c r="B167" s="421" t="s">
        <v>56</v>
      </c>
      <c r="C167" s="133">
        <v>20251119</v>
      </c>
      <c r="D167" s="103" t="s">
        <v>310</v>
      </c>
      <c r="E167" s="411" t="s">
        <v>968</v>
      </c>
      <c r="F167" s="92" t="s">
        <v>969</v>
      </c>
      <c r="G167" s="412" t="s">
        <v>118</v>
      </c>
      <c r="H167" s="103" t="s">
        <v>926</v>
      </c>
      <c r="I167" s="103" t="s">
        <v>252</v>
      </c>
      <c r="J167" s="104">
        <v>5.7</v>
      </c>
      <c r="K167" s="103" t="s">
        <v>479</v>
      </c>
      <c r="L167" s="103" t="s">
        <v>161</v>
      </c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03" t="s">
        <v>491</v>
      </c>
      <c r="AA167" s="106">
        <f t="shared" ref="AA167:AA186" si="28">(K167-Z167)/K167*100</f>
        <v>0.207900207900211</v>
      </c>
      <c r="AB167" s="103" t="s">
        <v>767</v>
      </c>
      <c r="AC167" s="108">
        <f>(AB167-Z167)*VLOOKUP(AE167,公斤水的体积!A:B,2,)</f>
        <v>40.455752</v>
      </c>
      <c r="AD167" s="422">
        <f t="shared" ref="AD167:AD186" si="29">(AC167-L167)/L167*100</f>
        <v>0.386481389578163</v>
      </c>
      <c r="AE167" s="102">
        <v>18</v>
      </c>
      <c r="AF167" s="211"/>
      <c r="AG167" s="211"/>
      <c r="AH167" s="97" t="s">
        <v>357</v>
      </c>
      <c r="AI167" s="416">
        <v>149.6</v>
      </c>
      <c r="AJ167" s="422">
        <f t="shared" ref="AJ167:AJ186" si="30">AH167/AI167*100</f>
        <v>0.668449197860963</v>
      </c>
      <c r="AL167" s="116" t="s">
        <v>64</v>
      </c>
      <c r="AM167" s="116" t="s">
        <v>64</v>
      </c>
      <c r="AN167" s="116" t="s">
        <v>64</v>
      </c>
      <c r="AO167" s="116" t="s">
        <v>64</v>
      </c>
      <c r="AP167" s="116" t="s">
        <v>64</v>
      </c>
      <c r="AQ167" s="116" t="s">
        <v>64</v>
      </c>
      <c r="AR167" s="423" t="str">
        <f t="shared" ref="AR167:AR186" si="31">IF(AND(AD167&lt;10,AD167&gt;=-1.5,AA167&lt;5,AA167&gt;-1,AJ167&lt;6,AJ167&gt;=0),"合格","不合格")</f>
        <v>合格</v>
      </c>
      <c r="AS167" s="117" t="s">
        <v>65</v>
      </c>
      <c r="AT167" s="447">
        <v>20251119</v>
      </c>
      <c r="AU167" s="65" t="s">
        <v>319</v>
      </c>
    </row>
    <row r="168" ht="15" spans="1:47">
      <c r="A168" s="66">
        <v>162</v>
      </c>
      <c r="B168" s="421" t="s">
        <v>56</v>
      </c>
      <c r="C168" s="133">
        <v>20251119</v>
      </c>
      <c r="D168" s="103" t="s">
        <v>310</v>
      </c>
      <c r="E168" s="411" t="s">
        <v>970</v>
      </c>
      <c r="F168" s="92" t="s">
        <v>971</v>
      </c>
      <c r="G168" s="412" t="s">
        <v>60</v>
      </c>
      <c r="H168" s="103" t="s">
        <v>94</v>
      </c>
      <c r="I168" s="103" t="s">
        <v>61</v>
      </c>
      <c r="J168" s="104">
        <v>5.7</v>
      </c>
      <c r="K168" s="103" t="s">
        <v>412</v>
      </c>
      <c r="L168" s="103" t="s">
        <v>161</v>
      </c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03" t="s">
        <v>518</v>
      </c>
      <c r="AA168" s="106">
        <f t="shared" si="28"/>
        <v>0.206185567010312</v>
      </c>
      <c r="AB168" s="103" t="s">
        <v>972</v>
      </c>
      <c r="AC168" s="108">
        <f>(AB168-Z168)*VLOOKUP(AE168,公斤水的体积!A:B,2,)</f>
        <v>40.455752</v>
      </c>
      <c r="AD168" s="422">
        <f t="shared" si="29"/>
        <v>0.386481389578163</v>
      </c>
      <c r="AE168" s="102">
        <v>18</v>
      </c>
      <c r="AF168" s="211"/>
      <c r="AG168" s="211"/>
      <c r="AH168" s="97" t="s">
        <v>515</v>
      </c>
      <c r="AI168" s="416">
        <v>152.6</v>
      </c>
      <c r="AJ168" s="422">
        <f t="shared" si="30"/>
        <v>1.37614678899083</v>
      </c>
      <c r="AL168" s="116" t="s">
        <v>64</v>
      </c>
      <c r="AM168" s="116" t="s">
        <v>64</v>
      </c>
      <c r="AN168" s="116" t="s">
        <v>64</v>
      </c>
      <c r="AO168" s="116" t="s">
        <v>64</v>
      </c>
      <c r="AP168" s="116" t="s">
        <v>64</v>
      </c>
      <c r="AQ168" s="116" t="s">
        <v>64</v>
      </c>
      <c r="AR168" s="423" t="str">
        <f t="shared" si="31"/>
        <v>合格</v>
      </c>
      <c r="AS168" s="117" t="s">
        <v>65</v>
      </c>
      <c r="AT168" s="447">
        <v>20251119</v>
      </c>
      <c r="AU168" s="65" t="s">
        <v>319</v>
      </c>
    </row>
    <row r="169" ht="15" spans="1:47">
      <c r="A169" s="66">
        <v>163</v>
      </c>
      <c r="B169" s="421" t="s">
        <v>56</v>
      </c>
      <c r="C169" s="133">
        <v>20251119</v>
      </c>
      <c r="D169" s="103" t="s">
        <v>310</v>
      </c>
      <c r="E169" s="411" t="s">
        <v>973</v>
      </c>
      <c r="F169" s="92" t="s">
        <v>974</v>
      </c>
      <c r="G169" s="412" t="s">
        <v>79</v>
      </c>
      <c r="H169" s="103" t="s">
        <v>975</v>
      </c>
      <c r="I169" s="103" t="s">
        <v>139</v>
      </c>
      <c r="J169" s="104">
        <v>5.7</v>
      </c>
      <c r="K169" s="103" t="s">
        <v>353</v>
      </c>
      <c r="L169" s="103" t="s">
        <v>976</v>
      </c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03" t="s">
        <v>355</v>
      </c>
      <c r="AA169" s="106">
        <f t="shared" si="28"/>
        <v>0.17921146953404</v>
      </c>
      <c r="AB169" s="103" t="s">
        <v>977</v>
      </c>
      <c r="AC169" s="108">
        <f>(AB169-Z169)*VLOOKUP(AE169,公斤水的体积!A:B,2,)</f>
        <v>39.654648</v>
      </c>
      <c r="AD169" s="422">
        <f t="shared" si="29"/>
        <v>0.391513924050619</v>
      </c>
      <c r="AE169" s="102">
        <v>18</v>
      </c>
      <c r="AF169" s="211"/>
      <c r="AG169" s="211"/>
      <c r="AH169" s="97" t="s">
        <v>469</v>
      </c>
      <c r="AI169" s="416">
        <v>127</v>
      </c>
      <c r="AJ169" s="422">
        <f t="shared" si="30"/>
        <v>1.88976377952756</v>
      </c>
      <c r="AL169" s="116" t="s">
        <v>64</v>
      </c>
      <c r="AM169" s="116" t="s">
        <v>64</v>
      </c>
      <c r="AN169" s="116" t="s">
        <v>64</v>
      </c>
      <c r="AO169" s="116" t="s">
        <v>64</v>
      </c>
      <c r="AP169" s="116" t="s">
        <v>64</v>
      </c>
      <c r="AQ169" s="116" t="s">
        <v>64</v>
      </c>
      <c r="AR169" s="423" t="str">
        <f t="shared" si="31"/>
        <v>合格</v>
      </c>
      <c r="AS169" s="117" t="s">
        <v>65</v>
      </c>
      <c r="AT169" s="447">
        <v>20251119</v>
      </c>
      <c r="AU169" s="65" t="s">
        <v>319</v>
      </c>
    </row>
    <row r="170" ht="15" spans="1:47">
      <c r="A170" s="66">
        <v>164</v>
      </c>
      <c r="B170" s="421" t="s">
        <v>56</v>
      </c>
      <c r="C170" s="133">
        <v>20251119</v>
      </c>
      <c r="D170" s="103" t="s">
        <v>310</v>
      </c>
      <c r="E170" s="411" t="s">
        <v>978</v>
      </c>
      <c r="F170" s="92" t="s">
        <v>979</v>
      </c>
      <c r="G170" s="412" t="s">
        <v>79</v>
      </c>
      <c r="H170" s="103" t="s">
        <v>151</v>
      </c>
      <c r="I170" s="103" t="s">
        <v>152</v>
      </c>
      <c r="J170" s="104">
        <v>5.7</v>
      </c>
      <c r="K170" s="103" t="s">
        <v>967</v>
      </c>
      <c r="L170" s="103" t="s">
        <v>354</v>
      </c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03" t="s">
        <v>353</v>
      </c>
      <c r="AA170" s="106">
        <f t="shared" si="28"/>
        <v>0.178890876565298</v>
      </c>
      <c r="AB170" s="103" t="s">
        <v>597</v>
      </c>
      <c r="AC170" s="108">
        <f>(AB170-Z170)*VLOOKUP(AE170,公斤水的体积!A:B,2,)</f>
        <v>40.756166</v>
      </c>
      <c r="AD170" s="422">
        <f t="shared" si="29"/>
        <v>0.384645320197042</v>
      </c>
      <c r="AE170" s="102">
        <v>18</v>
      </c>
      <c r="AF170" s="211"/>
      <c r="AG170" s="211"/>
      <c r="AH170" s="97" t="s">
        <v>394</v>
      </c>
      <c r="AI170" s="416">
        <v>136.7</v>
      </c>
      <c r="AJ170" s="422">
        <f t="shared" si="30"/>
        <v>1.68251645940015</v>
      </c>
      <c r="AL170" s="116" t="s">
        <v>64</v>
      </c>
      <c r="AM170" s="116" t="s">
        <v>64</v>
      </c>
      <c r="AN170" s="116" t="s">
        <v>64</v>
      </c>
      <c r="AO170" s="116" t="s">
        <v>64</v>
      </c>
      <c r="AP170" s="116" t="s">
        <v>64</v>
      </c>
      <c r="AQ170" s="116" t="s">
        <v>64</v>
      </c>
      <c r="AR170" s="423" t="str">
        <f t="shared" si="31"/>
        <v>合格</v>
      </c>
      <c r="AS170" s="117" t="s">
        <v>65</v>
      </c>
      <c r="AT170" s="447">
        <v>20251119</v>
      </c>
      <c r="AU170" s="65" t="s">
        <v>319</v>
      </c>
    </row>
    <row r="171" ht="15" spans="1:47">
      <c r="A171" s="66">
        <v>165</v>
      </c>
      <c r="B171" s="421" t="s">
        <v>56</v>
      </c>
      <c r="C171" s="133">
        <v>20251119</v>
      </c>
      <c r="D171" s="103" t="s">
        <v>310</v>
      </c>
      <c r="E171" s="411" t="s">
        <v>980</v>
      </c>
      <c r="F171" s="92" t="s">
        <v>981</v>
      </c>
      <c r="G171" s="412" t="s">
        <v>351</v>
      </c>
      <c r="H171" s="103" t="s">
        <v>738</v>
      </c>
      <c r="I171" s="103" t="s">
        <v>398</v>
      </c>
      <c r="J171" s="104">
        <v>5.7</v>
      </c>
      <c r="K171" s="103" t="s">
        <v>868</v>
      </c>
      <c r="L171" s="103" t="s">
        <v>354</v>
      </c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03" t="s">
        <v>869</v>
      </c>
      <c r="AA171" s="106">
        <f t="shared" si="28"/>
        <v>0.176678445229684</v>
      </c>
      <c r="AB171" s="103" t="s">
        <v>915</v>
      </c>
      <c r="AC171" s="108">
        <f>(AB171-Z171)*VLOOKUP(AE171,公斤水的体积!A:B,2,)</f>
        <v>40.756166</v>
      </c>
      <c r="AD171" s="422">
        <f t="shared" si="29"/>
        <v>0.384645320197042</v>
      </c>
      <c r="AE171" s="102">
        <v>18</v>
      </c>
      <c r="AF171" s="211"/>
      <c r="AG171" s="211"/>
      <c r="AH171" s="97" t="s">
        <v>532</v>
      </c>
      <c r="AI171" s="416">
        <v>134.6</v>
      </c>
      <c r="AJ171" s="422">
        <f t="shared" si="30"/>
        <v>2.00594353640416</v>
      </c>
      <c r="AL171" s="116" t="s">
        <v>64</v>
      </c>
      <c r="AM171" s="116" t="s">
        <v>64</v>
      </c>
      <c r="AN171" s="116" t="s">
        <v>64</v>
      </c>
      <c r="AO171" s="116" t="s">
        <v>64</v>
      </c>
      <c r="AP171" s="116" t="s">
        <v>64</v>
      </c>
      <c r="AQ171" s="116" t="s">
        <v>64</v>
      </c>
      <c r="AR171" s="423" t="str">
        <f t="shared" si="31"/>
        <v>合格</v>
      </c>
      <c r="AS171" s="117" t="s">
        <v>65</v>
      </c>
      <c r="AT171" s="447">
        <v>20251119</v>
      </c>
      <c r="AU171" s="65" t="s">
        <v>319</v>
      </c>
    </row>
    <row r="172" ht="15" spans="1:47">
      <c r="A172" s="66">
        <v>166</v>
      </c>
      <c r="B172" s="421" t="s">
        <v>56</v>
      </c>
      <c r="C172" s="133">
        <v>20251119</v>
      </c>
      <c r="D172" s="103" t="s">
        <v>310</v>
      </c>
      <c r="E172" s="411" t="s">
        <v>982</v>
      </c>
      <c r="F172" s="92" t="s">
        <v>983</v>
      </c>
      <c r="G172" s="412" t="s">
        <v>79</v>
      </c>
      <c r="H172" s="103" t="s">
        <v>984</v>
      </c>
      <c r="I172" s="103" t="s">
        <v>139</v>
      </c>
      <c r="J172" s="118">
        <v>5</v>
      </c>
      <c r="K172" s="103" t="s">
        <v>985</v>
      </c>
      <c r="L172" s="103" t="s">
        <v>129</v>
      </c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03" t="s">
        <v>636</v>
      </c>
      <c r="AA172" s="106">
        <f t="shared" si="28"/>
        <v>0.186567164179107</v>
      </c>
      <c r="AB172" s="103" t="s">
        <v>865</v>
      </c>
      <c r="AC172" s="108">
        <f>(AB172-Z172)*VLOOKUP(AE172,公斤水的体积!A:B,2,)</f>
        <v>41.156718</v>
      </c>
      <c r="AD172" s="422">
        <f t="shared" si="29"/>
        <v>0.382239024390222</v>
      </c>
      <c r="AE172" s="102">
        <v>18</v>
      </c>
      <c r="AF172" s="211"/>
      <c r="AG172" s="211"/>
      <c r="AH172" s="97" t="s">
        <v>721</v>
      </c>
      <c r="AI172" s="416">
        <v>148.3</v>
      </c>
      <c r="AJ172" s="422">
        <f t="shared" si="30"/>
        <v>1.6857720836143</v>
      </c>
      <c r="AL172" s="116" t="s">
        <v>64</v>
      </c>
      <c r="AM172" s="116" t="s">
        <v>64</v>
      </c>
      <c r="AN172" s="116" t="s">
        <v>64</v>
      </c>
      <c r="AO172" s="116" t="s">
        <v>64</v>
      </c>
      <c r="AP172" s="116" t="s">
        <v>64</v>
      </c>
      <c r="AQ172" s="116" t="s">
        <v>64</v>
      </c>
      <c r="AR172" s="423" t="str">
        <f t="shared" si="31"/>
        <v>合格</v>
      </c>
      <c r="AS172" s="117" t="s">
        <v>65</v>
      </c>
      <c r="AT172" s="447">
        <v>20251119</v>
      </c>
      <c r="AU172" s="65" t="s">
        <v>319</v>
      </c>
    </row>
    <row r="173" ht="15" spans="1:47">
      <c r="A173" s="66">
        <v>167</v>
      </c>
      <c r="B173" s="421" t="s">
        <v>56</v>
      </c>
      <c r="C173" s="133">
        <v>20251119</v>
      </c>
      <c r="D173" s="103" t="s">
        <v>310</v>
      </c>
      <c r="E173" s="411" t="s">
        <v>986</v>
      </c>
      <c r="F173" s="92" t="s">
        <v>987</v>
      </c>
      <c r="G173" s="412" t="s">
        <v>79</v>
      </c>
      <c r="H173" s="103" t="s">
        <v>984</v>
      </c>
      <c r="I173" s="103" t="s">
        <v>139</v>
      </c>
      <c r="J173" s="104">
        <v>5.7</v>
      </c>
      <c r="K173" s="103" t="s">
        <v>381</v>
      </c>
      <c r="L173" s="103" t="s">
        <v>140</v>
      </c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03" t="s">
        <v>382</v>
      </c>
      <c r="AA173" s="106">
        <f t="shared" si="28"/>
        <v>0.184501845018453</v>
      </c>
      <c r="AB173" s="103" t="s">
        <v>977</v>
      </c>
      <c r="AC173" s="108">
        <f>(AB173-Z173)*VLOOKUP(AE173,公斤水的体积!A:B,2,)</f>
        <v>41.256856</v>
      </c>
      <c r="AD173" s="422">
        <f t="shared" si="29"/>
        <v>0.381644768856425</v>
      </c>
      <c r="AE173" s="102">
        <v>18</v>
      </c>
      <c r="AF173" s="211"/>
      <c r="AG173" s="211"/>
      <c r="AH173" s="97" t="s">
        <v>988</v>
      </c>
      <c r="AI173" s="416">
        <v>146.7</v>
      </c>
      <c r="AJ173" s="422">
        <f t="shared" si="30"/>
        <v>3.61281526925699</v>
      </c>
      <c r="AL173" s="116" t="s">
        <v>64</v>
      </c>
      <c r="AM173" s="116" t="s">
        <v>64</v>
      </c>
      <c r="AN173" s="116" t="s">
        <v>64</v>
      </c>
      <c r="AO173" s="116" t="s">
        <v>64</v>
      </c>
      <c r="AP173" s="116" t="s">
        <v>64</v>
      </c>
      <c r="AQ173" s="116" t="s">
        <v>64</v>
      </c>
      <c r="AR173" s="423" t="str">
        <f t="shared" si="31"/>
        <v>合格</v>
      </c>
      <c r="AS173" s="117" t="s">
        <v>65</v>
      </c>
      <c r="AT173" s="447">
        <v>20251119</v>
      </c>
      <c r="AU173" s="65" t="s">
        <v>319</v>
      </c>
    </row>
    <row r="174" ht="15" spans="1:47">
      <c r="A174" s="66">
        <v>168</v>
      </c>
      <c r="B174" s="421" t="s">
        <v>56</v>
      </c>
      <c r="C174" s="133">
        <v>20251119</v>
      </c>
      <c r="D174" s="103" t="s">
        <v>310</v>
      </c>
      <c r="E174" s="411" t="s">
        <v>989</v>
      </c>
      <c r="F174" s="92" t="s">
        <v>990</v>
      </c>
      <c r="G174" s="412" t="s">
        <v>351</v>
      </c>
      <c r="H174" s="103" t="s">
        <v>991</v>
      </c>
      <c r="I174" s="103" t="s">
        <v>61</v>
      </c>
      <c r="J174" s="104">
        <v>5.7</v>
      </c>
      <c r="K174" s="103" t="s">
        <v>428</v>
      </c>
      <c r="L174" s="103" t="s">
        <v>354</v>
      </c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03" t="s">
        <v>429</v>
      </c>
      <c r="AA174" s="106">
        <f t="shared" si="28"/>
        <v>0.179856115107916</v>
      </c>
      <c r="AB174" s="103" t="s">
        <v>761</v>
      </c>
      <c r="AC174" s="108">
        <f>(AB174-Z174)*VLOOKUP(AE174,公斤水的体积!A:B,2,)</f>
        <v>40.756166</v>
      </c>
      <c r="AD174" s="422">
        <f t="shared" si="29"/>
        <v>0.384645320197042</v>
      </c>
      <c r="AE174" s="102">
        <v>18</v>
      </c>
      <c r="AF174" s="211"/>
      <c r="AG174" s="211"/>
      <c r="AH174" s="97" t="s">
        <v>576</v>
      </c>
      <c r="AI174" s="416">
        <v>136.5</v>
      </c>
      <c r="AJ174" s="422">
        <f t="shared" si="30"/>
        <v>1.31868131868132</v>
      </c>
      <c r="AL174" s="116" t="s">
        <v>64</v>
      </c>
      <c r="AM174" s="116" t="s">
        <v>64</v>
      </c>
      <c r="AN174" s="116" t="s">
        <v>64</v>
      </c>
      <c r="AO174" s="116" t="s">
        <v>64</v>
      </c>
      <c r="AP174" s="116" t="s">
        <v>64</v>
      </c>
      <c r="AQ174" s="116" t="s">
        <v>64</v>
      </c>
      <c r="AR174" s="423" t="str">
        <f t="shared" si="31"/>
        <v>合格</v>
      </c>
      <c r="AS174" s="117" t="s">
        <v>65</v>
      </c>
      <c r="AT174" s="447">
        <v>20251119</v>
      </c>
      <c r="AU174" s="65" t="s">
        <v>319</v>
      </c>
    </row>
    <row r="175" ht="15" spans="1:47">
      <c r="A175" s="66">
        <v>169</v>
      </c>
      <c r="B175" s="421" t="s">
        <v>56</v>
      </c>
      <c r="C175" s="133">
        <v>20251119</v>
      </c>
      <c r="D175" s="103" t="s">
        <v>310</v>
      </c>
      <c r="E175" s="411" t="s">
        <v>992</v>
      </c>
      <c r="F175" s="92" t="s">
        <v>993</v>
      </c>
      <c r="G175" s="412" t="s">
        <v>60</v>
      </c>
      <c r="H175" s="103" t="s">
        <v>337</v>
      </c>
      <c r="I175" s="103" t="s">
        <v>152</v>
      </c>
      <c r="J175" s="104">
        <v>5.7</v>
      </c>
      <c r="K175" s="103" t="s">
        <v>492</v>
      </c>
      <c r="L175" s="103" t="s">
        <v>161</v>
      </c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03" t="s">
        <v>503</v>
      </c>
      <c r="AA175" s="106">
        <f t="shared" si="28"/>
        <v>0.208768267223385</v>
      </c>
      <c r="AB175" s="103" t="s">
        <v>500</v>
      </c>
      <c r="AC175" s="108">
        <f>(AB175-Z175)*VLOOKUP(AE175,公斤水的体积!A:B,2,)</f>
        <v>40.455752</v>
      </c>
      <c r="AD175" s="422">
        <f t="shared" si="29"/>
        <v>0.386481389578181</v>
      </c>
      <c r="AE175" s="102">
        <v>18</v>
      </c>
      <c r="AF175" s="211"/>
      <c r="AG175" s="211"/>
      <c r="AH175" s="97" t="s">
        <v>402</v>
      </c>
      <c r="AI175" s="416">
        <v>151.1</v>
      </c>
      <c r="AJ175" s="422">
        <f t="shared" si="30"/>
        <v>1.32362673726009</v>
      </c>
      <c r="AL175" s="116" t="s">
        <v>64</v>
      </c>
      <c r="AM175" s="116" t="s">
        <v>64</v>
      </c>
      <c r="AN175" s="116" t="s">
        <v>64</v>
      </c>
      <c r="AO175" s="116" t="s">
        <v>64</v>
      </c>
      <c r="AP175" s="116" t="s">
        <v>64</v>
      </c>
      <c r="AQ175" s="116" t="s">
        <v>64</v>
      </c>
      <c r="AR175" s="423" t="str">
        <f t="shared" si="31"/>
        <v>合格</v>
      </c>
      <c r="AS175" s="117" t="s">
        <v>65</v>
      </c>
      <c r="AT175" s="447">
        <v>20251119</v>
      </c>
      <c r="AU175" s="65" t="s">
        <v>319</v>
      </c>
    </row>
    <row r="176" s="139" customFormat="1" ht="15" spans="1:47">
      <c r="A176" s="66">
        <v>170</v>
      </c>
      <c r="B176" s="440" t="s">
        <v>56</v>
      </c>
      <c r="C176" s="134">
        <v>20251119</v>
      </c>
      <c r="D176" s="124" t="s">
        <v>310</v>
      </c>
      <c r="E176" s="226" t="s">
        <v>994</v>
      </c>
      <c r="F176" s="123" t="s">
        <v>995</v>
      </c>
      <c r="G176" s="441" t="s">
        <v>79</v>
      </c>
      <c r="H176" s="124" t="s">
        <v>870</v>
      </c>
      <c r="I176" s="124" t="s">
        <v>173</v>
      </c>
      <c r="J176" s="122">
        <v>5.7</v>
      </c>
      <c r="K176" s="124" t="s">
        <v>353</v>
      </c>
      <c r="L176" s="124" t="s">
        <v>100</v>
      </c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4" t="s">
        <v>355</v>
      </c>
      <c r="AA176" s="122">
        <f t="shared" si="28"/>
        <v>0.17921146953404</v>
      </c>
      <c r="AB176" s="124" t="s">
        <v>823</v>
      </c>
      <c r="AC176" s="127">
        <f>(AB176-Z176)*VLOOKUP(AE176,公斤水的体积!A:B,2,)</f>
        <v>41.356994</v>
      </c>
      <c r="AD176" s="442">
        <f t="shared" si="29"/>
        <v>0.381053398058229</v>
      </c>
      <c r="AE176" s="122">
        <v>18</v>
      </c>
      <c r="AF176" s="124"/>
      <c r="AG176" s="124"/>
      <c r="AH176" s="123" t="s">
        <v>515</v>
      </c>
      <c r="AI176" s="444">
        <v>138.8</v>
      </c>
      <c r="AJ176" s="442">
        <f t="shared" si="30"/>
        <v>1.51296829971182</v>
      </c>
      <c r="AK176" s="445"/>
      <c r="AL176" s="131" t="s">
        <v>64</v>
      </c>
      <c r="AM176" s="131" t="s">
        <v>64</v>
      </c>
      <c r="AN176" s="131" t="s">
        <v>64</v>
      </c>
      <c r="AO176" s="131" t="s">
        <v>64</v>
      </c>
      <c r="AP176" s="131" t="s">
        <v>64</v>
      </c>
      <c r="AQ176" s="131" t="s">
        <v>64</v>
      </c>
      <c r="AR176" s="122" t="str">
        <f t="shared" si="31"/>
        <v>合格</v>
      </c>
      <c r="AS176" s="132" t="s">
        <v>996</v>
      </c>
      <c r="AT176" s="448">
        <v>20251119</v>
      </c>
      <c r="AU176" s="65" t="s">
        <v>319</v>
      </c>
    </row>
    <row r="177" ht="15" spans="1:47">
      <c r="A177" s="66">
        <v>171</v>
      </c>
      <c r="B177" s="421" t="s">
        <v>56</v>
      </c>
      <c r="C177" s="133">
        <v>20251119</v>
      </c>
      <c r="D177" s="103" t="s">
        <v>310</v>
      </c>
      <c r="E177" s="411" t="s">
        <v>997</v>
      </c>
      <c r="F177" s="92" t="s">
        <v>998</v>
      </c>
      <c r="G177" s="412" t="s">
        <v>60</v>
      </c>
      <c r="H177" s="103" t="s">
        <v>160</v>
      </c>
      <c r="I177" s="103" t="s">
        <v>61</v>
      </c>
      <c r="J177" s="104">
        <v>5.7</v>
      </c>
      <c r="K177" s="103" t="s">
        <v>664</v>
      </c>
      <c r="L177" s="103" t="s">
        <v>90</v>
      </c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03" t="s">
        <v>572</v>
      </c>
      <c r="AA177" s="106">
        <f t="shared" si="28"/>
        <v>0.213219616204694</v>
      </c>
      <c r="AB177" s="103" t="s">
        <v>833</v>
      </c>
      <c r="AC177" s="108">
        <f>(AB177-Z177)*VLOOKUP(AE177,公斤水的体积!A:B,2,)</f>
        <v>40.55589</v>
      </c>
      <c r="AD177" s="422">
        <f t="shared" si="29"/>
        <v>0.385866336633662</v>
      </c>
      <c r="AE177" s="102">
        <v>18</v>
      </c>
      <c r="AF177" s="211"/>
      <c r="AG177" s="211"/>
      <c r="AH177" s="97" t="s">
        <v>394</v>
      </c>
      <c r="AI177" s="416">
        <v>153.5</v>
      </c>
      <c r="AJ177" s="422">
        <f t="shared" si="30"/>
        <v>1.49837133550489</v>
      </c>
      <c r="AL177" s="116" t="s">
        <v>64</v>
      </c>
      <c r="AM177" s="116" t="s">
        <v>64</v>
      </c>
      <c r="AN177" s="116" t="s">
        <v>64</v>
      </c>
      <c r="AO177" s="116" t="s">
        <v>64</v>
      </c>
      <c r="AP177" s="116" t="s">
        <v>64</v>
      </c>
      <c r="AQ177" s="116" t="s">
        <v>64</v>
      </c>
      <c r="AR177" s="423" t="str">
        <f t="shared" si="31"/>
        <v>合格</v>
      </c>
      <c r="AS177" s="117" t="s">
        <v>65</v>
      </c>
      <c r="AT177" s="447">
        <v>20251119</v>
      </c>
      <c r="AU177" s="65" t="s">
        <v>319</v>
      </c>
    </row>
    <row r="178" ht="15" spans="1:47">
      <c r="A178" s="66">
        <v>172</v>
      </c>
      <c r="B178" s="421" t="s">
        <v>56</v>
      </c>
      <c r="C178" s="133">
        <v>20251119</v>
      </c>
      <c r="D178" s="103" t="s">
        <v>310</v>
      </c>
      <c r="E178" s="411" t="s">
        <v>999</v>
      </c>
      <c r="F178" s="92" t="s">
        <v>1000</v>
      </c>
      <c r="G178" s="412" t="s">
        <v>60</v>
      </c>
      <c r="H178" s="103" t="s">
        <v>160</v>
      </c>
      <c r="I178" s="103" t="s">
        <v>252</v>
      </c>
      <c r="J178" s="104">
        <v>5.7</v>
      </c>
      <c r="K178" s="103" t="s">
        <v>339</v>
      </c>
      <c r="L178" s="103" t="s">
        <v>90</v>
      </c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03" t="s">
        <v>460</v>
      </c>
      <c r="AA178" s="106">
        <f t="shared" si="28"/>
        <v>0.210084033613448</v>
      </c>
      <c r="AB178" s="103" t="s">
        <v>497</v>
      </c>
      <c r="AC178" s="108">
        <f>(AB178-Z178)*VLOOKUP(AE178,公斤水的体积!A:B,2,)</f>
        <v>40.55589</v>
      </c>
      <c r="AD178" s="422">
        <f t="shared" si="29"/>
        <v>0.385866336633662</v>
      </c>
      <c r="AE178" s="102">
        <v>18</v>
      </c>
      <c r="AF178" s="211"/>
      <c r="AG178" s="211"/>
      <c r="AH178" s="97" t="s">
        <v>402</v>
      </c>
      <c r="AI178" s="416">
        <v>151.4</v>
      </c>
      <c r="AJ178" s="422">
        <f t="shared" si="30"/>
        <v>1.32100396301189</v>
      </c>
      <c r="AL178" s="116" t="s">
        <v>64</v>
      </c>
      <c r="AM178" s="116" t="s">
        <v>64</v>
      </c>
      <c r="AN178" s="116" t="s">
        <v>64</v>
      </c>
      <c r="AO178" s="116" t="s">
        <v>64</v>
      </c>
      <c r="AP178" s="116" t="s">
        <v>64</v>
      </c>
      <c r="AQ178" s="116" t="s">
        <v>64</v>
      </c>
      <c r="AR178" s="423" t="str">
        <f t="shared" si="31"/>
        <v>合格</v>
      </c>
      <c r="AS178" s="117" t="s">
        <v>65</v>
      </c>
      <c r="AT178" s="447">
        <v>20251119</v>
      </c>
      <c r="AU178" s="65" t="s">
        <v>319</v>
      </c>
    </row>
    <row r="179" ht="15" spans="1:47">
      <c r="A179" s="66">
        <v>173</v>
      </c>
      <c r="B179" s="421" t="s">
        <v>56</v>
      </c>
      <c r="C179" s="133">
        <v>20251119</v>
      </c>
      <c r="D179" s="103" t="s">
        <v>310</v>
      </c>
      <c r="E179" s="411" t="s">
        <v>1001</v>
      </c>
      <c r="F179" s="92" t="s">
        <v>1002</v>
      </c>
      <c r="G179" s="412" t="s">
        <v>351</v>
      </c>
      <c r="H179" s="103" t="s">
        <v>1003</v>
      </c>
      <c r="I179" s="103" t="s">
        <v>152</v>
      </c>
      <c r="J179" s="104">
        <v>5.7</v>
      </c>
      <c r="K179" s="103" t="s">
        <v>428</v>
      </c>
      <c r="L179" s="103" t="s">
        <v>354</v>
      </c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03" t="s">
        <v>429</v>
      </c>
      <c r="AA179" s="106">
        <f t="shared" si="28"/>
        <v>0.179856115107916</v>
      </c>
      <c r="AB179" s="103" t="s">
        <v>761</v>
      </c>
      <c r="AC179" s="108">
        <f>(AB179-Z179)*VLOOKUP(AE179,公斤水的体积!A:B,2,)</f>
        <v>40.756166</v>
      </c>
      <c r="AD179" s="422">
        <f t="shared" si="29"/>
        <v>0.384645320197042</v>
      </c>
      <c r="AE179" s="102">
        <v>18</v>
      </c>
      <c r="AF179" s="211"/>
      <c r="AG179" s="211"/>
      <c r="AH179" s="97" t="s">
        <v>363</v>
      </c>
      <c r="AI179" s="416">
        <v>131.3</v>
      </c>
      <c r="AJ179" s="422">
        <f t="shared" si="30"/>
        <v>1.29474485910129</v>
      </c>
      <c r="AL179" s="116" t="s">
        <v>64</v>
      </c>
      <c r="AM179" s="116" t="s">
        <v>64</v>
      </c>
      <c r="AN179" s="116" t="s">
        <v>64</v>
      </c>
      <c r="AO179" s="116" t="s">
        <v>64</v>
      </c>
      <c r="AP179" s="116" t="s">
        <v>64</v>
      </c>
      <c r="AQ179" s="116" t="s">
        <v>64</v>
      </c>
      <c r="AR179" s="423" t="str">
        <f t="shared" si="31"/>
        <v>合格</v>
      </c>
      <c r="AS179" s="117" t="s">
        <v>65</v>
      </c>
      <c r="AT179" s="447">
        <v>20251119</v>
      </c>
      <c r="AU179" s="65" t="s">
        <v>319</v>
      </c>
    </row>
    <row r="180" ht="15" spans="1:47">
      <c r="A180" s="66">
        <v>174</v>
      </c>
      <c r="B180" s="421" t="s">
        <v>56</v>
      </c>
      <c r="C180" s="133">
        <v>20251119</v>
      </c>
      <c r="D180" s="103" t="s">
        <v>310</v>
      </c>
      <c r="E180" s="411" t="s">
        <v>1004</v>
      </c>
      <c r="F180" s="92" t="s">
        <v>1005</v>
      </c>
      <c r="G180" s="412" t="s">
        <v>60</v>
      </c>
      <c r="H180" s="103" t="s">
        <v>753</v>
      </c>
      <c r="I180" s="103" t="s">
        <v>152</v>
      </c>
      <c r="J180" s="118">
        <v>5</v>
      </c>
      <c r="K180" s="103" t="s">
        <v>710</v>
      </c>
      <c r="L180" s="103" t="s">
        <v>62</v>
      </c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03" t="s">
        <v>399</v>
      </c>
      <c r="AA180" s="106">
        <f t="shared" si="28"/>
        <v>0.217391304347829</v>
      </c>
      <c r="AB180" s="103" t="s">
        <v>938</v>
      </c>
      <c r="AC180" s="108">
        <f>(AB180-Z180)*VLOOKUP(AE180,公斤水的体积!A:B,2,)</f>
        <v>40.155338</v>
      </c>
      <c r="AD180" s="422">
        <f t="shared" si="29"/>
        <v>0.388345000000001</v>
      </c>
      <c r="AE180" s="102">
        <v>18</v>
      </c>
      <c r="AF180" s="211"/>
      <c r="AG180" s="211"/>
      <c r="AH180" s="97" t="s">
        <v>576</v>
      </c>
      <c r="AI180" s="416">
        <v>157.9</v>
      </c>
      <c r="AJ180" s="422">
        <f t="shared" si="30"/>
        <v>1.13996200126662</v>
      </c>
      <c r="AL180" s="116" t="s">
        <v>64</v>
      </c>
      <c r="AM180" s="116" t="s">
        <v>64</v>
      </c>
      <c r="AN180" s="116" t="s">
        <v>64</v>
      </c>
      <c r="AO180" s="116" t="s">
        <v>64</v>
      </c>
      <c r="AP180" s="116" t="s">
        <v>64</v>
      </c>
      <c r="AQ180" s="116" t="s">
        <v>64</v>
      </c>
      <c r="AR180" s="423" t="str">
        <f t="shared" si="31"/>
        <v>合格</v>
      </c>
      <c r="AS180" s="117" t="s">
        <v>65</v>
      </c>
      <c r="AT180" s="447">
        <v>20251119</v>
      </c>
      <c r="AU180" s="65" t="s">
        <v>319</v>
      </c>
    </row>
    <row r="181" ht="15" spans="1:47">
      <c r="A181" s="66">
        <v>175</v>
      </c>
      <c r="B181" s="421" t="s">
        <v>56</v>
      </c>
      <c r="C181" s="133">
        <v>20251119</v>
      </c>
      <c r="D181" s="103" t="s">
        <v>310</v>
      </c>
      <c r="E181" s="411" t="s">
        <v>1006</v>
      </c>
      <c r="F181" s="92" t="s">
        <v>1007</v>
      </c>
      <c r="G181" s="412" t="s">
        <v>79</v>
      </c>
      <c r="H181" s="103" t="s">
        <v>80</v>
      </c>
      <c r="I181" s="103" t="s">
        <v>152</v>
      </c>
      <c r="J181" s="104">
        <v>5.7</v>
      </c>
      <c r="K181" s="103" t="s">
        <v>368</v>
      </c>
      <c r="L181" s="103" t="s">
        <v>100</v>
      </c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03" t="s">
        <v>749</v>
      </c>
      <c r="AA181" s="106">
        <f t="shared" si="28"/>
        <v>0.180831826401436</v>
      </c>
      <c r="AB181" s="103" t="s">
        <v>597</v>
      </c>
      <c r="AC181" s="108">
        <f>(AB181-Z181)*VLOOKUP(AE181,公斤水的体积!A:B,2,)</f>
        <v>41.356994</v>
      </c>
      <c r="AD181" s="422">
        <f t="shared" si="29"/>
        <v>0.381053398058229</v>
      </c>
      <c r="AE181" s="102">
        <v>18</v>
      </c>
      <c r="AF181" s="211"/>
      <c r="AG181" s="211"/>
      <c r="AH181" s="97" t="s">
        <v>475</v>
      </c>
      <c r="AI181" s="416">
        <v>142</v>
      </c>
      <c r="AJ181" s="422">
        <f t="shared" si="30"/>
        <v>0.915492957746479</v>
      </c>
      <c r="AL181" s="116" t="s">
        <v>64</v>
      </c>
      <c r="AM181" s="116" t="s">
        <v>64</v>
      </c>
      <c r="AN181" s="116" t="s">
        <v>64</v>
      </c>
      <c r="AO181" s="116" t="s">
        <v>64</v>
      </c>
      <c r="AP181" s="116" t="s">
        <v>64</v>
      </c>
      <c r="AQ181" s="116" t="s">
        <v>64</v>
      </c>
      <c r="AR181" s="423" t="str">
        <f t="shared" si="31"/>
        <v>合格</v>
      </c>
      <c r="AS181" s="117" t="s">
        <v>65</v>
      </c>
      <c r="AT181" s="447">
        <v>20251119</v>
      </c>
      <c r="AU181" s="65" t="s">
        <v>319</v>
      </c>
    </row>
    <row r="182" ht="15" spans="1:47">
      <c r="A182" s="66">
        <v>176</v>
      </c>
      <c r="B182" s="421" t="s">
        <v>56</v>
      </c>
      <c r="C182" s="133">
        <v>20251119</v>
      </c>
      <c r="D182" s="103" t="s">
        <v>310</v>
      </c>
      <c r="E182" s="411" t="s">
        <v>1008</v>
      </c>
      <c r="F182" s="92" t="s">
        <v>1009</v>
      </c>
      <c r="G182" s="412" t="s">
        <v>79</v>
      </c>
      <c r="H182" s="103" t="s">
        <v>229</v>
      </c>
      <c r="I182" s="103" t="s">
        <v>61</v>
      </c>
      <c r="J182" s="104">
        <v>5.7</v>
      </c>
      <c r="K182" s="103" t="s">
        <v>1010</v>
      </c>
      <c r="L182" s="103" t="s">
        <v>300</v>
      </c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03" t="s">
        <v>1011</v>
      </c>
      <c r="AA182" s="106">
        <f t="shared" si="28"/>
        <v>0.171526586620916</v>
      </c>
      <c r="AB182" s="103" t="s">
        <v>1012</v>
      </c>
      <c r="AC182" s="108">
        <f>(AB182-Z182)*VLOOKUP(AE182,公斤水的体积!A:B,2,)</f>
        <v>40.856304</v>
      </c>
      <c r="AD182" s="422">
        <f t="shared" si="29"/>
        <v>0.384039312039291</v>
      </c>
      <c r="AE182" s="102">
        <v>18</v>
      </c>
      <c r="AF182" s="211"/>
      <c r="AG182" s="211"/>
      <c r="AH182" s="97" t="s">
        <v>601</v>
      </c>
      <c r="AI182" s="416">
        <v>128.3</v>
      </c>
      <c r="AJ182" s="422">
        <f t="shared" si="30"/>
        <v>0.311769290724864</v>
      </c>
      <c r="AL182" s="116" t="s">
        <v>64</v>
      </c>
      <c r="AM182" s="116" t="s">
        <v>64</v>
      </c>
      <c r="AN182" s="116" t="s">
        <v>64</v>
      </c>
      <c r="AO182" s="116" t="s">
        <v>64</v>
      </c>
      <c r="AP182" s="116" t="s">
        <v>64</v>
      </c>
      <c r="AQ182" s="116" t="s">
        <v>64</v>
      </c>
      <c r="AR182" s="423" t="str">
        <f t="shared" si="31"/>
        <v>合格</v>
      </c>
      <c r="AS182" s="117" t="s">
        <v>65</v>
      </c>
      <c r="AT182" s="447">
        <v>20251119</v>
      </c>
      <c r="AU182" s="65" t="s">
        <v>319</v>
      </c>
    </row>
    <row r="183" ht="15" spans="1:47">
      <c r="A183" s="66">
        <v>177</v>
      </c>
      <c r="B183" s="421" t="s">
        <v>56</v>
      </c>
      <c r="C183" s="133">
        <v>20251119</v>
      </c>
      <c r="D183" s="103" t="s">
        <v>310</v>
      </c>
      <c r="E183" s="411" t="s">
        <v>1013</v>
      </c>
      <c r="F183" s="92" t="s">
        <v>1014</v>
      </c>
      <c r="G183" s="412" t="s">
        <v>79</v>
      </c>
      <c r="H183" s="103" t="s">
        <v>1015</v>
      </c>
      <c r="I183" s="103" t="s">
        <v>874</v>
      </c>
      <c r="J183" s="118">
        <v>5</v>
      </c>
      <c r="K183" s="103" t="s">
        <v>381</v>
      </c>
      <c r="L183" s="103" t="s">
        <v>129</v>
      </c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03" t="s">
        <v>382</v>
      </c>
      <c r="AA183" s="106">
        <f t="shared" si="28"/>
        <v>0.184501845018453</v>
      </c>
      <c r="AB183" s="103" t="s">
        <v>393</v>
      </c>
      <c r="AC183" s="108">
        <f>(AB183-Z183)*VLOOKUP(AE183,公斤水的体积!A:B,2,)</f>
        <v>41.156718</v>
      </c>
      <c r="AD183" s="422">
        <f t="shared" si="29"/>
        <v>0.382239024390239</v>
      </c>
      <c r="AE183" s="102">
        <v>18</v>
      </c>
      <c r="AF183" s="211"/>
      <c r="AG183" s="211"/>
      <c r="AH183" s="97" t="s">
        <v>394</v>
      </c>
      <c r="AI183" s="416">
        <v>144.3</v>
      </c>
      <c r="AJ183" s="422">
        <f t="shared" si="30"/>
        <v>1.59390159390159</v>
      </c>
      <c r="AL183" s="116" t="s">
        <v>64</v>
      </c>
      <c r="AM183" s="116" t="s">
        <v>64</v>
      </c>
      <c r="AN183" s="116" t="s">
        <v>64</v>
      </c>
      <c r="AO183" s="116" t="s">
        <v>64</v>
      </c>
      <c r="AP183" s="116" t="s">
        <v>64</v>
      </c>
      <c r="AQ183" s="116" t="s">
        <v>64</v>
      </c>
      <c r="AR183" s="423" t="str">
        <f t="shared" si="31"/>
        <v>合格</v>
      </c>
      <c r="AS183" s="117" t="s">
        <v>65</v>
      </c>
      <c r="AT183" s="447">
        <v>20251119</v>
      </c>
      <c r="AU183" s="65" t="s">
        <v>319</v>
      </c>
    </row>
    <row r="184" ht="15" spans="1:47">
      <c r="A184" s="66">
        <v>178</v>
      </c>
      <c r="B184" s="421" t="s">
        <v>56</v>
      </c>
      <c r="C184" s="133">
        <v>20251119</v>
      </c>
      <c r="D184" s="103" t="s">
        <v>310</v>
      </c>
      <c r="E184" s="411" t="s">
        <v>1016</v>
      </c>
      <c r="F184" s="92" t="s">
        <v>1017</v>
      </c>
      <c r="G184" s="412" t="s">
        <v>60</v>
      </c>
      <c r="H184" s="103" t="s">
        <v>344</v>
      </c>
      <c r="I184" s="103" t="s">
        <v>152</v>
      </c>
      <c r="J184" s="104">
        <v>5.7</v>
      </c>
      <c r="K184" s="103" t="s">
        <v>473</v>
      </c>
      <c r="L184" s="103" t="s">
        <v>95</v>
      </c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03" t="s">
        <v>668</v>
      </c>
      <c r="AA184" s="106">
        <f t="shared" si="28"/>
        <v>0.202839756592281</v>
      </c>
      <c r="AB184" s="103" t="s">
        <v>1018</v>
      </c>
      <c r="AC184" s="108">
        <f>(AB184-Z184)*VLOOKUP(AE184,公斤水的体积!A:B,2,)</f>
        <v>40.255476</v>
      </c>
      <c r="AD184" s="422">
        <f t="shared" si="29"/>
        <v>0.387720698254365</v>
      </c>
      <c r="AE184" s="102">
        <v>18</v>
      </c>
      <c r="AF184" s="211"/>
      <c r="AG184" s="211"/>
      <c r="AH184" s="97" t="s">
        <v>475</v>
      </c>
      <c r="AI184" s="416">
        <v>147</v>
      </c>
      <c r="AJ184" s="422">
        <f t="shared" si="30"/>
        <v>0.884353741496599</v>
      </c>
      <c r="AL184" s="116" t="s">
        <v>64</v>
      </c>
      <c r="AM184" s="116" t="s">
        <v>64</v>
      </c>
      <c r="AN184" s="116" t="s">
        <v>64</v>
      </c>
      <c r="AO184" s="116" t="s">
        <v>64</v>
      </c>
      <c r="AP184" s="116" t="s">
        <v>64</v>
      </c>
      <c r="AQ184" s="116" t="s">
        <v>64</v>
      </c>
      <c r="AR184" s="423" t="str">
        <f t="shared" si="31"/>
        <v>合格</v>
      </c>
      <c r="AS184" s="117" t="s">
        <v>65</v>
      </c>
      <c r="AT184" s="447">
        <v>20251119</v>
      </c>
      <c r="AU184" s="65" t="s">
        <v>319</v>
      </c>
    </row>
    <row r="185" ht="15" spans="1:47">
      <c r="A185" s="66">
        <v>179</v>
      </c>
      <c r="B185" s="421" t="s">
        <v>56</v>
      </c>
      <c r="C185" s="133">
        <v>20251119</v>
      </c>
      <c r="D185" s="103" t="s">
        <v>310</v>
      </c>
      <c r="E185" s="411" t="s">
        <v>1019</v>
      </c>
      <c r="F185" s="92" t="s">
        <v>1020</v>
      </c>
      <c r="G185" s="412" t="s">
        <v>60</v>
      </c>
      <c r="H185" s="103" t="s">
        <v>337</v>
      </c>
      <c r="I185" s="103" t="s">
        <v>139</v>
      </c>
      <c r="J185" s="104">
        <v>5.7</v>
      </c>
      <c r="K185" s="103" t="s">
        <v>411</v>
      </c>
      <c r="L185" s="103" t="s">
        <v>114</v>
      </c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03" t="s">
        <v>412</v>
      </c>
      <c r="AA185" s="106">
        <f t="shared" si="28"/>
        <v>0.205761316872431</v>
      </c>
      <c r="AB185" s="103" t="s">
        <v>972</v>
      </c>
      <c r="AC185" s="108">
        <f>(AB185-Z185)*VLOOKUP(AE185,公斤水的体积!A:B,2,)</f>
        <v>40.355614</v>
      </c>
      <c r="AD185" s="422">
        <f t="shared" si="29"/>
        <v>0.387099502487544</v>
      </c>
      <c r="AE185" s="102">
        <v>18</v>
      </c>
      <c r="AF185" s="211"/>
      <c r="AG185" s="211"/>
      <c r="AH185" s="97" t="s">
        <v>515</v>
      </c>
      <c r="AI185" s="416">
        <v>152</v>
      </c>
      <c r="AJ185" s="422">
        <f t="shared" si="30"/>
        <v>1.38157894736842</v>
      </c>
      <c r="AL185" s="116" t="s">
        <v>64</v>
      </c>
      <c r="AM185" s="116" t="s">
        <v>64</v>
      </c>
      <c r="AN185" s="116" t="s">
        <v>64</v>
      </c>
      <c r="AO185" s="116" t="s">
        <v>64</v>
      </c>
      <c r="AP185" s="116" t="s">
        <v>64</v>
      </c>
      <c r="AQ185" s="116" t="s">
        <v>64</v>
      </c>
      <c r="AR185" s="423" t="str">
        <f t="shared" si="31"/>
        <v>合格</v>
      </c>
      <c r="AS185" s="117" t="s">
        <v>65</v>
      </c>
      <c r="AT185" s="447">
        <v>20251119</v>
      </c>
      <c r="AU185" s="65" t="s">
        <v>319</v>
      </c>
    </row>
    <row r="186" ht="15" spans="1:47">
      <c r="A186" s="66">
        <v>180</v>
      </c>
      <c r="B186" s="421" t="s">
        <v>56</v>
      </c>
      <c r="C186" s="133">
        <v>20251120</v>
      </c>
      <c r="D186" s="103" t="s">
        <v>310</v>
      </c>
      <c r="E186" s="411" t="s">
        <v>1021</v>
      </c>
      <c r="F186" s="92" t="s">
        <v>1022</v>
      </c>
      <c r="G186" s="412" t="s">
        <v>118</v>
      </c>
      <c r="H186" s="103" t="s">
        <v>1023</v>
      </c>
      <c r="I186" s="103" t="s">
        <v>81</v>
      </c>
      <c r="J186" s="104">
        <v>5.7</v>
      </c>
      <c r="K186" s="103" t="s">
        <v>411</v>
      </c>
      <c r="L186" s="103" t="s">
        <v>62</v>
      </c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03" t="s">
        <v>412</v>
      </c>
      <c r="AA186" s="106">
        <f t="shared" si="28"/>
        <v>0.205761316872431</v>
      </c>
      <c r="AB186" s="103" t="s">
        <v>413</v>
      </c>
      <c r="AC186" s="108">
        <f>(AB186-Z186)*VLOOKUP(AE186,公斤水的体积!A:B,2,)</f>
        <v>40.14812</v>
      </c>
      <c r="AD186" s="422">
        <f t="shared" si="29"/>
        <v>0.370299999999997</v>
      </c>
      <c r="AE186" s="102">
        <v>17</v>
      </c>
      <c r="AF186" s="211"/>
      <c r="AG186" s="211"/>
      <c r="AH186" s="97" t="s">
        <v>529</v>
      </c>
      <c r="AI186" s="416">
        <v>154.7</v>
      </c>
      <c r="AJ186" s="422">
        <f t="shared" si="30"/>
        <v>1.42210730446025</v>
      </c>
      <c r="AL186" s="116" t="s">
        <v>64</v>
      </c>
      <c r="AM186" s="116" t="s">
        <v>64</v>
      </c>
      <c r="AN186" s="116" t="s">
        <v>64</v>
      </c>
      <c r="AO186" s="116" t="s">
        <v>64</v>
      </c>
      <c r="AP186" s="116" t="s">
        <v>64</v>
      </c>
      <c r="AQ186" s="116" t="s">
        <v>64</v>
      </c>
      <c r="AR186" s="423" t="str">
        <f t="shared" si="31"/>
        <v>合格</v>
      </c>
      <c r="AS186" s="117" t="s">
        <v>65</v>
      </c>
      <c r="AT186" s="447">
        <v>20251120</v>
      </c>
      <c r="AU186" s="65" t="s">
        <v>319</v>
      </c>
    </row>
    <row r="187" ht="15" spans="1:47">
      <c r="A187" s="66">
        <v>181</v>
      </c>
      <c r="B187" s="421" t="s">
        <v>56</v>
      </c>
      <c r="C187" s="133">
        <v>20251120</v>
      </c>
      <c r="D187" s="103" t="s">
        <v>310</v>
      </c>
      <c r="E187" s="411" t="s">
        <v>1024</v>
      </c>
      <c r="F187" s="92" t="s">
        <v>1025</v>
      </c>
      <c r="G187" s="412" t="s">
        <v>79</v>
      </c>
      <c r="H187" s="103" t="s">
        <v>685</v>
      </c>
      <c r="I187" s="103" t="s">
        <v>81</v>
      </c>
      <c r="J187" s="104">
        <v>5.7</v>
      </c>
      <c r="K187" s="103" t="s">
        <v>451</v>
      </c>
      <c r="L187" s="103" t="s">
        <v>1026</v>
      </c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03" t="s">
        <v>391</v>
      </c>
      <c r="AA187" s="106">
        <f t="shared" ref="AA187:AA205" si="32">(K187-Z187)/K187*100</f>
        <v>0.182149362477234</v>
      </c>
      <c r="AB187" s="103" t="s">
        <v>1027</v>
      </c>
      <c r="AC187" s="108">
        <f>(AB187-Z187)*VLOOKUP(AE187,公斤水的体积!A:B,2,)</f>
        <v>38.5462</v>
      </c>
      <c r="AD187" s="422">
        <f t="shared" ref="AD187:AD205" si="33">(AC187-L187)/L187*100</f>
        <v>0.380729166666686</v>
      </c>
      <c r="AE187" s="102">
        <v>17</v>
      </c>
      <c r="AF187" s="211"/>
      <c r="AG187" s="211"/>
      <c r="AH187" s="97" t="s">
        <v>576</v>
      </c>
      <c r="AI187" s="416">
        <v>147.8</v>
      </c>
      <c r="AJ187" s="422">
        <f t="shared" ref="AJ187:AJ205" si="34">AH187/AI187*100</f>
        <v>1.21786197564276</v>
      </c>
      <c r="AL187" s="116" t="s">
        <v>64</v>
      </c>
      <c r="AM187" s="116" t="s">
        <v>64</v>
      </c>
      <c r="AN187" s="116" t="s">
        <v>64</v>
      </c>
      <c r="AO187" s="116" t="s">
        <v>64</v>
      </c>
      <c r="AP187" s="116" t="s">
        <v>64</v>
      </c>
      <c r="AQ187" s="116" t="s">
        <v>64</v>
      </c>
      <c r="AR187" s="423" t="str">
        <f t="shared" ref="AR187:AR205" si="35">IF(AND(AD187&lt;10,AD187&gt;=-1.5,AA187&lt;5,AA187&gt;-1,AJ187&lt;6,AJ187&gt;=0),"合格","不合格")</f>
        <v>合格</v>
      </c>
      <c r="AS187" s="117" t="s">
        <v>65</v>
      </c>
      <c r="AT187" s="447">
        <v>20251120</v>
      </c>
      <c r="AU187" s="65" t="s">
        <v>319</v>
      </c>
    </row>
    <row r="188" ht="15" spans="1:47">
      <c r="A188" s="66">
        <v>182</v>
      </c>
      <c r="B188" s="421" t="s">
        <v>56</v>
      </c>
      <c r="C188" s="133">
        <v>20251120</v>
      </c>
      <c r="D188" s="103" t="s">
        <v>310</v>
      </c>
      <c r="E188" s="411" t="s">
        <v>1028</v>
      </c>
      <c r="F188" s="92" t="s">
        <v>1029</v>
      </c>
      <c r="G188" s="412" t="s">
        <v>118</v>
      </c>
      <c r="H188" s="103" t="s">
        <v>642</v>
      </c>
      <c r="I188" s="103" t="s">
        <v>81</v>
      </c>
      <c r="J188" s="104">
        <v>5.7</v>
      </c>
      <c r="K188" s="103" t="s">
        <v>492</v>
      </c>
      <c r="L188" s="103" t="s">
        <v>161</v>
      </c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03" t="s">
        <v>503</v>
      </c>
      <c r="AA188" s="106">
        <f t="shared" si="32"/>
        <v>0.208768267223385</v>
      </c>
      <c r="AB188" s="103" t="s">
        <v>500</v>
      </c>
      <c r="AC188" s="108">
        <f>(AB188-Z188)*VLOOKUP(AE188,公斤水的体积!A:B,2,)</f>
        <v>40.44848</v>
      </c>
      <c r="AD188" s="422">
        <f t="shared" si="33"/>
        <v>0.36843672456579</v>
      </c>
      <c r="AE188" s="102">
        <v>17</v>
      </c>
      <c r="AF188" s="211"/>
      <c r="AG188" s="211"/>
      <c r="AH188" s="97" t="s">
        <v>721</v>
      </c>
      <c r="AI188" s="416">
        <v>157.3</v>
      </c>
      <c r="AJ188" s="422">
        <f t="shared" si="34"/>
        <v>1.58931977113795</v>
      </c>
      <c r="AL188" s="116" t="s">
        <v>64</v>
      </c>
      <c r="AM188" s="116" t="s">
        <v>64</v>
      </c>
      <c r="AN188" s="116" t="s">
        <v>64</v>
      </c>
      <c r="AO188" s="116" t="s">
        <v>64</v>
      </c>
      <c r="AP188" s="116" t="s">
        <v>64</v>
      </c>
      <c r="AQ188" s="116" t="s">
        <v>64</v>
      </c>
      <c r="AR188" s="423" t="str">
        <f t="shared" si="35"/>
        <v>合格</v>
      </c>
      <c r="AS188" s="117" t="s">
        <v>65</v>
      </c>
      <c r="AT188" s="447">
        <v>20251120</v>
      </c>
      <c r="AU188" s="65" t="s">
        <v>319</v>
      </c>
    </row>
    <row r="189" ht="15" spans="1:47">
      <c r="A189" s="66">
        <v>183</v>
      </c>
      <c r="B189" s="421" t="s">
        <v>56</v>
      </c>
      <c r="C189" s="133">
        <v>20251120</v>
      </c>
      <c r="D189" s="103" t="s">
        <v>310</v>
      </c>
      <c r="E189" s="411" t="s">
        <v>1030</v>
      </c>
      <c r="F189" s="92" t="s">
        <v>1031</v>
      </c>
      <c r="G189" s="412" t="s">
        <v>351</v>
      </c>
      <c r="H189" s="103" t="s">
        <v>1032</v>
      </c>
      <c r="I189" s="103" t="s">
        <v>81</v>
      </c>
      <c r="J189" s="104">
        <v>5.7</v>
      </c>
      <c r="K189" s="103" t="s">
        <v>339</v>
      </c>
      <c r="L189" s="103" t="s">
        <v>354</v>
      </c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03" t="s">
        <v>460</v>
      </c>
      <c r="AA189" s="106">
        <f t="shared" si="32"/>
        <v>0.210084033613448</v>
      </c>
      <c r="AB189" s="103" t="s">
        <v>500</v>
      </c>
      <c r="AC189" s="108">
        <f>(AB189-Z189)*VLOOKUP(AE189,公斤水的体积!A:B,2,)</f>
        <v>40.74884</v>
      </c>
      <c r="AD189" s="422">
        <f t="shared" si="33"/>
        <v>0.366600985221692</v>
      </c>
      <c r="AE189" s="102">
        <v>17</v>
      </c>
      <c r="AF189" s="211"/>
      <c r="AG189" s="211"/>
      <c r="AH189" s="97" t="s">
        <v>1033</v>
      </c>
      <c r="AI189" s="416">
        <v>148.9</v>
      </c>
      <c r="AJ189" s="422">
        <f t="shared" si="34"/>
        <v>2.01477501678979</v>
      </c>
      <c r="AL189" s="116" t="s">
        <v>64</v>
      </c>
      <c r="AM189" s="116" t="s">
        <v>64</v>
      </c>
      <c r="AN189" s="116" t="s">
        <v>64</v>
      </c>
      <c r="AO189" s="116" t="s">
        <v>64</v>
      </c>
      <c r="AP189" s="116" t="s">
        <v>64</v>
      </c>
      <c r="AQ189" s="116" t="s">
        <v>64</v>
      </c>
      <c r="AR189" s="423" t="str">
        <f t="shared" si="35"/>
        <v>合格</v>
      </c>
      <c r="AS189" s="117" t="s">
        <v>65</v>
      </c>
      <c r="AT189" s="447">
        <v>20251120</v>
      </c>
      <c r="AU189" s="65" t="s">
        <v>319</v>
      </c>
    </row>
    <row r="190" ht="15" spans="1:47">
      <c r="A190" s="66">
        <v>184</v>
      </c>
      <c r="B190" s="421" t="s">
        <v>56</v>
      </c>
      <c r="C190" s="133">
        <v>20251120</v>
      </c>
      <c r="D190" s="103" t="s">
        <v>310</v>
      </c>
      <c r="E190" s="411" t="s">
        <v>1034</v>
      </c>
      <c r="F190" s="92" t="s">
        <v>1035</v>
      </c>
      <c r="G190" s="412" t="s">
        <v>79</v>
      </c>
      <c r="H190" s="103" t="s">
        <v>735</v>
      </c>
      <c r="I190" s="103" t="s">
        <v>152</v>
      </c>
      <c r="J190" s="104">
        <v>5.7</v>
      </c>
      <c r="K190" s="103" t="s">
        <v>821</v>
      </c>
      <c r="L190" s="103" t="s">
        <v>300</v>
      </c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03" t="s">
        <v>822</v>
      </c>
      <c r="AA190" s="106">
        <f t="shared" si="32"/>
        <v>0.178253119429593</v>
      </c>
      <c r="AB190" s="103" t="s">
        <v>441</v>
      </c>
      <c r="AC190" s="108">
        <f>(AB190-Z190)*VLOOKUP(AE190,公斤水的体积!A:B,2,)</f>
        <v>40.84896</v>
      </c>
      <c r="AD190" s="422">
        <f t="shared" si="33"/>
        <v>0.365995085995074</v>
      </c>
      <c r="AE190" s="102">
        <v>17</v>
      </c>
      <c r="AF190" s="211"/>
      <c r="AG190" s="211"/>
      <c r="AH190" s="97" t="s">
        <v>394</v>
      </c>
      <c r="AI190" s="416">
        <v>133.7</v>
      </c>
      <c r="AJ190" s="422">
        <f t="shared" si="34"/>
        <v>1.72026925953628</v>
      </c>
      <c r="AL190" s="116" t="s">
        <v>64</v>
      </c>
      <c r="AM190" s="116" t="s">
        <v>64</v>
      </c>
      <c r="AN190" s="116" t="s">
        <v>64</v>
      </c>
      <c r="AO190" s="116" t="s">
        <v>64</v>
      </c>
      <c r="AP190" s="116" t="s">
        <v>64</v>
      </c>
      <c r="AQ190" s="116" t="s">
        <v>64</v>
      </c>
      <c r="AR190" s="423" t="str">
        <f t="shared" si="35"/>
        <v>合格</v>
      </c>
      <c r="AS190" s="117" t="s">
        <v>65</v>
      </c>
      <c r="AT190" s="447">
        <v>20251120</v>
      </c>
      <c r="AU190" s="65" t="s">
        <v>319</v>
      </c>
    </row>
    <row r="191" ht="15" spans="1:47">
      <c r="A191" s="66">
        <v>185</v>
      </c>
      <c r="B191" s="421" t="s">
        <v>56</v>
      </c>
      <c r="C191" s="133">
        <v>20251120</v>
      </c>
      <c r="D191" s="103" t="s">
        <v>310</v>
      </c>
      <c r="E191" s="411" t="s">
        <v>1036</v>
      </c>
      <c r="F191" s="92" t="s">
        <v>1037</v>
      </c>
      <c r="G191" s="412" t="s">
        <v>118</v>
      </c>
      <c r="H191" s="103" t="s">
        <v>559</v>
      </c>
      <c r="I191" s="103" t="s">
        <v>1038</v>
      </c>
      <c r="J191" s="104">
        <v>5.7</v>
      </c>
      <c r="K191" s="103" t="s">
        <v>1039</v>
      </c>
      <c r="L191" s="103" t="s">
        <v>354</v>
      </c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03" t="s">
        <v>851</v>
      </c>
      <c r="AA191" s="106">
        <f t="shared" si="32"/>
        <v>0.197238658777123</v>
      </c>
      <c r="AB191" s="103" t="s">
        <v>1040</v>
      </c>
      <c r="AC191" s="108">
        <f>(AB191-Z191)*VLOOKUP(AE191,公斤水的体积!A:B,2,)</f>
        <v>40.74884</v>
      </c>
      <c r="AD191" s="422">
        <f t="shared" si="33"/>
        <v>0.366600985221675</v>
      </c>
      <c r="AE191" s="102">
        <v>17</v>
      </c>
      <c r="AF191" s="211"/>
      <c r="AG191" s="211"/>
      <c r="AH191" s="97" t="s">
        <v>580</v>
      </c>
      <c r="AI191" s="416">
        <v>150.3</v>
      </c>
      <c r="AJ191" s="422">
        <f t="shared" si="34"/>
        <v>1.0645375914837</v>
      </c>
      <c r="AL191" s="116" t="s">
        <v>64</v>
      </c>
      <c r="AM191" s="116" t="s">
        <v>64</v>
      </c>
      <c r="AN191" s="116" t="s">
        <v>64</v>
      </c>
      <c r="AO191" s="116" t="s">
        <v>64</v>
      </c>
      <c r="AP191" s="116" t="s">
        <v>64</v>
      </c>
      <c r="AQ191" s="116" t="s">
        <v>64</v>
      </c>
      <c r="AR191" s="423" t="str">
        <f t="shared" si="35"/>
        <v>合格</v>
      </c>
      <c r="AS191" s="117" t="s">
        <v>65</v>
      </c>
      <c r="AT191" s="447">
        <v>20251120</v>
      </c>
      <c r="AU191" s="65" t="s">
        <v>319</v>
      </c>
    </row>
    <row r="192" ht="15" spans="1:47">
      <c r="A192" s="66">
        <v>186</v>
      </c>
      <c r="B192" s="421" t="s">
        <v>56</v>
      </c>
      <c r="C192" s="133">
        <v>20251120</v>
      </c>
      <c r="D192" s="103" t="s">
        <v>310</v>
      </c>
      <c r="E192" s="411" t="s">
        <v>1041</v>
      </c>
      <c r="F192" s="92" t="s">
        <v>1042</v>
      </c>
      <c r="G192" s="412" t="s">
        <v>118</v>
      </c>
      <c r="H192" s="103" t="s">
        <v>635</v>
      </c>
      <c r="I192" s="103" t="s">
        <v>81</v>
      </c>
      <c r="J192" s="104">
        <v>5.7</v>
      </c>
      <c r="K192" s="103" t="s">
        <v>537</v>
      </c>
      <c r="L192" s="103" t="s">
        <v>62</v>
      </c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03" t="s">
        <v>538</v>
      </c>
      <c r="AA192" s="106">
        <f t="shared" si="32"/>
        <v>0.201612903225809</v>
      </c>
      <c r="AB192" s="103" t="s">
        <v>669</v>
      </c>
      <c r="AC192" s="108">
        <f>(AB192-Z192)*VLOOKUP(AE192,公斤水的体积!A:B,2,)</f>
        <v>40.14812</v>
      </c>
      <c r="AD192" s="422">
        <f t="shared" si="33"/>
        <v>0.370299999999997</v>
      </c>
      <c r="AE192" s="102">
        <v>17</v>
      </c>
      <c r="AF192" s="211"/>
      <c r="AG192" s="211"/>
      <c r="AH192" s="97" t="s">
        <v>430</v>
      </c>
      <c r="AI192" s="416">
        <v>155.2</v>
      </c>
      <c r="AJ192" s="422">
        <f t="shared" si="34"/>
        <v>0.77319587628866</v>
      </c>
      <c r="AL192" s="116" t="s">
        <v>64</v>
      </c>
      <c r="AM192" s="116" t="s">
        <v>64</v>
      </c>
      <c r="AN192" s="116" t="s">
        <v>64</v>
      </c>
      <c r="AO192" s="116" t="s">
        <v>64</v>
      </c>
      <c r="AP192" s="116" t="s">
        <v>64</v>
      </c>
      <c r="AQ192" s="116" t="s">
        <v>64</v>
      </c>
      <c r="AR192" s="423" t="str">
        <f t="shared" si="35"/>
        <v>合格</v>
      </c>
      <c r="AS192" s="117" t="s">
        <v>65</v>
      </c>
      <c r="AT192" s="447">
        <v>20251120</v>
      </c>
      <c r="AU192" s="65" t="s">
        <v>319</v>
      </c>
    </row>
    <row r="193" ht="15" spans="1:47">
      <c r="A193" s="66">
        <v>187</v>
      </c>
      <c r="B193" s="421" t="s">
        <v>56</v>
      </c>
      <c r="C193" s="133">
        <v>20251120</v>
      </c>
      <c r="D193" s="103" t="s">
        <v>310</v>
      </c>
      <c r="E193" s="411" t="s">
        <v>1043</v>
      </c>
      <c r="F193" s="92" t="s">
        <v>1044</v>
      </c>
      <c r="G193" s="412" t="s">
        <v>60</v>
      </c>
      <c r="H193" s="103" t="s">
        <v>1045</v>
      </c>
      <c r="I193" s="103" t="s">
        <v>1038</v>
      </c>
      <c r="J193" s="118">
        <v>5</v>
      </c>
      <c r="K193" s="103" t="s">
        <v>956</v>
      </c>
      <c r="L193" s="103" t="s">
        <v>62</v>
      </c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03" t="s">
        <v>956</v>
      </c>
      <c r="AA193" s="106">
        <f t="shared" si="32"/>
        <v>0</v>
      </c>
      <c r="AB193" s="103" t="s">
        <v>1046</v>
      </c>
      <c r="AC193" s="108">
        <f>(AB193-Z193)*VLOOKUP(AE193,公斤水的体积!A:B,2,)</f>
        <v>40.048</v>
      </c>
      <c r="AD193" s="422">
        <f t="shared" si="33"/>
        <v>0.120000000000005</v>
      </c>
      <c r="AE193" s="102">
        <v>17</v>
      </c>
      <c r="AF193" s="211"/>
      <c r="AG193" s="211"/>
      <c r="AH193" s="97" t="s">
        <v>442</v>
      </c>
      <c r="AI193" s="416">
        <v>166.4</v>
      </c>
      <c r="AJ193" s="422">
        <f t="shared" si="34"/>
        <v>1.14182692307692</v>
      </c>
      <c r="AL193" s="116" t="s">
        <v>64</v>
      </c>
      <c r="AM193" s="116" t="s">
        <v>64</v>
      </c>
      <c r="AN193" s="116" t="s">
        <v>64</v>
      </c>
      <c r="AO193" s="116" t="s">
        <v>64</v>
      </c>
      <c r="AP193" s="116" t="s">
        <v>64</v>
      </c>
      <c r="AQ193" s="116" t="s">
        <v>64</v>
      </c>
      <c r="AR193" s="423" t="str">
        <f t="shared" si="35"/>
        <v>合格</v>
      </c>
      <c r="AS193" s="117" t="s">
        <v>65</v>
      </c>
      <c r="AT193" s="447">
        <v>20251120</v>
      </c>
      <c r="AU193" s="65" t="s">
        <v>319</v>
      </c>
    </row>
    <row r="194" ht="15" spans="1:47">
      <c r="A194" s="66">
        <v>188</v>
      </c>
      <c r="B194" s="421" t="s">
        <v>56</v>
      </c>
      <c r="C194" s="133">
        <v>20251120</v>
      </c>
      <c r="D194" s="103" t="s">
        <v>310</v>
      </c>
      <c r="E194" s="411" t="s">
        <v>1047</v>
      </c>
      <c r="F194" s="92" t="s">
        <v>1048</v>
      </c>
      <c r="G194" s="412" t="s">
        <v>118</v>
      </c>
      <c r="H194" s="103" t="s">
        <v>1049</v>
      </c>
      <c r="I194" s="103" t="s">
        <v>81</v>
      </c>
      <c r="J194" s="104">
        <v>5.7</v>
      </c>
      <c r="K194" s="103" t="s">
        <v>339</v>
      </c>
      <c r="L194" s="103" t="s">
        <v>221</v>
      </c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03" t="s">
        <v>460</v>
      </c>
      <c r="AA194" s="106">
        <f t="shared" si="32"/>
        <v>0.210084033613448</v>
      </c>
      <c r="AB194" s="103" t="s">
        <v>802</v>
      </c>
      <c r="AC194" s="108">
        <f>(AB194-Z194)*VLOOKUP(AE194,公斤水的体积!A:B,2,)</f>
        <v>38.14572</v>
      </c>
      <c r="AD194" s="422">
        <f t="shared" si="33"/>
        <v>0.383473684210519</v>
      </c>
      <c r="AE194" s="102">
        <v>17</v>
      </c>
      <c r="AF194" s="211"/>
      <c r="AG194" s="211"/>
      <c r="AH194" s="97" t="s">
        <v>462</v>
      </c>
      <c r="AI194" s="416">
        <v>146.1</v>
      </c>
      <c r="AJ194" s="422">
        <f t="shared" si="34"/>
        <v>1.98494182067077</v>
      </c>
      <c r="AL194" s="116" t="s">
        <v>64</v>
      </c>
      <c r="AM194" s="116" t="s">
        <v>64</v>
      </c>
      <c r="AN194" s="116" t="s">
        <v>64</v>
      </c>
      <c r="AO194" s="116" t="s">
        <v>64</v>
      </c>
      <c r="AP194" s="116" t="s">
        <v>64</v>
      </c>
      <c r="AQ194" s="116" t="s">
        <v>64</v>
      </c>
      <c r="AR194" s="423" t="str">
        <f t="shared" si="35"/>
        <v>合格</v>
      </c>
      <c r="AS194" s="117" t="s">
        <v>65</v>
      </c>
      <c r="AT194" s="447">
        <v>20251120</v>
      </c>
      <c r="AU194" s="65" t="s">
        <v>319</v>
      </c>
    </row>
    <row r="195" ht="15" spans="1:47">
      <c r="A195" s="66">
        <v>189</v>
      </c>
      <c r="B195" s="421" t="s">
        <v>56</v>
      </c>
      <c r="C195" s="133">
        <v>20251120</v>
      </c>
      <c r="D195" s="103" t="s">
        <v>310</v>
      </c>
      <c r="E195" s="411" t="s">
        <v>1050</v>
      </c>
      <c r="F195" s="92" t="s">
        <v>1051</v>
      </c>
      <c r="G195" s="412" t="s">
        <v>296</v>
      </c>
      <c r="H195" s="103" t="s">
        <v>185</v>
      </c>
      <c r="I195" s="103"/>
      <c r="J195" s="118">
        <v>5</v>
      </c>
      <c r="K195" s="103" t="s">
        <v>400</v>
      </c>
      <c r="L195" s="103" t="s">
        <v>62</v>
      </c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03" t="s">
        <v>1052</v>
      </c>
      <c r="AA195" s="106">
        <f t="shared" si="32"/>
        <v>0.218340611353699</v>
      </c>
      <c r="AB195" s="103" t="s">
        <v>1053</v>
      </c>
      <c r="AC195" s="108">
        <f>(AB195-Z195)*VLOOKUP(AE195,公斤水的体积!A:B,2,)</f>
        <v>40.14812</v>
      </c>
      <c r="AD195" s="422">
        <f t="shared" si="33"/>
        <v>0.370299999999997</v>
      </c>
      <c r="AE195" s="102">
        <v>17</v>
      </c>
      <c r="AF195" s="211"/>
      <c r="AG195" s="211"/>
      <c r="AH195" s="97" t="s">
        <v>407</v>
      </c>
      <c r="AI195" s="416">
        <v>158.6</v>
      </c>
      <c r="AJ195" s="422">
        <f t="shared" si="34"/>
        <v>1.63934426229508</v>
      </c>
      <c r="AL195" s="116" t="s">
        <v>64</v>
      </c>
      <c r="AM195" s="116" t="s">
        <v>64</v>
      </c>
      <c r="AN195" s="116" t="s">
        <v>64</v>
      </c>
      <c r="AO195" s="116" t="s">
        <v>64</v>
      </c>
      <c r="AP195" s="116" t="s">
        <v>64</v>
      </c>
      <c r="AQ195" s="116" t="s">
        <v>64</v>
      </c>
      <c r="AR195" s="423" t="str">
        <f t="shared" si="35"/>
        <v>合格</v>
      </c>
      <c r="AS195" s="117" t="s">
        <v>65</v>
      </c>
      <c r="AT195" s="447">
        <v>20251120</v>
      </c>
      <c r="AU195" s="65" t="s">
        <v>319</v>
      </c>
    </row>
    <row r="196" ht="15" spans="1:47">
      <c r="A196" s="66">
        <v>190</v>
      </c>
      <c r="B196" s="421" t="s">
        <v>56</v>
      </c>
      <c r="C196" s="133">
        <v>20251120</v>
      </c>
      <c r="D196" s="103" t="s">
        <v>310</v>
      </c>
      <c r="E196" s="411" t="s">
        <v>1054</v>
      </c>
      <c r="F196" s="92" t="s">
        <v>1055</v>
      </c>
      <c r="G196" s="412" t="s">
        <v>296</v>
      </c>
      <c r="H196" s="103" t="s">
        <v>185</v>
      </c>
      <c r="I196" s="103"/>
      <c r="J196" s="118">
        <v>5</v>
      </c>
      <c r="K196" s="103" t="s">
        <v>800</v>
      </c>
      <c r="L196" s="103" t="s">
        <v>62</v>
      </c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03" t="s">
        <v>801</v>
      </c>
      <c r="AA196" s="106">
        <f t="shared" si="32"/>
        <v>0.219298245614038</v>
      </c>
      <c r="AB196" s="103" t="s">
        <v>802</v>
      </c>
      <c r="AC196" s="108">
        <f>(AB196-Z196)*VLOOKUP(AE196,公斤水的体积!A:B,2,)</f>
        <v>40.14812</v>
      </c>
      <c r="AD196" s="422">
        <f t="shared" si="33"/>
        <v>0.370299999999997</v>
      </c>
      <c r="AE196" s="102">
        <v>17</v>
      </c>
      <c r="AF196" s="211"/>
      <c r="AG196" s="211"/>
      <c r="AH196" s="97" t="s">
        <v>529</v>
      </c>
      <c r="AI196" s="416">
        <v>156.7</v>
      </c>
      <c r="AJ196" s="422">
        <f t="shared" si="34"/>
        <v>1.40395660497766</v>
      </c>
      <c r="AL196" s="116" t="s">
        <v>64</v>
      </c>
      <c r="AM196" s="116" t="s">
        <v>64</v>
      </c>
      <c r="AN196" s="116" t="s">
        <v>64</v>
      </c>
      <c r="AO196" s="116" t="s">
        <v>64</v>
      </c>
      <c r="AP196" s="116" t="s">
        <v>64</v>
      </c>
      <c r="AQ196" s="116" t="s">
        <v>64</v>
      </c>
      <c r="AR196" s="423" t="str">
        <f t="shared" si="35"/>
        <v>合格</v>
      </c>
      <c r="AS196" s="117" t="s">
        <v>65</v>
      </c>
      <c r="AT196" s="447">
        <v>20251120</v>
      </c>
      <c r="AU196" s="65" t="s">
        <v>319</v>
      </c>
    </row>
    <row r="197" ht="15" spans="1:47">
      <c r="A197" s="66">
        <v>191</v>
      </c>
      <c r="B197" s="421" t="s">
        <v>56</v>
      </c>
      <c r="C197" s="133">
        <v>20251120</v>
      </c>
      <c r="D197" s="103" t="s">
        <v>310</v>
      </c>
      <c r="E197" s="411" t="s">
        <v>1056</v>
      </c>
      <c r="F197" s="92" t="s">
        <v>1057</v>
      </c>
      <c r="G197" s="412" t="s">
        <v>118</v>
      </c>
      <c r="H197" s="103" t="s">
        <v>1058</v>
      </c>
      <c r="I197" s="103" t="s">
        <v>653</v>
      </c>
      <c r="J197" s="104">
        <v>5.7</v>
      </c>
      <c r="K197" s="103" t="s">
        <v>324</v>
      </c>
      <c r="L197" s="103" t="s">
        <v>62</v>
      </c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03" t="s">
        <v>1059</v>
      </c>
      <c r="AA197" s="106">
        <f t="shared" si="32"/>
        <v>0.200803212851394</v>
      </c>
      <c r="AB197" s="103" t="s">
        <v>1060</v>
      </c>
      <c r="AC197" s="108">
        <f>(AB197-Z197)*VLOOKUP(AE197,公斤水的体积!A:B,2,)</f>
        <v>40.14812</v>
      </c>
      <c r="AD197" s="422">
        <f t="shared" si="33"/>
        <v>0.370299999999997</v>
      </c>
      <c r="AE197" s="102">
        <v>17</v>
      </c>
      <c r="AF197" s="211"/>
      <c r="AG197" s="211"/>
      <c r="AH197" s="97" t="s">
        <v>721</v>
      </c>
      <c r="AI197" s="416">
        <v>151.7</v>
      </c>
      <c r="AJ197" s="422">
        <f t="shared" si="34"/>
        <v>1.6479894528675</v>
      </c>
      <c r="AL197" s="116" t="s">
        <v>64</v>
      </c>
      <c r="AM197" s="116" t="s">
        <v>64</v>
      </c>
      <c r="AN197" s="116" t="s">
        <v>64</v>
      </c>
      <c r="AO197" s="116" t="s">
        <v>64</v>
      </c>
      <c r="AP197" s="116" t="s">
        <v>64</v>
      </c>
      <c r="AQ197" s="116" t="s">
        <v>64</v>
      </c>
      <c r="AR197" s="423" t="str">
        <f t="shared" si="35"/>
        <v>合格</v>
      </c>
      <c r="AS197" s="117" t="s">
        <v>65</v>
      </c>
      <c r="AT197" s="447">
        <v>20251120</v>
      </c>
      <c r="AU197" s="65" t="s">
        <v>319</v>
      </c>
    </row>
    <row r="198" ht="15" spans="1:47">
      <c r="A198" s="66">
        <v>192</v>
      </c>
      <c r="B198" s="421" t="s">
        <v>56</v>
      </c>
      <c r="C198" s="133">
        <v>20251120</v>
      </c>
      <c r="D198" s="103" t="s">
        <v>310</v>
      </c>
      <c r="E198" s="411" t="s">
        <v>1061</v>
      </c>
      <c r="F198" s="92" t="s">
        <v>1062</v>
      </c>
      <c r="G198" s="412" t="s">
        <v>79</v>
      </c>
      <c r="H198" s="103" t="s">
        <v>352</v>
      </c>
      <c r="I198" s="103" t="s">
        <v>874</v>
      </c>
      <c r="J198" s="104">
        <v>5.7</v>
      </c>
      <c r="K198" s="103" t="s">
        <v>588</v>
      </c>
      <c r="L198" s="103" t="s">
        <v>62</v>
      </c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03" t="s">
        <v>1063</v>
      </c>
      <c r="AA198" s="106">
        <f t="shared" si="32"/>
        <v>0.192307692307695</v>
      </c>
      <c r="AB198" s="103" t="s">
        <v>1064</v>
      </c>
      <c r="AC198" s="108">
        <f>(AB198-Z198)*VLOOKUP(AE198,公斤水的体积!A:B,2,)</f>
        <v>40.14812</v>
      </c>
      <c r="AD198" s="422">
        <f t="shared" si="33"/>
        <v>0.370300000000015</v>
      </c>
      <c r="AE198" s="102">
        <v>17</v>
      </c>
      <c r="AF198" s="211"/>
      <c r="AG198" s="211"/>
      <c r="AH198" s="97" t="s">
        <v>430</v>
      </c>
      <c r="AI198" s="416">
        <v>139.9</v>
      </c>
      <c r="AJ198" s="422">
        <f t="shared" si="34"/>
        <v>0.857755539671194</v>
      </c>
      <c r="AL198" s="116" t="s">
        <v>64</v>
      </c>
      <c r="AM198" s="116" t="s">
        <v>64</v>
      </c>
      <c r="AN198" s="116" t="s">
        <v>64</v>
      </c>
      <c r="AO198" s="116" t="s">
        <v>64</v>
      </c>
      <c r="AP198" s="116" t="s">
        <v>64</v>
      </c>
      <c r="AQ198" s="116" t="s">
        <v>64</v>
      </c>
      <c r="AR198" s="423" t="str">
        <f t="shared" si="35"/>
        <v>合格</v>
      </c>
      <c r="AS198" s="117" t="s">
        <v>65</v>
      </c>
      <c r="AT198" s="447">
        <v>20251120</v>
      </c>
      <c r="AU198" s="65" t="s">
        <v>319</v>
      </c>
    </row>
    <row r="199" ht="15" spans="1:47">
      <c r="A199" s="66">
        <v>193</v>
      </c>
      <c r="B199" s="421" t="s">
        <v>56</v>
      </c>
      <c r="C199" s="133">
        <v>20251120</v>
      </c>
      <c r="D199" s="103" t="s">
        <v>310</v>
      </c>
      <c r="E199" s="411" t="s">
        <v>1065</v>
      </c>
      <c r="F199" s="92" t="s">
        <v>1066</v>
      </c>
      <c r="G199" s="412" t="s">
        <v>60</v>
      </c>
      <c r="H199" s="103" t="s">
        <v>1067</v>
      </c>
      <c r="I199" s="103" t="s">
        <v>1068</v>
      </c>
      <c r="J199" s="104">
        <v>5.7</v>
      </c>
      <c r="K199" s="103" t="s">
        <v>339</v>
      </c>
      <c r="L199" s="103" t="s">
        <v>161</v>
      </c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03" t="s">
        <v>460</v>
      </c>
      <c r="AA199" s="106">
        <f t="shared" si="32"/>
        <v>0.210084033613448</v>
      </c>
      <c r="AB199" s="103" t="s">
        <v>461</v>
      </c>
      <c r="AC199" s="108">
        <f>(AB199-Z199)*VLOOKUP(AE199,公斤水的体积!A:B,2,)</f>
        <v>40.44848</v>
      </c>
      <c r="AD199" s="422">
        <f t="shared" si="33"/>
        <v>0.36843672456579</v>
      </c>
      <c r="AE199" s="102">
        <v>17</v>
      </c>
      <c r="AF199" s="211"/>
      <c r="AG199" s="211"/>
      <c r="AH199" s="97" t="s">
        <v>442</v>
      </c>
      <c r="AI199" s="416">
        <v>154.6</v>
      </c>
      <c r="AJ199" s="422">
        <f t="shared" si="34"/>
        <v>1.22897800776197</v>
      </c>
      <c r="AL199" s="116" t="s">
        <v>64</v>
      </c>
      <c r="AM199" s="116" t="s">
        <v>64</v>
      </c>
      <c r="AN199" s="116" t="s">
        <v>64</v>
      </c>
      <c r="AO199" s="116" t="s">
        <v>64</v>
      </c>
      <c r="AP199" s="116" t="s">
        <v>64</v>
      </c>
      <c r="AQ199" s="116" t="s">
        <v>64</v>
      </c>
      <c r="AR199" s="423" t="str">
        <f t="shared" si="35"/>
        <v>合格</v>
      </c>
      <c r="AS199" s="117" t="s">
        <v>65</v>
      </c>
      <c r="AT199" s="447">
        <v>20251120</v>
      </c>
      <c r="AU199" s="65" t="s">
        <v>319</v>
      </c>
    </row>
    <row r="200" ht="15" spans="1:47">
      <c r="A200" s="66">
        <v>194</v>
      </c>
      <c r="B200" s="421" t="s">
        <v>56</v>
      </c>
      <c r="C200" s="133">
        <v>20251120</v>
      </c>
      <c r="D200" s="103" t="s">
        <v>310</v>
      </c>
      <c r="E200" s="411" t="s">
        <v>1069</v>
      </c>
      <c r="F200" s="92" t="s">
        <v>1070</v>
      </c>
      <c r="G200" s="412" t="s">
        <v>296</v>
      </c>
      <c r="H200" s="103" t="s">
        <v>792</v>
      </c>
      <c r="I200" s="103" t="s">
        <v>81</v>
      </c>
      <c r="J200" s="104">
        <v>5.7</v>
      </c>
      <c r="K200" s="103" t="s">
        <v>412</v>
      </c>
      <c r="L200" s="103" t="s">
        <v>62</v>
      </c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03" t="s">
        <v>518</v>
      </c>
      <c r="AA200" s="106">
        <f t="shared" si="32"/>
        <v>0.206185567010312</v>
      </c>
      <c r="AB200" s="103" t="s">
        <v>480</v>
      </c>
      <c r="AC200" s="108">
        <f>(AB200-Z200)*VLOOKUP(AE200,公斤水的体积!A:B,2,)</f>
        <v>40.14812</v>
      </c>
      <c r="AD200" s="422">
        <f t="shared" si="33"/>
        <v>0.370300000000015</v>
      </c>
      <c r="AE200" s="102">
        <v>17</v>
      </c>
      <c r="AF200" s="211"/>
      <c r="AG200" s="211"/>
      <c r="AH200" s="97" t="s">
        <v>402</v>
      </c>
      <c r="AI200" s="416">
        <v>155.4</v>
      </c>
      <c r="AJ200" s="422">
        <f t="shared" si="34"/>
        <v>1.28700128700129</v>
      </c>
      <c r="AL200" s="116" t="s">
        <v>64</v>
      </c>
      <c r="AM200" s="116" t="s">
        <v>64</v>
      </c>
      <c r="AN200" s="116" t="s">
        <v>64</v>
      </c>
      <c r="AO200" s="116" t="s">
        <v>64</v>
      </c>
      <c r="AP200" s="116" t="s">
        <v>64</v>
      </c>
      <c r="AQ200" s="116" t="s">
        <v>64</v>
      </c>
      <c r="AR200" s="423" t="str">
        <f t="shared" si="35"/>
        <v>合格</v>
      </c>
      <c r="AS200" s="117" t="s">
        <v>65</v>
      </c>
      <c r="AT200" s="447">
        <v>20251120</v>
      </c>
      <c r="AU200" s="65" t="s">
        <v>319</v>
      </c>
    </row>
    <row r="201" ht="15" spans="1:47">
      <c r="A201" s="66">
        <v>195</v>
      </c>
      <c r="B201" s="421" t="s">
        <v>56</v>
      </c>
      <c r="C201" s="133">
        <v>20251120</v>
      </c>
      <c r="D201" s="103" t="s">
        <v>310</v>
      </c>
      <c r="E201" s="411" t="s">
        <v>1071</v>
      </c>
      <c r="F201" s="92" t="s">
        <v>1072</v>
      </c>
      <c r="G201" s="412" t="s">
        <v>118</v>
      </c>
      <c r="H201" s="103" t="s">
        <v>1073</v>
      </c>
      <c r="I201" s="103" t="s">
        <v>1038</v>
      </c>
      <c r="J201" s="104">
        <v>5.7</v>
      </c>
      <c r="K201" s="103" t="s">
        <v>478</v>
      </c>
      <c r="L201" s="103" t="s">
        <v>221</v>
      </c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03" t="s">
        <v>479</v>
      </c>
      <c r="AA201" s="106">
        <f t="shared" si="32"/>
        <v>0.207468879668053</v>
      </c>
      <c r="AB201" s="103" t="s">
        <v>720</v>
      </c>
      <c r="AC201" s="108">
        <f>(AB201-Z201)*VLOOKUP(AE201,公斤水的体积!A:B,2,)</f>
        <v>38.14572</v>
      </c>
      <c r="AD201" s="422">
        <f t="shared" si="33"/>
        <v>0.383473684210538</v>
      </c>
      <c r="AE201" s="102">
        <v>17</v>
      </c>
      <c r="AF201" s="211"/>
      <c r="AG201" s="211"/>
      <c r="AH201" s="97" t="s">
        <v>576</v>
      </c>
      <c r="AI201" s="416">
        <v>140.3</v>
      </c>
      <c r="AJ201" s="422">
        <f t="shared" si="34"/>
        <v>1.28296507483963</v>
      </c>
      <c r="AL201" s="116" t="s">
        <v>64</v>
      </c>
      <c r="AM201" s="116" t="s">
        <v>64</v>
      </c>
      <c r="AN201" s="116" t="s">
        <v>64</v>
      </c>
      <c r="AO201" s="116" t="s">
        <v>64</v>
      </c>
      <c r="AP201" s="116" t="s">
        <v>64</v>
      </c>
      <c r="AQ201" s="116" t="s">
        <v>64</v>
      </c>
      <c r="AR201" s="423" t="str">
        <f t="shared" si="35"/>
        <v>合格</v>
      </c>
      <c r="AS201" s="117" t="s">
        <v>65</v>
      </c>
      <c r="AT201" s="447">
        <v>20251120</v>
      </c>
      <c r="AU201" s="65" t="s">
        <v>319</v>
      </c>
    </row>
    <row r="202" ht="15" spans="1:47">
      <c r="A202" s="66">
        <v>196</v>
      </c>
      <c r="B202" s="421" t="s">
        <v>56</v>
      </c>
      <c r="C202" s="133">
        <v>20251120</v>
      </c>
      <c r="D202" s="103" t="s">
        <v>310</v>
      </c>
      <c r="E202" s="411" t="s">
        <v>1074</v>
      </c>
      <c r="F202" s="92" t="s">
        <v>1075</v>
      </c>
      <c r="G202" s="412" t="s">
        <v>137</v>
      </c>
      <c r="H202" s="103" t="s">
        <v>247</v>
      </c>
      <c r="I202" s="103" t="s">
        <v>152</v>
      </c>
      <c r="J202" s="104">
        <v>5.7</v>
      </c>
      <c r="K202" s="103" t="s">
        <v>1076</v>
      </c>
      <c r="L202" s="103" t="s">
        <v>114</v>
      </c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03" t="s">
        <v>1077</v>
      </c>
      <c r="AA202" s="106">
        <f t="shared" si="32"/>
        <v>0.19342359767892</v>
      </c>
      <c r="AB202" s="103" t="s">
        <v>1078</v>
      </c>
      <c r="AC202" s="108">
        <f>(AB202-Z202)*VLOOKUP(AE202,公斤水的体积!A:B,2,)</f>
        <v>40.34836</v>
      </c>
      <c r="AD202" s="422">
        <f t="shared" si="33"/>
        <v>0.369054726368169</v>
      </c>
      <c r="AE202" s="102">
        <v>17</v>
      </c>
      <c r="AF202" s="211"/>
      <c r="AG202" s="211"/>
      <c r="AH202" s="97" t="s">
        <v>509</v>
      </c>
      <c r="AI202" s="416">
        <v>136.9</v>
      </c>
      <c r="AJ202" s="422">
        <f t="shared" si="34"/>
        <v>1.09569028487947</v>
      </c>
      <c r="AL202" s="116" t="s">
        <v>64</v>
      </c>
      <c r="AM202" s="116" t="s">
        <v>64</v>
      </c>
      <c r="AN202" s="116" t="s">
        <v>64</v>
      </c>
      <c r="AO202" s="116" t="s">
        <v>64</v>
      </c>
      <c r="AP202" s="116" t="s">
        <v>64</v>
      </c>
      <c r="AQ202" s="116" t="s">
        <v>64</v>
      </c>
      <c r="AR202" s="423" t="str">
        <f t="shared" si="35"/>
        <v>合格</v>
      </c>
      <c r="AS202" s="117" t="s">
        <v>65</v>
      </c>
      <c r="AT202" s="447">
        <v>20251120</v>
      </c>
      <c r="AU202" s="65" t="s">
        <v>319</v>
      </c>
    </row>
    <row r="203" ht="15" spans="1:47">
      <c r="A203" s="66">
        <v>197</v>
      </c>
      <c r="B203" s="421" t="s">
        <v>56</v>
      </c>
      <c r="C203" s="133">
        <v>20251120</v>
      </c>
      <c r="D203" s="103" t="s">
        <v>310</v>
      </c>
      <c r="E203" s="411" t="s">
        <v>1079</v>
      </c>
      <c r="F203" s="92" t="s">
        <v>1080</v>
      </c>
      <c r="G203" s="412" t="s">
        <v>79</v>
      </c>
      <c r="H203" s="103" t="s">
        <v>201</v>
      </c>
      <c r="I203" s="103" t="s">
        <v>81</v>
      </c>
      <c r="J203" s="104">
        <v>5.7</v>
      </c>
      <c r="K203" s="103" t="s">
        <v>316</v>
      </c>
      <c r="L203" s="103" t="s">
        <v>1081</v>
      </c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03" t="s">
        <v>1082</v>
      </c>
      <c r="AA203" s="106">
        <f t="shared" si="32"/>
        <v>0.174520069808018</v>
      </c>
      <c r="AB203" s="103" t="s">
        <v>1083</v>
      </c>
      <c r="AC203" s="108">
        <f>(AB203-Z203)*VLOOKUP(AE203,公斤水的体积!A:B,2,)</f>
        <v>39.94788</v>
      </c>
      <c r="AD203" s="422">
        <f t="shared" si="33"/>
        <v>0.371557788944725</v>
      </c>
      <c r="AE203" s="102">
        <v>17</v>
      </c>
      <c r="AF203" s="211"/>
      <c r="AG203" s="211"/>
      <c r="AH203" s="97" t="s">
        <v>515</v>
      </c>
      <c r="AI203" s="416">
        <v>127.3</v>
      </c>
      <c r="AJ203" s="422">
        <f t="shared" si="34"/>
        <v>1.6496465043205</v>
      </c>
      <c r="AL203" s="116" t="s">
        <v>64</v>
      </c>
      <c r="AM203" s="116" t="s">
        <v>64</v>
      </c>
      <c r="AN203" s="116" t="s">
        <v>64</v>
      </c>
      <c r="AO203" s="116" t="s">
        <v>64</v>
      </c>
      <c r="AP203" s="116" t="s">
        <v>64</v>
      </c>
      <c r="AQ203" s="116" t="s">
        <v>64</v>
      </c>
      <c r="AR203" s="423" t="str">
        <f t="shared" si="35"/>
        <v>合格</v>
      </c>
      <c r="AS203" s="117" t="s">
        <v>65</v>
      </c>
      <c r="AT203" s="447">
        <v>20251120</v>
      </c>
      <c r="AU203" s="65" t="s">
        <v>319</v>
      </c>
    </row>
    <row r="204" ht="15" spans="1:47">
      <c r="A204" s="66">
        <v>198</v>
      </c>
      <c r="B204" s="421" t="s">
        <v>56</v>
      </c>
      <c r="C204" s="133">
        <v>20251120</v>
      </c>
      <c r="D204" s="103" t="s">
        <v>310</v>
      </c>
      <c r="E204" s="411" t="s">
        <v>1084</v>
      </c>
      <c r="F204" s="92" t="s">
        <v>1085</v>
      </c>
      <c r="G204" s="412" t="s">
        <v>60</v>
      </c>
      <c r="H204" s="103" t="s">
        <v>1086</v>
      </c>
      <c r="I204" s="103" t="s">
        <v>124</v>
      </c>
      <c r="J204" s="104">
        <v>5.7</v>
      </c>
      <c r="K204" s="103" t="s">
        <v>491</v>
      </c>
      <c r="L204" s="103" t="s">
        <v>62</v>
      </c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03" t="s">
        <v>492</v>
      </c>
      <c r="AA204" s="106">
        <f t="shared" si="32"/>
        <v>0.208333333333336</v>
      </c>
      <c r="AB204" s="103" t="s">
        <v>497</v>
      </c>
      <c r="AC204" s="108">
        <f>(AB204-Z204)*VLOOKUP(AE204,公斤水的体积!A:B,2,)</f>
        <v>40.14812</v>
      </c>
      <c r="AD204" s="422">
        <f t="shared" si="33"/>
        <v>0.370300000000015</v>
      </c>
      <c r="AE204" s="102">
        <v>17</v>
      </c>
      <c r="AF204" s="211"/>
      <c r="AG204" s="211"/>
      <c r="AH204" s="97" t="s">
        <v>1033</v>
      </c>
      <c r="AI204" s="416">
        <v>151.7</v>
      </c>
      <c r="AJ204" s="422">
        <f t="shared" si="34"/>
        <v>1.977587343441</v>
      </c>
      <c r="AL204" s="116" t="s">
        <v>64</v>
      </c>
      <c r="AM204" s="116" t="s">
        <v>64</v>
      </c>
      <c r="AN204" s="116" t="s">
        <v>64</v>
      </c>
      <c r="AO204" s="116" t="s">
        <v>64</v>
      </c>
      <c r="AP204" s="116" t="s">
        <v>64</v>
      </c>
      <c r="AQ204" s="116" t="s">
        <v>64</v>
      </c>
      <c r="AR204" s="423" t="str">
        <f t="shared" si="35"/>
        <v>合格</v>
      </c>
      <c r="AS204" s="117" t="s">
        <v>65</v>
      </c>
      <c r="AT204" s="447">
        <v>20251120</v>
      </c>
      <c r="AU204" s="65" t="s">
        <v>319</v>
      </c>
    </row>
    <row r="205" ht="15" spans="1:47">
      <c r="A205" s="66">
        <v>199</v>
      </c>
      <c r="B205" s="421" t="s">
        <v>56</v>
      </c>
      <c r="C205" s="133">
        <v>20251120</v>
      </c>
      <c r="D205" s="103" t="s">
        <v>310</v>
      </c>
      <c r="E205" s="411" t="s">
        <v>1087</v>
      </c>
      <c r="F205" s="92" t="s">
        <v>1088</v>
      </c>
      <c r="G205" s="412" t="s">
        <v>351</v>
      </c>
      <c r="H205" s="103" t="s">
        <v>845</v>
      </c>
      <c r="I205" s="103" t="s">
        <v>1089</v>
      </c>
      <c r="J205" s="104">
        <v>5.7</v>
      </c>
      <c r="K205" s="103" t="s">
        <v>467</v>
      </c>
      <c r="L205" s="103" t="s">
        <v>90</v>
      </c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03" t="s">
        <v>1090</v>
      </c>
      <c r="AA205" s="106">
        <f t="shared" ref="AA205:AA232" si="36">(K205-Z205)/K205*100</f>
        <v>0.185873605947945</v>
      </c>
      <c r="AB205" s="103" t="s">
        <v>606</v>
      </c>
      <c r="AC205" s="108">
        <f>(AB205-Z205)*VLOOKUP(AE205,公斤水的体积!A:B,2,)</f>
        <v>40.5486</v>
      </c>
      <c r="AD205" s="422">
        <f t="shared" ref="AD205:AD232" si="37">(AC205-L205)/L205*100</f>
        <v>0.367821782178222</v>
      </c>
      <c r="AE205" s="102">
        <v>17</v>
      </c>
      <c r="AF205" s="211"/>
      <c r="AG205" s="211"/>
      <c r="AH205" s="97" t="s">
        <v>469</v>
      </c>
      <c r="AI205" s="416">
        <v>136.7</v>
      </c>
      <c r="AJ205" s="422">
        <f t="shared" ref="AJ205:AJ232" si="38">AH205/AI205*100</f>
        <v>1.75566934893928</v>
      </c>
      <c r="AL205" s="116" t="s">
        <v>64</v>
      </c>
      <c r="AM205" s="116" t="s">
        <v>64</v>
      </c>
      <c r="AN205" s="116" t="s">
        <v>64</v>
      </c>
      <c r="AO205" s="116" t="s">
        <v>64</v>
      </c>
      <c r="AP205" s="116" t="s">
        <v>64</v>
      </c>
      <c r="AQ205" s="116" t="s">
        <v>64</v>
      </c>
      <c r="AR205" s="423" t="str">
        <f t="shared" ref="AR205:AR232" si="39">IF(AND(AD205&lt;10,AD205&gt;=-1.5,AA205&lt;5,AA205&gt;-1,AJ205&lt;6,AJ205&gt;=0),"合格","不合格")</f>
        <v>合格</v>
      </c>
      <c r="AS205" s="117" t="s">
        <v>65</v>
      </c>
      <c r="AT205" s="447">
        <v>20251120</v>
      </c>
      <c r="AU205" s="65" t="s">
        <v>319</v>
      </c>
    </row>
    <row r="206" ht="15" spans="1:47">
      <c r="A206" s="66">
        <v>200</v>
      </c>
      <c r="B206" s="421" t="s">
        <v>56</v>
      </c>
      <c r="C206" s="133">
        <v>20251120</v>
      </c>
      <c r="D206" s="103" t="s">
        <v>310</v>
      </c>
      <c r="E206" s="411" t="s">
        <v>1091</v>
      </c>
      <c r="F206" s="92" t="s">
        <v>1092</v>
      </c>
      <c r="G206" s="412" t="s">
        <v>60</v>
      </c>
      <c r="H206" s="103" t="s">
        <v>935</v>
      </c>
      <c r="I206" s="103" t="s">
        <v>152</v>
      </c>
      <c r="J206" s="104">
        <v>5.7</v>
      </c>
      <c r="K206" s="103" t="s">
        <v>422</v>
      </c>
      <c r="L206" s="103" t="s">
        <v>90</v>
      </c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03" t="s">
        <v>423</v>
      </c>
      <c r="AA206" s="106">
        <f t="shared" si="36"/>
        <v>0.204918032786874</v>
      </c>
      <c r="AB206" s="103" t="s">
        <v>347</v>
      </c>
      <c r="AC206" s="108">
        <f>(AB206-Z206)*VLOOKUP(AE206,公斤水的体积!A:B,2,)</f>
        <v>40.5486</v>
      </c>
      <c r="AD206" s="422">
        <f t="shared" si="37"/>
        <v>0.367821782178222</v>
      </c>
      <c r="AE206" s="102">
        <v>17</v>
      </c>
      <c r="AF206" s="211"/>
      <c r="AG206" s="211"/>
      <c r="AH206" s="97" t="s">
        <v>515</v>
      </c>
      <c r="AI206" s="416">
        <v>147.7</v>
      </c>
      <c r="AJ206" s="422">
        <f t="shared" si="38"/>
        <v>1.4218009478673</v>
      </c>
      <c r="AL206" s="116" t="s">
        <v>64</v>
      </c>
      <c r="AM206" s="116" t="s">
        <v>64</v>
      </c>
      <c r="AN206" s="116" t="s">
        <v>64</v>
      </c>
      <c r="AO206" s="116" t="s">
        <v>64</v>
      </c>
      <c r="AP206" s="116" t="s">
        <v>64</v>
      </c>
      <c r="AQ206" s="116" t="s">
        <v>64</v>
      </c>
      <c r="AR206" s="423" t="str">
        <f t="shared" si="39"/>
        <v>合格</v>
      </c>
      <c r="AS206" s="117" t="s">
        <v>65</v>
      </c>
      <c r="AT206" s="447">
        <v>20251120</v>
      </c>
      <c r="AU206" s="65" t="s">
        <v>319</v>
      </c>
    </row>
    <row r="207" ht="15" spans="1:47">
      <c r="A207" s="66">
        <v>201</v>
      </c>
      <c r="B207" s="421" t="s">
        <v>56</v>
      </c>
      <c r="C207" s="133">
        <v>20251120</v>
      </c>
      <c r="D207" s="103" t="s">
        <v>310</v>
      </c>
      <c r="E207" s="411" t="s">
        <v>1093</v>
      </c>
      <c r="F207" s="92" t="s">
        <v>1094</v>
      </c>
      <c r="G207" s="412" t="s">
        <v>60</v>
      </c>
      <c r="H207" s="103" t="s">
        <v>344</v>
      </c>
      <c r="I207" s="103" t="s">
        <v>1095</v>
      </c>
      <c r="J207" s="104">
        <v>5.7</v>
      </c>
      <c r="K207" s="103" t="s">
        <v>478</v>
      </c>
      <c r="L207" s="103" t="s">
        <v>114</v>
      </c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03" t="s">
        <v>479</v>
      </c>
      <c r="AA207" s="106">
        <f t="shared" si="36"/>
        <v>0.207468879668053</v>
      </c>
      <c r="AB207" s="103" t="s">
        <v>500</v>
      </c>
      <c r="AC207" s="108">
        <f>(AB207-Z207)*VLOOKUP(AE207,公斤水的体积!A:B,2,)</f>
        <v>40.14812</v>
      </c>
      <c r="AD207" s="422">
        <f t="shared" si="37"/>
        <v>-0.129054726368152</v>
      </c>
      <c r="AE207" s="102">
        <v>17</v>
      </c>
      <c r="AF207" s="211"/>
      <c r="AG207" s="211"/>
      <c r="AH207" s="97" t="s">
        <v>1096</v>
      </c>
      <c r="AI207" s="416">
        <v>153.4</v>
      </c>
      <c r="AJ207" s="422">
        <f t="shared" si="38"/>
        <v>3.52020860495437</v>
      </c>
      <c r="AL207" s="116" t="s">
        <v>64</v>
      </c>
      <c r="AM207" s="116" t="s">
        <v>64</v>
      </c>
      <c r="AN207" s="116" t="s">
        <v>64</v>
      </c>
      <c r="AO207" s="116" t="s">
        <v>64</v>
      </c>
      <c r="AP207" s="116" t="s">
        <v>64</v>
      </c>
      <c r="AQ207" s="116" t="s">
        <v>64</v>
      </c>
      <c r="AR207" s="423" t="str">
        <f t="shared" si="39"/>
        <v>合格</v>
      </c>
      <c r="AS207" s="117" t="s">
        <v>65</v>
      </c>
      <c r="AT207" s="447">
        <v>20251120</v>
      </c>
      <c r="AU207" s="65" t="s">
        <v>319</v>
      </c>
    </row>
    <row r="208" ht="15" spans="1:47">
      <c r="A208" s="66">
        <v>202</v>
      </c>
      <c r="B208" s="421" t="s">
        <v>56</v>
      </c>
      <c r="C208" s="133">
        <v>20251120</v>
      </c>
      <c r="D208" s="103" t="s">
        <v>310</v>
      </c>
      <c r="E208" s="411" t="s">
        <v>1097</v>
      </c>
      <c r="F208" s="92" t="s">
        <v>1098</v>
      </c>
      <c r="G208" s="412" t="s">
        <v>79</v>
      </c>
      <c r="H208" s="103" t="s">
        <v>828</v>
      </c>
      <c r="I208" s="103" t="s">
        <v>185</v>
      </c>
      <c r="J208" s="104">
        <v>5.7</v>
      </c>
      <c r="K208" s="103" t="s">
        <v>353</v>
      </c>
      <c r="L208" s="103" t="s">
        <v>62</v>
      </c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03" t="s">
        <v>355</v>
      </c>
      <c r="AA208" s="106">
        <f t="shared" si="36"/>
        <v>0.17921146953404</v>
      </c>
      <c r="AB208" s="103" t="s">
        <v>369</v>
      </c>
      <c r="AC208" s="108">
        <f>(AB208-Z208)*VLOOKUP(AE208,公斤水的体积!A:B,2,)</f>
        <v>40.14812</v>
      </c>
      <c r="AD208" s="422">
        <f t="shared" si="37"/>
        <v>0.370299999999997</v>
      </c>
      <c r="AE208" s="102">
        <v>17</v>
      </c>
      <c r="AF208" s="211"/>
      <c r="AG208" s="211"/>
      <c r="AH208" s="97" t="s">
        <v>1033</v>
      </c>
      <c r="AI208" s="416">
        <v>178.6</v>
      </c>
      <c r="AJ208" s="422">
        <f t="shared" si="38"/>
        <v>1.67973124300112</v>
      </c>
      <c r="AL208" s="116" t="s">
        <v>64</v>
      </c>
      <c r="AM208" s="116" t="s">
        <v>64</v>
      </c>
      <c r="AN208" s="116" t="s">
        <v>64</v>
      </c>
      <c r="AO208" s="116" t="s">
        <v>64</v>
      </c>
      <c r="AP208" s="116" t="s">
        <v>64</v>
      </c>
      <c r="AQ208" s="116" t="s">
        <v>64</v>
      </c>
      <c r="AR208" s="423" t="str">
        <f t="shared" si="39"/>
        <v>合格</v>
      </c>
      <c r="AS208" s="117" t="s">
        <v>65</v>
      </c>
      <c r="AT208" s="447">
        <v>20251120</v>
      </c>
      <c r="AU208" s="65" t="s">
        <v>319</v>
      </c>
    </row>
    <row r="209" ht="15" spans="1:47">
      <c r="A209" s="66">
        <v>203</v>
      </c>
      <c r="B209" s="421" t="s">
        <v>56</v>
      </c>
      <c r="C209" s="133">
        <v>20251120</v>
      </c>
      <c r="D209" s="103" t="s">
        <v>310</v>
      </c>
      <c r="E209" s="411" t="s">
        <v>1099</v>
      </c>
      <c r="F209" s="92" t="s">
        <v>1100</v>
      </c>
      <c r="G209" s="412" t="s">
        <v>351</v>
      </c>
      <c r="H209" s="103" t="s">
        <v>1101</v>
      </c>
      <c r="I209" s="103" t="s">
        <v>152</v>
      </c>
      <c r="J209" s="104">
        <v>5.7</v>
      </c>
      <c r="K209" s="103" t="s">
        <v>863</v>
      </c>
      <c r="L209" s="103" t="s">
        <v>90</v>
      </c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03" t="s">
        <v>864</v>
      </c>
      <c r="AA209" s="106">
        <f t="shared" si="36"/>
        <v>0.183823529411767</v>
      </c>
      <c r="AB209" s="103" t="s">
        <v>383</v>
      </c>
      <c r="AC209" s="108">
        <f>(AB209-Z209)*VLOOKUP(AE209,公斤水的体积!A:B,2,)</f>
        <v>40.5486</v>
      </c>
      <c r="AD209" s="422">
        <f t="shared" si="37"/>
        <v>0.367821782178222</v>
      </c>
      <c r="AE209" s="102">
        <v>17</v>
      </c>
      <c r="AF209" s="211"/>
      <c r="AG209" s="211"/>
      <c r="AH209" s="97" t="s">
        <v>462</v>
      </c>
      <c r="AI209" s="416">
        <v>137.7</v>
      </c>
      <c r="AJ209" s="422">
        <f t="shared" si="38"/>
        <v>2.10602759622367</v>
      </c>
      <c r="AL209" s="116" t="s">
        <v>64</v>
      </c>
      <c r="AM209" s="116" t="s">
        <v>64</v>
      </c>
      <c r="AN209" s="116" t="s">
        <v>64</v>
      </c>
      <c r="AO209" s="116" t="s">
        <v>64</v>
      </c>
      <c r="AP209" s="116" t="s">
        <v>64</v>
      </c>
      <c r="AQ209" s="116" t="s">
        <v>64</v>
      </c>
      <c r="AR209" s="423" t="str">
        <f t="shared" si="39"/>
        <v>合格</v>
      </c>
      <c r="AS209" s="117" t="s">
        <v>65</v>
      </c>
      <c r="AT209" s="447">
        <v>20251120</v>
      </c>
      <c r="AU209" s="65" t="s">
        <v>319</v>
      </c>
    </row>
    <row r="210" ht="15" spans="1:47">
      <c r="A210" s="66">
        <v>204</v>
      </c>
      <c r="B210" s="421" t="s">
        <v>56</v>
      </c>
      <c r="C210" s="133">
        <v>20251120</v>
      </c>
      <c r="D210" s="103" t="s">
        <v>310</v>
      </c>
      <c r="E210" s="411" t="s">
        <v>1102</v>
      </c>
      <c r="F210" s="92" t="s">
        <v>1103</v>
      </c>
      <c r="G210" s="412" t="s">
        <v>118</v>
      </c>
      <c r="H210" s="103" t="s">
        <v>662</v>
      </c>
      <c r="I210" s="103" t="s">
        <v>81</v>
      </c>
      <c r="J210" s="104">
        <v>5.7</v>
      </c>
      <c r="K210" s="103" t="s">
        <v>491</v>
      </c>
      <c r="L210" s="103" t="s">
        <v>62</v>
      </c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03" t="s">
        <v>492</v>
      </c>
      <c r="AA210" s="106">
        <f t="shared" si="36"/>
        <v>0.208333333333336</v>
      </c>
      <c r="AB210" s="103" t="s">
        <v>497</v>
      </c>
      <c r="AC210" s="108">
        <f>(AB210-Z210)*VLOOKUP(AE210,公斤水的体积!A:B,2,)</f>
        <v>40.14812</v>
      </c>
      <c r="AD210" s="422">
        <f t="shared" si="37"/>
        <v>0.370300000000015</v>
      </c>
      <c r="AE210" s="102">
        <v>17</v>
      </c>
      <c r="AF210" s="211"/>
      <c r="AG210" s="211"/>
      <c r="AH210" s="97" t="s">
        <v>515</v>
      </c>
      <c r="AI210" s="416">
        <v>152.5</v>
      </c>
      <c r="AJ210" s="422">
        <f t="shared" si="38"/>
        <v>1.37704918032787</v>
      </c>
      <c r="AL210" s="116" t="s">
        <v>64</v>
      </c>
      <c r="AM210" s="116" t="s">
        <v>64</v>
      </c>
      <c r="AN210" s="116" t="s">
        <v>64</v>
      </c>
      <c r="AO210" s="116" t="s">
        <v>64</v>
      </c>
      <c r="AP210" s="116" t="s">
        <v>64</v>
      </c>
      <c r="AQ210" s="116" t="s">
        <v>64</v>
      </c>
      <c r="AR210" s="423" t="str">
        <f t="shared" si="39"/>
        <v>合格</v>
      </c>
      <c r="AS210" s="117" t="s">
        <v>65</v>
      </c>
      <c r="AT210" s="447">
        <v>20251120</v>
      </c>
      <c r="AU210" s="65" t="s">
        <v>319</v>
      </c>
    </row>
    <row r="211" ht="15" spans="1:47">
      <c r="A211" s="66">
        <v>205</v>
      </c>
      <c r="B211" s="421" t="s">
        <v>56</v>
      </c>
      <c r="C211" s="119" t="s">
        <v>1104</v>
      </c>
      <c r="D211" s="103" t="s">
        <v>310</v>
      </c>
      <c r="E211" s="411" t="s">
        <v>1105</v>
      </c>
      <c r="F211" s="92" t="s">
        <v>1106</v>
      </c>
      <c r="G211" s="412" t="s">
        <v>351</v>
      </c>
      <c r="H211" s="103" t="s">
        <v>1107</v>
      </c>
      <c r="I211" s="103" t="s">
        <v>152</v>
      </c>
      <c r="J211" s="104">
        <v>5.7</v>
      </c>
      <c r="K211" s="103" t="s">
        <v>636</v>
      </c>
      <c r="L211" s="103" t="s">
        <v>90</v>
      </c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03" t="s">
        <v>637</v>
      </c>
      <c r="AA211" s="106">
        <f t="shared" si="36"/>
        <v>0.18691588785047</v>
      </c>
      <c r="AB211" s="103" t="s">
        <v>745</v>
      </c>
      <c r="AC211" s="108">
        <f>(AB211-Z211)*VLOOKUP(AE211,公斤水的体积!A:B,2,)</f>
        <v>40.5486</v>
      </c>
      <c r="AD211" s="422">
        <f t="shared" si="37"/>
        <v>0.36782178217824</v>
      </c>
      <c r="AE211" s="102">
        <v>17</v>
      </c>
      <c r="AF211" s="211"/>
      <c r="AG211" s="211"/>
      <c r="AH211" s="97" t="s">
        <v>1108</v>
      </c>
      <c r="AI211" s="416">
        <v>140.9</v>
      </c>
      <c r="AJ211" s="422">
        <f t="shared" si="38"/>
        <v>3.97444996451384</v>
      </c>
      <c r="AL211" s="116" t="s">
        <v>64</v>
      </c>
      <c r="AM211" s="116" t="s">
        <v>64</v>
      </c>
      <c r="AN211" s="116" t="s">
        <v>64</v>
      </c>
      <c r="AO211" s="116" t="s">
        <v>64</v>
      </c>
      <c r="AP211" s="116" t="s">
        <v>64</v>
      </c>
      <c r="AQ211" s="116" t="s">
        <v>64</v>
      </c>
      <c r="AR211" s="423" t="str">
        <f t="shared" si="39"/>
        <v>合格</v>
      </c>
      <c r="AS211" s="117" t="s">
        <v>65</v>
      </c>
      <c r="AT211" s="103" t="s">
        <v>1104</v>
      </c>
      <c r="AU211" s="65" t="s">
        <v>319</v>
      </c>
    </row>
    <row r="212" ht="15" spans="1:47">
      <c r="A212" s="66">
        <v>206</v>
      </c>
      <c r="B212" s="421" t="s">
        <v>56</v>
      </c>
      <c r="C212" s="119" t="s">
        <v>1104</v>
      </c>
      <c r="D212" s="103" t="s">
        <v>310</v>
      </c>
      <c r="E212" s="411" t="s">
        <v>1109</v>
      </c>
      <c r="F212" s="92" t="s">
        <v>1110</v>
      </c>
      <c r="G212" s="412" t="s">
        <v>351</v>
      </c>
      <c r="H212" s="103" t="s">
        <v>1111</v>
      </c>
      <c r="I212" s="103" t="s">
        <v>152</v>
      </c>
      <c r="J212" s="104">
        <v>5.7</v>
      </c>
      <c r="K212" s="103" t="s">
        <v>1011</v>
      </c>
      <c r="L212" s="103" t="s">
        <v>90</v>
      </c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03" t="s">
        <v>1112</v>
      </c>
      <c r="AA212" s="106">
        <f t="shared" si="36"/>
        <v>0.171821305841927</v>
      </c>
      <c r="AB212" s="103" t="s">
        <v>457</v>
      </c>
      <c r="AC212" s="108">
        <f>(AB212-Z212)*VLOOKUP(AE212,公斤水的体积!A:B,2,)</f>
        <v>40.5486</v>
      </c>
      <c r="AD212" s="422">
        <f t="shared" si="37"/>
        <v>0.367821782178205</v>
      </c>
      <c r="AE212" s="102">
        <v>17</v>
      </c>
      <c r="AF212" s="211"/>
      <c r="AG212" s="211"/>
      <c r="AH212" s="97" t="s">
        <v>670</v>
      </c>
      <c r="AI212" s="416">
        <v>130.1</v>
      </c>
      <c r="AJ212" s="422">
        <f t="shared" si="38"/>
        <v>2.99769408147579</v>
      </c>
      <c r="AL212" s="116" t="s">
        <v>64</v>
      </c>
      <c r="AM212" s="116" t="s">
        <v>64</v>
      </c>
      <c r="AN212" s="116" t="s">
        <v>64</v>
      </c>
      <c r="AO212" s="116" t="s">
        <v>64</v>
      </c>
      <c r="AP212" s="116" t="s">
        <v>64</v>
      </c>
      <c r="AQ212" s="116" t="s">
        <v>64</v>
      </c>
      <c r="AR212" s="423" t="str">
        <f t="shared" si="39"/>
        <v>合格</v>
      </c>
      <c r="AS212" s="117" t="s">
        <v>65</v>
      </c>
      <c r="AT212" s="103" t="s">
        <v>1104</v>
      </c>
      <c r="AU212" s="65" t="s">
        <v>319</v>
      </c>
    </row>
    <row r="213" ht="15" spans="1:47">
      <c r="A213" s="66">
        <v>207</v>
      </c>
      <c r="B213" s="421" t="s">
        <v>56</v>
      </c>
      <c r="C213" s="119" t="s">
        <v>1104</v>
      </c>
      <c r="D213" s="103" t="s">
        <v>310</v>
      </c>
      <c r="E213" s="411" t="s">
        <v>1113</v>
      </c>
      <c r="F213" s="92" t="s">
        <v>1114</v>
      </c>
      <c r="G213" s="412" t="s">
        <v>60</v>
      </c>
      <c r="H213" s="103" t="s">
        <v>94</v>
      </c>
      <c r="I213" s="103" t="s">
        <v>81</v>
      </c>
      <c r="J213" s="104">
        <v>5.7</v>
      </c>
      <c r="K213" s="103" t="s">
        <v>339</v>
      </c>
      <c r="L213" s="103" t="s">
        <v>62</v>
      </c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03" t="s">
        <v>460</v>
      </c>
      <c r="AA213" s="106">
        <f t="shared" si="36"/>
        <v>0.210084033613448</v>
      </c>
      <c r="AB213" s="103" t="s">
        <v>485</v>
      </c>
      <c r="AC213" s="108">
        <f>(AB213-Z213)*VLOOKUP(AE213,公斤水的体积!A:B,2,)</f>
        <v>40.14812</v>
      </c>
      <c r="AD213" s="422">
        <f t="shared" si="37"/>
        <v>0.370299999999997</v>
      </c>
      <c r="AE213" s="102">
        <v>17</v>
      </c>
      <c r="AF213" s="211"/>
      <c r="AG213" s="211"/>
      <c r="AH213" s="97" t="s">
        <v>475</v>
      </c>
      <c r="AI213" s="416">
        <v>141.7</v>
      </c>
      <c r="AJ213" s="422">
        <f t="shared" si="38"/>
        <v>0.917431192660551</v>
      </c>
      <c r="AL213" s="116" t="s">
        <v>64</v>
      </c>
      <c r="AM213" s="116" t="s">
        <v>64</v>
      </c>
      <c r="AN213" s="116" t="s">
        <v>64</v>
      </c>
      <c r="AO213" s="116" t="s">
        <v>64</v>
      </c>
      <c r="AP213" s="116" t="s">
        <v>64</v>
      </c>
      <c r="AQ213" s="116" t="s">
        <v>64</v>
      </c>
      <c r="AR213" s="423" t="str">
        <f t="shared" si="39"/>
        <v>合格</v>
      </c>
      <c r="AS213" s="117" t="s">
        <v>65</v>
      </c>
      <c r="AT213" s="103" t="s">
        <v>1104</v>
      </c>
      <c r="AU213" s="65" t="s">
        <v>319</v>
      </c>
    </row>
    <row r="214" s="139" customFormat="1" ht="15" spans="1:47">
      <c r="A214" s="66">
        <v>208</v>
      </c>
      <c r="B214" s="440" t="s">
        <v>56</v>
      </c>
      <c r="C214" s="121" t="s">
        <v>1104</v>
      </c>
      <c r="D214" s="124" t="s">
        <v>310</v>
      </c>
      <c r="E214" s="226" t="s">
        <v>1115</v>
      </c>
      <c r="F214" s="123" t="s">
        <v>1116</v>
      </c>
      <c r="G214" s="441" t="s">
        <v>79</v>
      </c>
      <c r="H214" s="124" t="s">
        <v>317</v>
      </c>
      <c r="I214" s="124" t="s">
        <v>152</v>
      </c>
      <c r="J214" s="122">
        <v>5.7</v>
      </c>
      <c r="K214" s="124" t="s">
        <v>1117</v>
      </c>
      <c r="L214" s="124" t="s">
        <v>417</v>
      </c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4" t="s">
        <v>1118</v>
      </c>
      <c r="AA214" s="122">
        <f t="shared" si="36"/>
        <v>0.17730496453901</v>
      </c>
      <c r="AB214" s="124" t="s">
        <v>1119</v>
      </c>
      <c r="AC214" s="127">
        <f>(AB214-Z214)*VLOOKUP(AE214,公斤水的体积!A:B,2,)</f>
        <v>41.5498</v>
      </c>
      <c r="AD214" s="442">
        <f t="shared" si="37"/>
        <v>0.361835748792285</v>
      </c>
      <c r="AE214" s="122">
        <v>17</v>
      </c>
      <c r="AF214" s="124"/>
      <c r="AG214" s="124"/>
      <c r="AH214" s="123" t="s">
        <v>1108</v>
      </c>
      <c r="AI214" s="444">
        <v>157</v>
      </c>
      <c r="AJ214" s="442">
        <f t="shared" si="38"/>
        <v>3.56687898089172</v>
      </c>
      <c r="AK214" s="445"/>
      <c r="AL214" s="131" t="s">
        <v>64</v>
      </c>
      <c r="AM214" s="131" t="s">
        <v>64</v>
      </c>
      <c r="AN214" s="131" t="s">
        <v>64</v>
      </c>
      <c r="AO214" s="131" t="s">
        <v>64</v>
      </c>
      <c r="AP214" s="131" t="s">
        <v>64</v>
      </c>
      <c r="AQ214" s="131" t="s">
        <v>64</v>
      </c>
      <c r="AR214" s="122" t="str">
        <f t="shared" si="39"/>
        <v>合格</v>
      </c>
      <c r="AS214" s="132" t="s">
        <v>1120</v>
      </c>
      <c r="AT214" s="124" t="s">
        <v>1104</v>
      </c>
      <c r="AU214" s="65" t="s">
        <v>319</v>
      </c>
    </row>
    <row r="215" ht="15" spans="1:47">
      <c r="A215" s="66">
        <v>209</v>
      </c>
      <c r="B215" s="421" t="s">
        <v>56</v>
      </c>
      <c r="C215" s="119" t="s">
        <v>1104</v>
      </c>
      <c r="D215" s="103" t="s">
        <v>310</v>
      </c>
      <c r="E215" s="411" t="s">
        <v>1121</v>
      </c>
      <c r="F215" s="92" t="s">
        <v>1122</v>
      </c>
      <c r="G215" s="412" t="s">
        <v>351</v>
      </c>
      <c r="H215" s="103" t="s">
        <v>1123</v>
      </c>
      <c r="I215" s="103" t="s">
        <v>279</v>
      </c>
      <c r="J215" s="104">
        <v>5.7</v>
      </c>
      <c r="K215" s="103" t="s">
        <v>429</v>
      </c>
      <c r="L215" s="103" t="s">
        <v>90</v>
      </c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03" t="s">
        <v>367</v>
      </c>
      <c r="AA215" s="106">
        <f t="shared" si="36"/>
        <v>0.180180180180183</v>
      </c>
      <c r="AB215" s="103" t="s">
        <v>659</v>
      </c>
      <c r="AC215" s="108">
        <f>(AB215-Z215)*VLOOKUP(AE215,公斤水的体积!A:B,2,)</f>
        <v>40.5486</v>
      </c>
      <c r="AD215" s="422">
        <f t="shared" si="37"/>
        <v>0.36782178217824</v>
      </c>
      <c r="AE215" s="102">
        <v>17</v>
      </c>
      <c r="AF215" s="211"/>
      <c r="AG215" s="211"/>
      <c r="AH215" s="97" t="s">
        <v>430</v>
      </c>
      <c r="AI215" s="416">
        <v>129.3</v>
      </c>
      <c r="AJ215" s="422">
        <f t="shared" si="38"/>
        <v>0.928074245939675</v>
      </c>
      <c r="AL215" s="116" t="s">
        <v>64</v>
      </c>
      <c r="AM215" s="116" t="s">
        <v>64</v>
      </c>
      <c r="AN215" s="116" t="s">
        <v>64</v>
      </c>
      <c r="AO215" s="116" t="s">
        <v>64</v>
      </c>
      <c r="AP215" s="116" t="s">
        <v>64</v>
      </c>
      <c r="AQ215" s="116" t="s">
        <v>64</v>
      </c>
      <c r="AR215" s="423" t="str">
        <f t="shared" si="39"/>
        <v>合格</v>
      </c>
      <c r="AS215" s="117" t="s">
        <v>65</v>
      </c>
      <c r="AT215" s="103" t="s">
        <v>1104</v>
      </c>
      <c r="AU215" s="65" t="s">
        <v>319</v>
      </c>
    </row>
    <row r="216" ht="15" spans="1:47">
      <c r="A216" s="66">
        <v>210</v>
      </c>
      <c r="B216" s="421" t="s">
        <v>56</v>
      </c>
      <c r="C216" s="119" t="s">
        <v>1104</v>
      </c>
      <c r="D216" s="103" t="s">
        <v>310</v>
      </c>
      <c r="E216" s="411" t="s">
        <v>1124</v>
      </c>
      <c r="F216" s="92" t="s">
        <v>1125</v>
      </c>
      <c r="G216" s="412" t="s">
        <v>60</v>
      </c>
      <c r="H216" s="103" t="s">
        <v>344</v>
      </c>
      <c r="I216" s="103" t="s">
        <v>81</v>
      </c>
      <c r="J216" s="104">
        <v>5.7</v>
      </c>
      <c r="K216" s="103" t="s">
        <v>538</v>
      </c>
      <c r="L216" s="103" t="s">
        <v>161</v>
      </c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03" t="s">
        <v>725</v>
      </c>
      <c r="AA216" s="106">
        <f t="shared" si="36"/>
        <v>0.202020202020205</v>
      </c>
      <c r="AB216" s="103" t="s">
        <v>1060</v>
      </c>
      <c r="AC216" s="108">
        <f>(AB216-Z216)*VLOOKUP(AE216,公斤水的体积!A:B,2,)</f>
        <v>40.44848</v>
      </c>
      <c r="AD216" s="422">
        <f t="shared" si="37"/>
        <v>0.368436724565773</v>
      </c>
      <c r="AE216" s="102">
        <v>17</v>
      </c>
      <c r="AF216" s="211"/>
      <c r="AG216" s="211"/>
      <c r="AH216" s="97" t="s">
        <v>509</v>
      </c>
      <c r="AI216" s="416">
        <v>147.1</v>
      </c>
      <c r="AJ216" s="422">
        <f t="shared" si="38"/>
        <v>1.01971447994562</v>
      </c>
      <c r="AL216" s="116" t="s">
        <v>64</v>
      </c>
      <c r="AM216" s="116" t="s">
        <v>64</v>
      </c>
      <c r="AN216" s="116" t="s">
        <v>64</v>
      </c>
      <c r="AO216" s="116" t="s">
        <v>64</v>
      </c>
      <c r="AP216" s="116" t="s">
        <v>64</v>
      </c>
      <c r="AQ216" s="116" t="s">
        <v>64</v>
      </c>
      <c r="AR216" s="423" t="str">
        <f t="shared" si="39"/>
        <v>合格</v>
      </c>
      <c r="AS216" s="117" t="s">
        <v>65</v>
      </c>
      <c r="AT216" s="103" t="s">
        <v>1104</v>
      </c>
      <c r="AU216" s="65" t="s">
        <v>319</v>
      </c>
    </row>
    <row r="217" ht="15" spans="1:47">
      <c r="A217" s="66">
        <v>211</v>
      </c>
      <c r="B217" s="421" t="s">
        <v>56</v>
      </c>
      <c r="C217" s="119" t="s">
        <v>1104</v>
      </c>
      <c r="D217" s="103" t="s">
        <v>310</v>
      </c>
      <c r="E217" s="411" t="s">
        <v>1126</v>
      </c>
      <c r="F217" s="92" t="s">
        <v>1127</v>
      </c>
      <c r="G217" s="412" t="s">
        <v>118</v>
      </c>
      <c r="H217" s="103" t="s">
        <v>926</v>
      </c>
      <c r="I217" s="103" t="s">
        <v>152</v>
      </c>
      <c r="J217" s="104">
        <v>5.7</v>
      </c>
      <c r="K217" s="103" t="s">
        <v>345</v>
      </c>
      <c r="L217" s="103" t="s">
        <v>161</v>
      </c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03" t="s">
        <v>346</v>
      </c>
      <c r="AA217" s="106">
        <f t="shared" si="36"/>
        <v>0.204081632653064</v>
      </c>
      <c r="AB217" s="103" t="s">
        <v>488</v>
      </c>
      <c r="AC217" s="108">
        <f>(AB217-Z217)*VLOOKUP(AE217,公斤水的体积!A:B,2,)</f>
        <v>40.44848</v>
      </c>
      <c r="AD217" s="422">
        <f t="shared" si="37"/>
        <v>0.368436724565773</v>
      </c>
      <c r="AE217" s="102">
        <v>17</v>
      </c>
      <c r="AF217" s="211"/>
      <c r="AG217" s="211"/>
      <c r="AH217" s="97" t="s">
        <v>529</v>
      </c>
      <c r="AI217" s="416">
        <v>147.1</v>
      </c>
      <c r="AJ217" s="422">
        <f t="shared" si="38"/>
        <v>1.49558123725357</v>
      </c>
      <c r="AL217" s="116" t="s">
        <v>64</v>
      </c>
      <c r="AM217" s="116" t="s">
        <v>64</v>
      </c>
      <c r="AN217" s="116" t="s">
        <v>64</v>
      </c>
      <c r="AO217" s="116" t="s">
        <v>64</v>
      </c>
      <c r="AP217" s="116" t="s">
        <v>64</v>
      </c>
      <c r="AQ217" s="116" t="s">
        <v>64</v>
      </c>
      <c r="AR217" s="423" t="str">
        <f t="shared" si="39"/>
        <v>合格</v>
      </c>
      <c r="AS217" s="117" t="s">
        <v>65</v>
      </c>
      <c r="AT217" s="103" t="s">
        <v>1104</v>
      </c>
      <c r="AU217" s="65" t="s">
        <v>319</v>
      </c>
    </row>
    <row r="218" ht="15" spans="1:47">
      <c r="A218" s="66">
        <v>212</v>
      </c>
      <c r="B218" s="421" t="s">
        <v>56</v>
      </c>
      <c r="C218" s="119" t="s">
        <v>1104</v>
      </c>
      <c r="D218" s="103" t="s">
        <v>310</v>
      </c>
      <c r="E218" s="411" t="s">
        <v>1128</v>
      </c>
      <c r="F218" s="92" t="s">
        <v>1129</v>
      </c>
      <c r="G218" s="412" t="s">
        <v>351</v>
      </c>
      <c r="H218" s="103" t="s">
        <v>133</v>
      </c>
      <c r="I218" s="103" t="s">
        <v>81</v>
      </c>
      <c r="J218" s="104">
        <v>5.7</v>
      </c>
      <c r="K218" s="103" t="s">
        <v>749</v>
      </c>
      <c r="L218" s="103" t="s">
        <v>125</v>
      </c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03" t="s">
        <v>750</v>
      </c>
      <c r="AA218" s="106">
        <f t="shared" si="36"/>
        <v>0.181159420289858</v>
      </c>
      <c r="AB218" s="103" t="s">
        <v>1130</v>
      </c>
      <c r="AC218" s="108">
        <f>(AB218-Z218)*VLOOKUP(AE218,公斤水的体积!A:B,2,)</f>
        <v>40.64872</v>
      </c>
      <c r="AD218" s="422">
        <f t="shared" si="37"/>
        <v>0.367209876543221</v>
      </c>
      <c r="AE218" s="102">
        <v>17</v>
      </c>
      <c r="AF218" s="211"/>
      <c r="AG218" s="211"/>
      <c r="AH218" s="97" t="s">
        <v>580</v>
      </c>
      <c r="AI218" s="416">
        <v>134.2</v>
      </c>
      <c r="AJ218" s="422">
        <f t="shared" si="38"/>
        <v>1.19225037257824</v>
      </c>
      <c r="AL218" s="116" t="s">
        <v>64</v>
      </c>
      <c r="AM218" s="116" t="s">
        <v>64</v>
      </c>
      <c r="AN218" s="116" t="s">
        <v>64</v>
      </c>
      <c r="AO218" s="116" t="s">
        <v>64</v>
      </c>
      <c r="AP218" s="116" t="s">
        <v>64</v>
      </c>
      <c r="AQ218" s="116" t="s">
        <v>64</v>
      </c>
      <c r="AR218" s="423" t="str">
        <f t="shared" si="39"/>
        <v>合格</v>
      </c>
      <c r="AS218" s="117" t="s">
        <v>65</v>
      </c>
      <c r="AT218" s="103" t="s">
        <v>1104</v>
      </c>
      <c r="AU218" s="65" t="s">
        <v>319</v>
      </c>
    </row>
    <row r="219" ht="15" spans="1:47">
      <c r="A219" s="66">
        <v>213</v>
      </c>
      <c r="B219" s="421" t="s">
        <v>56</v>
      </c>
      <c r="C219" s="119" t="s">
        <v>1104</v>
      </c>
      <c r="D219" s="103" t="s">
        <v>310</v>
      </c>
      <c r="E219" s="411" t="s">
        <v>1131</v>
      </c>
      <c r="F219" s="92" t="s">
        <v>1132</v>
      </c>
      <c r="G219" s="412" t="s">
        <v>79</v>
      </c>
      <c r="H219" s="103" t="s">
        <v>731</v>
      </c>
      <c r="I219" s="103" t="s">
        <v>139</v>
      </c>
      <c r="J219" s="104">
        <v>5.7</v>
      </c>
      <c r="K219" s="103" t="s">
        <v>428</v>
      </c>
      <c r="L219" s="103" t="s">
        <v>186</v>
      </c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03" t="s">
        <v>429</v>
      </c>
      <c r="AA219" s="106">
        <f t="shared" si="36"/>
        <v>0.179856115107916</v>
      </c>
      <c r="AB219" s="103" t="s">
        <v>686</v>
      </c>
      <c r="AC219" s="108">
        <f>(AB219-Z219)*VLOOKUP(AE219,公斤水的体积!A:B,2,)</f>
        <v>41.44968</v>
      </c>
      <c r="AD219" s="422">
        <f t="shared" si="37"/>
        <v>0.362421307506079</v>
      </c>
      <c r="AE219" s="102">
        <v>17</v>
      </c>
      <c r="AF219" s="211"/>
      <c r="AG219" s="211"/>
      <c r="AH219" s="97" t="s">
        <v>515</v>
      </c>
      <c r="AI219" s="416">
        <v>138.6</v>
      </c>
      <c r="AJ219" s="422">
        <f t="shared" si="38"/>
        <v>1.51515151515152</v>
      </c>
      <c r="AL219" s="116" t="s">
        <v>64</v>
      </c>
      <c r="AM219" s="116" t="s">
        <v>64</v>
      </c>
      <c r="AN219" s="116" t="s">
        <v>64</v>
      </c>
      <c r="AO219" s="116" t="s">
        <v>64</v>
      </c>
      <c r="AP219" s="116" t="s">
        <v>64</v>
      </c>
      <c r="AQ219" s="116" t="s">
        <v>64</v>
      </c>
      <c r="AR219" s="423" t="str">
        <f t="shared" si="39"/>
        <v>合格</v>
      </c>
      <c r="AS219" s="117" t="s">
        <v>65</v>
      </c>
      <c r="AT219" s="103" t="s">
        <v>1104</v>
      </c>
      <c r="AU219" s="65" t="s">
        <v>319</v>
      </c>
    </row>
    <row r="220" ht="15" spans="1:47">
      <c r="A220" s="66">
        <v>214</v>
      </c>
      <c r="B220" s="421" t="s">
        <v>56</v>
      </c>
      <c r="C220" s="119" t="s">
        <v>1104</v>
      </c>
      <c r="D220" s="103" t="s">
        <v>310</v>
      </c>
      <c r="E220" s="411" t="s">
        <v>1133</v>
      </c>
      <c r="F220" s="92" t="s">
        <v>1134</v>
      </c>
      <c r="G220" s="412" t="s">
        <v>60</v>
      </c>
      <c r="H220" s="103" t="s">
        <v>344</v>
      </c>
      <c r="I220" s="103" t="s">
        <v>173</v>
      </c>
      <c r="J220" s="104">
        <v>5.7</v>
      </c>
      <c r="K220" s="103" t="s">
        <v>492</v>
      </c>
      <c r="L220" s="103" t="s">
        <v>90</v>
      </c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03" t="s">
        <v>503</v>
      </c>
      <c r="AA220" s="106">
        <f t="shared" si="36"/>
        <v>0.208768267223385</v>
      </c>
      <c r="AB220" s="103" t="s">
        <v>493</v>
      </c>
      <c r="AC220" s="108">
        <f>(AB220-Z220)*VLOOKUP(AE220,公斤水的体积!A:B,2,)</f>
        <v>40.5486</v>
      </c>
      <c r="AD220" s="422">
        <f t="shared" si="37"/>
        <v>0.367821782178222</v>
      </c>
      <c r="AE220" s="102">
        <v>17</v>
      </c>
      <c r="AF220" s="211"/>
      <c r="AG220" s="211"/>
      <c r="AH220" s="97" t="s">
        <v>326</v>
      </c>
      <c r="AI220" s="416">
        <v>151.8</v>
      </c>
      <c r="AJ220" s="422">
        <f t="shared" si="38"/>
        <v>2.04216073781291</v>
      </c>
      <c r="AL220" s="116" t="s">
        <v>64</v>
      </c>
      <c r="AM220" s="116" t="s">
        <v>64</v>
      </c>
      <c r="AN220" s="116" t="s">
        <v>64</v>
      </c>
      <c r="AO220" s="116" t="s">
        <v>64</v>
      </c>
      <c r="AP220" s="116" t="s">
        <v>64</v>
      </c>
      <c r="AQ220" s="116" t="s">
        <v>64</v>
      </c>
      <c r="AR220" s="423" t="str">
        <f t="shared" si="39"/>
        <v>合格</v>
      </c>
      <c r="AS220" s="117" t="s">
        <v>65</v>
      </c>
      <c r="AT220" s="103" t="s">
        <v>1104</v>
      </c>
      <c r="AU220" s="65" t="s">
        <v>319</v>
      </c>
    </row>
    <row r="221" ht="15" spans="1:47">
      <c r="A221" s="66">
        <v>215</v>
      </c>
      <c r="B221" s="421" t="s">
        <v>56</v>
      </c>
      <c r="C221" s="119" t="s">
        <v>1104</v>
      </c>
      <c r="D221" s="103" t="s">
        <v>310</v>
      </c>
      <c r="E221" s="411" t="s">
        <v>1135</v>
      </c>
      <c r="F221" s="92" t="s">
        <v>1136</v>
      </c>
      <c r="G221" s="412" t="s">
        <v>79</v>
      </c>
      <c r="H221" s="103" t="s">
        <v>225</v>
      </c>
      <c r="I221" s="103" t="s">
        <v>139</v>
      </c>
      <c r="J221" s="104">
        <v>5.7</v>
      </c>
      <c r="K221" s="103" t="s">
        <v>467</v>
      </c>
      <c r="L221" s="103" t="s">
        <v>609</v>
      </c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03" t="s">
        <v>1090</v>
      </c>
      <c r="AA221" s="106">
        <f t="shared" si="36"/>
        <v>0.185873605947945</v>
      </c>
      <c r="AB221" s="103" t="s">
        <v>593</v>
      </c>
      <c r="AC221" s="108">
        <f>(AB221-Z221)*VLOOKUP(AE221,公斤水的体积!A:B,2,)</f>
        <v>41.0492</v>
      </c>
      <c r="AD221" s="422">
        <f t="shared" si="37"/>
        <v>0.364792176039138</v>
      </c>
      <c r="AE221" s="102">
        <v>17</v>
      </c>
      <c r="AF221" s="211"/>
      <c r="AG221" s="211"/>
      <c r="AH221" s="97" t="s">
        <v>1137</v>
      </c>
      <c r="AI221" s="416">
        <v>142.7</v>
      </c>
      <c r="AJ221" s="422">
        <f t="shared" si="38"/>
        <v>3.01331464611072</v>
      </c>
      <c r="AL221" s="116" t="s">
        <v>64</v>
      </c>
      <c r="AM221" s="116" t="s">
        <v>64</v>
      </c>
      <c r="AN221" s="116" t="s">
        <v>64</v>
      </c>
      <c r="AO221" s="116" t="s">
        <v>64</v>
      </c>
      <c r="AP221" s="116" t="s">
        <v>64</v>
      </c>
      <c r="AQ221" s="116" t="s">
        <v>64</v>
      </c>
      <c r="AR221" s="423" t="str">
        <f t="shared" si="39"/>
        <v>合格</v>
      </c>
      <c r="AS221" s="117" t="s">
        <v>65</v>
      </c>
      <c r="AT221" s="103" t="s">
        <v>1104</v>
      </c>
      <c r="AU221" s="65" t="s">
        <v>319</v>
      </c>
    </row>
    <row r="222" ht="15" spans="1:47">
      <c r="A222" s="66">
        <v>216</v>
      </c>
      <c r="B222" s="421" t="s">
        <v>56</v>
      </c>
      <c r="C222" s="119" t="s">
        <v>1104</v>
      </c>
      <c r="D222" s="103" t="s">
        <v>310</v>
      </c>
      <c r="E222" s="411" t="s">
        <v>1138</v>
      </c>
      <c r="F222" s="92" t="s">
        <v>1139</v>
      </c>
      <c r="G222" s="412" t="s">
        <v>137</v>
      </c>
      <c r="H222" s="103" t="s">
        <v>898</v>
      </c>
      <c r="I222" s="103" t="s">
        <v>152</v>
      </c>
      <c r="J222" s="104">
        <v>5.7</v>
      </c>
      <c r="K222" s="103" t="s">
        <v>1140</v>
      </c>
      <c r="L222" s="103" t="s">
        <v>129</v>
      </c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03" t="s">
        <v>1141</v>
      </c>
      <c r="AA222" s="106">
        <f t="shared" si="36"/>
        <v>0.189035916824199</v>
      </c>
      <c r="AB222" s="103" t="s">
        <v>745</v>
      </c>
      <c r="AC222" s="108">
        <f>(AB222-Z222)*VLOOKUP(AE222,公斤水的体积!A:B,2,)</f>
        <v>41.14932</v>
      </c>
      <c r="AD222" s="422">
        <f t="shared" si="37"/>
        <v>0.364195121951244</v>
      </c>
      <c r="AE222" s="102">
        <v>17</v>
      </c>
      <c r="AF222" s="211"/>
      <c r="AG222" s="211"/>
      <c r="AH222" s="97" t="s">
        <v>509</v>
      </c>
      <c r="AI222" s="416">
        <v>136.9</v>
      </c>
      <c r="AJ222" s="422">
        <f t="shared" si="38"/>
        <v>1.09569028487947</v>
      </c>
      <c r="AL222" s="116" t="s">
        <v>64</v>
      </c>
      <c r="AM222" s="116" t="s">
        <v>64</v>
      </c>
      <c r="AN222" s="116" t="s">
        <v>64</v>
      </c>
      <c r="AO222" s="116" t="s">
        <v>64</v>
      </c>
      <c r="AP222" s="116" t="s">
        <v>64</v>
      </c>
      <c r="AQ222" s="116" t="s">
        <v>64</v>
      </c>
      <c r="AR222" s="423" t="str">
        <f t="shared" si="39"/>
        <v>合格</v>
      </c>
      <c r="AS222" s="117" t="s">
        <v>65</v>
      </c>
      <c r="AT222" s="103" t="s">
        <v>1104</v>
      </c>
      <c r="AU222" s="65" t="s">
        <v>319</v>
      </c>
    </row>
    <row r="223" ht="15" spans="1:47">
      <c r="A223" s="66">
        <v>217</v>
      </c>
      <c r="B223" s="421" t="s">
        <v>56</v>
      </c>
      <c r="C223" s="119" t="s">
        <v>1104</v>
      </c>
      <c r="D223" s="103" t="s">
        <v>310</v>
      </c>
      <c r="E223" s="411" t="s">
        <v>1142</v>
      </c>
      <c r="F223" s="92" t="s">
        <v>1143</v>
      </c>
      <c r="G223" s="412" t="s">
        <v>351</v>
      </c>
      <c r="H223" s="103" t="s">
        <v>212</v>
      </c>
      <c r="I223" s="103" t="s">
        <v>139</v>
      </c>
      <c r="J223" s="104">
        <v>5.7</v>
      </c>
      <c r="K223" s="103" t="s">
        <v>1144</v>
      </c>
      <c r="L223" s="103" t="s">
        <v>90</v>
      </c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03" t="s">
        <v>587</v>
      </c>
      <c r="AA223" s="106">
        <f t="shared" si="36"/>
        <v>0.191570881226056</v>
      </c>
      <c r="AB223" s="103" t="s">
        <v>679</v>
      </c>
      <c r="AC223" s="108">
        <f>(AB223-Z223)*VLOOKUP(AE223,公斤水的体积!A:B,2,)</f>
        <v>40.5486</v>
      </c>
      <c r="AD223" s="422">
        <f t="shared" si="37"/>
        <v>0.367821782178205</v>
      </c>
      <c r="AE223" s="102">
        <v>17</v>
      </c>
      <c r="AF223" s="211"/>
      <c r="AG223" s="211"/>
      <c r="AH223" s="97" t="s">
        <v>326</v>
      </c>
      <c r="AI223" s="416">
        <v>143.2</v>
      </c>
      <c r="AJ223" s="422">
        <f t="shared" si="38"/>
        <v>2.16480446927374</v>
      </c>
      <c r="AL223" s="116" t="s">
        <v>64</v>
      </c>
      <c r="AM223" s="116" t="s">
        <v>64</v>
      </c>
      <c r="AN223" s="116" t="s">
        <v>64</v>
      </c>
      <c r="AO223" s="116" t="s">
        <v>64</v>
      </c>
      <c r="AP223" s="116" t="s">
        <v>64</v>
      </c>
      <c r="AQ223" s="116" t="s">
        <v>64</v>
      </c>
      <c r="AR223" s="423" t="str">
        <f t="shared" si="39"/>
        <v>合格</v>
      </c>
      <c r="AS223" s="117" t="s">
        <v>65</v>
      </c>
      <c r="AT223" s="103" t="s">
        <v>1104</v>
      </c>
      <c r="AU223" s="65" t="s">
        <v>319</v>
      </c>
    </row>
    <row r="224" ht="15" spans="1:47">
      <c r="A224" s="66">
        <v>218</v>
      </c>
      <c r="B224" s="421" t="s">
        <v>56</v>
      </c>
      <c r="C224" s="119" t="s">
        <v>1104</v>
      </c>
      <c r="D224" s="103" t="s">
        <v>310</v>
      </c>
      <c r="E224" s="411" t="s">
        <v>1145</v>
      </c>
      <c r="F224" s="92" t="s">
        <v>1146</v>
      </c>
      <c r="G224" s="412" t="s">
        <v>118</v>
      </c>
      <c r="H224" s="103" t="s">
        <v>1111</v>
      </c>
      <c r="I224" s="103" t="s">
        <v>152</v>
      </c>
      <c r="J224" s="104">
        <v>5.7</v>
      </c>
      <c r="K224" s="103" t="s">
        <v>467</v>
      </c>
      <c r="L224" s="103" t="s">
        <v>609</v>
      </c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03" t="s">
        <v>1090</v>
      </c>
      <c r="AA224" s="106">
        <f t="shared" si="36"/>
        <v>0.185873605947945</v>
      </c>
      <c r="AB224" s="103" t="s">
        <v>593</v>
      </c>
      <c r="AC224" s="108">
        <f>(AB224-Z224)*VLOOKUP(AE224,公斤水的体积!A:B,2,)</f>
        <v>41.0492</v>
      </c>
      <c r="AD224" s="422">
        <f t="shared" si="37"/>
        <v>0.364792176039138</v>
      </c>
      <c r="AE224" s="102">
        <v>17</v>
      </c>
      <c r="AF224" s="211"/>
      <c r="AG224" s="211"/>
      <c r="AH224" s="97" t="s">
        <v>649</v>
      </c>
      <c r="AI224" s="416">
        <v>142.6</v>
      </c>
      <c r="AJ224" s="422">
        <f t="shared" si="38"/>
        <v>2.45441795231417</v>
      </c>
      <c r="AL224" s="116" t="s">
        <v>64</v>
      </c>
      <c r="AM224" s="116" t="s">
        <v>64</v>
      </c>
      <c r="AN224" s="116" t="s">
        <v>64</v>
      </c>
      <c r="AO224" s="116" t="s">
        <v>64</v>
      </c>
      <c r="AP224" s="116" t="s">
        <v>64</v>
      </c>
      <c r="AQ224" s="116" t="s">
        <v>64</v>
      </c>
      <c r="AR224" s="423" t="str">
        <f t="shared" si="39"/>
        <v>合格</v>
      </c>
      <c r="AS224" s="117" t="s">
        <v>65</v>
      </c>
      <c r="AT224" s="103" t="s">
        <v>1104</v>
      </c>
      <c r="AU224" s="65" t="s">
        <v>319</v>
      </c>
    </row>
    <row r="225" ht="15" spans="1:47">
      <c r="A225" s="66">
        <v>219</v>
      </c>
      <c r="B225" s="421" t="s">
        <v>56</v>
      </c>
      <c r="C225" s="119" t="s">
        <v>1104</v>
      </c>
      <c r="D225" s="103" t="s">
        <v>310</v>
      </c>
      <c r="E225" s="411" t="s">
        <v>1147</v>
      </c>
      <c r="F225" s="92" t="s">
        <v>1148</v>
      </c>
      <c r="G225" s="412" t="s">
        <v>60</v>
      </c>
      <c r="H225" s="103" t="s">
        <v>1149</v>
      </c>
      <c r="I225" s="103" t="s">
        <v>139</v>
      </c>
      <c r="J225" s="104">
        <v>5.7</v>
      </c>
      <c r="K225" s="103" t="s">
        <v>478</v>
      </c>
      <c r="L225" s="103" t="s">
        <v>62</v>
      </c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03" t="s">
        <v>479</v>
      </c>
      <c r="AA225" s="106">
        <f t="shared" si="36"/>
        <v>0.207468879668053</v>
      </c>
      <c r="AB225" s="103" t="s">
        <v>500</v>
      </c>
      <c r="AC225" s="108">
        <f>(AB225-Z225)*VLOOKUP(AE225,公斤水的体积!A:B,2,)</f>
        <v>40.14812</v>
      </c>
      <c r="AD225" s="422">
        <f t="shared" si="37"/>
        <v>0.370300000000015</v>
      </c>
      <c r="AE225" s="102">
        <v>17</v>
      </c>
      <c r="AF225" s="211"/>
      <c r="AG225" s="211"/>
      <c r="AH225" s="97" t="s">
        <v>402</v>
      </c>
      <c r="AI225" s="416">
        <v>153.6</v>
      </c>
      <c r="AJ225" s="422">
        <f t="shared" si="38"/>
        <v>1.30208333333333</v>
      </c>
      <c r="AL225" s="116" t="s">
        <v>64</v>
      </c>
      <c r="AM225" s="116" t="s">
        <v>64</v>
      </c>
      <c r="AN225" s="116" t="s">
        <v>64</v>
      </c>
      <c r="AO225" s="116" t="s">
        <v>64</v>
      </c>
      <c r="AP225" s="116" t="s">
        <v>64</v>
      </c>
      <c r="AQ225" s="116" t="s">
        <v>64</v>
      </c>
      <c r="AR225" s="423" t="str">
        <f t="shared" si="39"/>
        <v>合格</v>
      </c>
      <c r="AS225" s="117" t="s">
        <v>65</v>
      </c>
      <c r="AT225" s="103" t="s">
        <v>1104</v>
      </c>
      <c r="AU225" s="65" t="s">
        <v>319</v>
      </c>
    </row>
    <row r="226" ht="15" spans="1:47">
      <c r="A226" s="66">
        <v>220</v>
      </c>
      <c r="B226" s="421" t="s">
        <v>56</v>
      </c>
      <c r="C226" s="119" t="s">
        <v>1104</v>
      </c>
      <c r="D226" s="103" t="s">
        <v>310</v>
      </c>
      <c r="E226" s="411" t="s">
        <v>1150</v>
      </c>
      <c r="F226" s="92" t="s">
        <v>1151</v>
      </c>
      <c r="G226" s="412" t="s">
        <v>60</v>
      </c>
      <c r="H226" s="103" t="s">
        <v>337</v>
      </c>
      <c r="I226" s="103" t="s">
        <v>252</v>
      </c>
      <c r="J226" s="104">
        <v>5.7</v>
      </c>
      <c r="K226" s="103" t="s">
        <v>412</v>
      </c>
      <c r="L226" s="103" t="s">
        <v>161</v>
      </c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03" t="s">
        <v>518</v>
      </c>
      <c r="AA226" s="106">
        <f t="shared" si="36"/>
        <v>0.206185567010312</v>
      </c>
      <c r="AB226" s="103" t="s">
        <v>972</v>
      </c>
      <c r="AC226" s="108">
        <f>(AB226-Z226)*VLOOKUP(AE226,公斤水的体积!A:B,2,)</f>
        <v>40.44848</v>
      </c>
      <c r="AD226" s="422">
        <f t="shared" si="37"/>
        <v>0.368436724565773</v>
      </c>
      <c r="AE226" s="102">
        <v>17</v>
      </c>
      <c r="AF226" s="211"/>
      <c r="AG226" s="211"/>
      <c r="AH226" s="97" t="s">
        <v>775</v>
      </c>
      <c r="AI226" s="416">
        <v>155.5</v>
      </c>
      <c r="AJ226" s="422">
        <f t="shared" si="38"/>
        <v>2.05787781350482</v>
      </c>
      <c r="AL226" s="116" t="s">
        <v>64</v>
      </c>
      <c r="AM226" s="116" t="s">
        <v>64</v>
      </c>
      <c r="AN226" s="116" t="s">
        <v>64</v>
      </c>
      <c r="AO226" s="116" t="s">
        <v>64</v>
      </c>
      <c r="AP226" s="116" t="s">
        <v>64</v>
      </c>
      <c r="AQ226" s="116" t="s">
        <v>64</v>
      </c>
      <c r="AR226" s="423" t="str">
        <f t="shared" si="39"/>
        <v>合格</v>
      </c>
      <c r="AS226" s="117" t="s">
        <v>65</v>
      </c>
      <c r="AT226" s="103" t="s">
        <v>1104</v>
      </c>
      <c r="AU226" s="65" t="s">
        <v>319</v>
      </c>
    </row>
    <row r="227" ht="15" spans="1:47">
      <c r="A227" s="66">
        <v>221</v>
      </c>
      <c r="B227" s="421" t="s">
        <v>56</v>
      </c>
      <c r="C227" s="119" t="s">
        <v>1104</v>
      </c>
      <c r="D227" s="103" t="s">
        <v>310</v>
      </c>
      <c r="E227" s="411" t="s">
        <v>1152</v>
      </c>
      <c r="F227" s="92" t="s">
        <v>1153</v>
      </c>
      <c r="G227" s="412" t="s">
        <v>60</v>
      </c>
      <c r="H227" s="103" t="s">
        <v>337</v>
      </c>
      <c r="I227" s="103" t="s">
        <v>61</v>
      </c>
      <c r="J227" s="104">
        <v>5.7</v>
      </c>
      <c r="K227" s="103" t="s">
        <v>579</v>
      </c>
      <c r="L227" s="103" t="s">
        <v>95</v>
      </c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03" t="s">
        <v>483</v>
      </c>
      <c r="AA227" s="106">
        <f t="shared" si="36"/>
        <v>0.210970464135024</v>
      </c>
      <c r="AB227" s="103" t="s">
        <v>1154</v>
      </c>
      <c r="AC227" s="108">
        <f>(AB227-Z227)*VLOOKUP(AE227,公斤水的体积!A:B,2,)</f>
        <v>40.24824</v>
      </c>
      <c r="AD227" s="422">
        <f t="shared" si="37"/>
        <v>0.369675810473836</v>
      </c>
      <c r="AE227" s="102">
        <v>17</v>
      </c>
      <c r="AF227" s="211"/>
      <c r="AG227" s="211"/>
      <c r="AH227" s="97" t="s">
        <v>515</v>
      </c>
      <c r="AI227" s="416">
        <v>142.2</v>
      </c>
      <c r="AJ227" s="422">
        <f t="shared" si="38"/>
        <v>1.47679324894515</v>
      </c>
      <c r="AL227" s="116" t="s">
        <v>64</v>
      </c>
      <c r="AM227" s="116" t="s">
        <v>64</v>
      </c>
      <c r="AN227" s="116" t="s">
        <v>64</v>
      </c>
      <c r="AO227" s="116" t="s">
        <v>64</v>
      </c>
      <c r="AP227" s="116" t="s">
        <v>64</v>
      </c>
      <c r="AQ227" s="116" t="s">
        <v>64</v>
      </c>
      <c r="AR227" s="423" t="str">
        <f t="shared" si="39"/>
        <v>合格</v>
      </c>
      <c r="AS227" s="117" t="s">
        <v>65</v>
      </c>
      <c r="AT227" s="103" t="s">
        <v>1104</v>
      </c>
      <c r="AU227" s="65" t="s">
        <v>319</v>
      </c>
    </row>
    <row r="228" ht="15" spans="1:47">
      <c r="A228" s="66">
        <v>222</v>
      </c>
      <c r="B228" s="421" t="s">
        <v>56</v>
      </c>
      <c r="C228" s="119" t="s">
        <v>1104</v>
      </c>
      <c r="D228" s="103" t="s">
        <v>310</v>
      </c>
      <c r="E228" s="411" t="s">
        <v>1155</v>
      </c>
      <c r="F228" s="92" t="s">
        <v>1156</v>
      </c>
      <c r="G228" s="412" t="s">
        <v>351</v>
      </c>
      <c r="H228" s="103" t="s">
        <v>80</v>
      </c>
      <c r="I228" s="103" t="s">
        <v>139</v>
      </c>
      <c r="J228" s="104">
        <v>5.7</v>
      </c>
      <c r="K228" s="103" t="s">
        <v>1157</v>
      </c>
      <c r="L228" s="103" t="s">
        <v>90</v>
      </c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03" t="s">
        <v>821</v>
      </c>
      <c r="AA228" s="106">
        <f t="shared" si="36"/>
        <v>0.177935943060501</v>
      </c>
      <c r="AB228" s="103" t="s">
        <v>1158</v>
      </c>
      <c r="AC228" s="108">
        <f>(AB228-Z228)*VLOOKUP(AE228,公斤水的体积!A:B,2,)</f>
        <v>40.5486</v>
      </c>
      <c r="AD228" s="422">
        <f t="shared" si="37"/>
        <v>0.367821782178205</v>
      </c>
      <c r="AE228" s="102">
        <v>17</v>
      </c>
      <c r="AF228" s="211"/>
      <c r="AG228" s="211"/>
      <c r="AH228" s="97" t="s">
        <v>670</v>
      </c>
      <c r="AI228" s="416">
        <v>126.5</v>
      </c>
      <c r="AJ228" s="422">
        <f t="shared" si="38"/>
        <v>3.08300395256917</v>
      </c>
      <c r="AL228" s="116" t="s">
        <v>64</v>
      </c>
      <c r="AM228" s="116" t="s">
        <v>64</v>
      </c>
      <c r="AN228" s="116" t="s">
        <v>64</v>
      </c>
      <c r="AO228" s="116" t="s">
        <v>64</v>
      </c>
      <c r="AP228" s="116" t="s">
        <v>64</v>
      </c>
      <c r="AQ228" s="116" t="s">
        <v>64</v>
      </c>
      <c r="AR228" s="423" t="str">
        <f t="shared" si="39"/>
        <v>合格</v>
      </c>
      <c r="AS228" s="117" t="s">
        <v>65</v>
      </c>
      <c r="AT228" s="103" t="s">
        <v>1104</v>
      </c>
      <c r="AU228" s="65" t="s">
        <v>319</v>
      </c>
    </row>
    <row r="229" ht="15" spans="1:47">
      <c r="A229" s="66">
        <v>223</v>
      </c>
      <c r="B229" s="421" t="s">
        <v>56</v>
      </c>
      <c r="C229" s="119" t="s">
        <v>1104</v>
      </c>
      <c r="D229" s="103" t="s">
        <v>310</v>
      </c>
      <c r="E229" s="411" t="s">
        <v>1159</v>
      </c>
      <c r="F229" s="92" t="s">
        <v>1160</v>
      </c>
      <c r="G229" s="412" t="s">
        <v>137</v>
      </c>
      <c r="H229" s="103" t="s">
        <v>845</v>
      </c>
      <c r="I229" s="103" t="s">
        <v>81</v>
      </c>
      <c r="J229" s="104">
        <v>5.7</v>
      </c>
      <c r="K229" s="103" t="s">
        <v>636</v>
      </c>
      <c r="L229" s="103" t="s">
        <v>1161</v>
      </c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03" t="s">
        <v>637</v>
      </c>
      <c r="AA229" s="106">
        <f t="shared" si="36"/>
        <v>0.18691588785047</v>
      </c>
      <c r="AB229" s="103" t="s">
        <v>1064</v>
      </c>
      <c r="AC229" s="108">
        <f>(AB229-Z229)*VLOOKUP(AE229,公斤水的体积!A:B,2,)</f>
        <v>38.64632</v>
      </c>
      <c r="AD229" s="422">
        <f t="shared" si="37"/>
        <v>0.380051948051956</v>
      </c>
      <c r="AE229" s="102">
        <v>17</v>
      </c>
      <c r="AF229" s="211"/>
      <c r="AG229" s="211"/>
      <c r="AH229" s="97" t="s">
        <v>639</v>
      </c>
      <c r="AI229" s="416">
        <v>149.7</v>
      </c>
      <c r="AJ229" s="422">
        <f t="shared" si="38"/>
        <v>0.400801603206413</v>
      </c>
      <c r="AL229" s="116" t="s">
        <v>64</v>
      </c>
      <c r="AM229" s="116" t="s">
        <v>64</v>
      </c>
      <c r="AN229" s="116" t="s">
        <v>64</v>
      </c>
      <c r="AO229" s="116" t="s">
        <v>64</v>
      </c>
      <c r="AP229" s="116" t="s">
        <v>64</v>
      </c>
      <c r="AQ229" s="116" t="s">
        <v>64</v>
      </c>
      <c r="AR229" s="423" t="str">
        <f t="shared" si="39"/>
        <v>合格</v>
      </c>
      <c r="AS229" s="117" t="s">
        <v>65</v>
      </c>
      <c r="AT229" s="103" t="s">
        <v>1104</v>
      </c>
      <c r="AU229" s="65" t="s">
        <v>319</v>
      </c>
    </row>
    <row r="230" ht="15" spans="1:47">
      <c r="A230" s="66">
        <v>224</v>
      </c>
      <c r="B230" s="421" t="s">
        <v>56</v>
      </c>
      <c r="C230" s="119" t="s">
        <v>1104</v>
      </c>
      <c r="D230" s="103" t="s">
        <v>310</v>
      </c>
      <c r="E230" s="411" t="s">
        <v>1162</v>
      </c>
      <c r="F230" s="92" t="s">
        <v>1163</v>
      </c>
      <c r="G230" s="412" t="s">
        <v>60</v>
      </c>
      <c r="H230" s="103" t="s">
        <v>703</v>
      </c>
      <c r="I230" s="103" t="s">
        <v>252</v>
      </c>
      <c r="J230" s="104">
        <v>5.7</v>
      </c>
      <c r="K230" s="103" t="s">
        <v>518</v>
      </c>
      <c r="L230" s="103" t="s">
        <v>62</v>
      </c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03" t="s">
        <v>519</v>
      </c>
      <c r="AA230" s="106">
        <f t="shared" si="36"/>
        <v>0.206611570247937</v>
      </c>
      <c r="AB230" s="103" t="s">
        <v>767</v>
      </c>
      <c r="AC230" s="108">
        <f>(AB230-Z230)*VLOOKUP(AE230,公斤水的体积!A:B,2,)</f>
        <v>40.14812</v>
      </c>
      <c r="AD230" s="422">
        <f t="shared" si="37"/>
        <v>0.370300000000032</v>
      </c>
      <c r="AE230" s="102">
        <v>17</v>
      </c>
      <c r="AF230" s="211"/>
      <c r="AG230" s="211"/>
      <c r="AH230" s="97" t="s">
        <v>1164</v>
      </c>
      <c r="AI230" s="416">
        <v>145</v>
      </c>
      <c r="AJ230" s="422">
        <f t="shared" si="38"/>
        <v>3.51724137931034</v>
      </c>
      <c r="AL230" s="116" t="s">
        <v>64</v>
      </c>
      <c r="AM230" s="116" t="s">
        <v>64</v>
      </c>
      <c r="AN230" s="116" t="s">
        <v>64</v>
      </c>
      <c r="AO230" s="116" t="s">
        <v>64</v>
      </c>
      <c r="AP230" s="116" t="s">
        <v>64</v>
      </c>
      <c r="AQ230" s="116" t="s">
        <v>64</v>
      </c>
      <c r="AR230" s="423" t="str">
        <f t="shared" si="39"/>
        <v>合格</v>
      </c>
      <c r="AS230" s="117" t="s">
        <v>65</v>
      </c>
      <c r="AT230" s="103" t="s">
        <v>1104</v>
      </c>
      <c r="AU230" s="65" t="s">
        <v>319</v>
      </c>
    </row>
    <row r="231" s="139" customFormat="1" ht="15" spans="1:47">
      <c r="A231" s="66">
        <v>225</v>
      </c>
      <c r="B231" s="440" t="s">
        <v>56</v>
      </c>
      <c r="C231" s="121" t="s">
        <v>1104</v>
      </c>
      <c r="D231" s="124" t="s">
        <v>310</v>
      </c>
      <c r="E231" s="226" t="s">
        <v>1165</v>
      </c>
      <c r="F231" s="123" t="s">
        <v>1166</v>
      </c>
      <c r="G231" s="441" t="s">
        <v>79</v>
      </c>
      <c r="H231" s="124" t="s">
        <v>561</v>
      </c>
      <c r="I231" s="124" t="s">
        <v>139</v>
      </c>
      <c r="J231" s="122">
        <v>5.7</v>
      </c>
      <c r="K231" s="124" t="s">
        <v>869</v>
      </c>
      <c r="L231" s="124" t="s">
        <v>609</v>
      </c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4" t="s">
        <v>1117</v>
      </c>
      <c r="AA231" s="122">
        <f t="shared" si="36"/>
        <v>0.17699115044248</v>
      </c>
      <c r="AB231" s="124" t="s">
        <v>732</v>
      </c>
      <c r="AC231" s="127">
        <f>(AB231-Z231)*VLOOKUP(AE231,公斤水的体积!A:B,2,)</f>
        <v>41.0492</v>
      </c>
      <c r="AD231" s="442">
        <f t="shared" si="37"/>
        <v>0.364792176039156</v>
      </c>
      <c r="AE231" s="122">
        <v>17</v>
      </c>
      <c r="AF231" s="124"/>
      <c r="AG231" s="124"/>
      <c r="AH231" s="123" t="s">
        <v>988</v>
      </c>
      <c r="AI231" s="444">
        <v>142.6</v>
      </c>
      <c r="AJ231" s="442">
        <f t="shared" si="38"/>
        <v>3.71669004207574</v>
      </c>
      <c r="AK231" s="445"/>
      <c r="AL231" s="131" t="s">
        <v>64</v>
      </c>
      <c r="AM231" s="131" t="s">
        <v>64</v>
      </c>
      <c r="AN231" s="131" t="s">
        <v>64</v>
      </c>
      <c r="AO231" s="131" t="s">
        <v>64</v>
      </c>
      <c r="AP231" s="131" t="s">
        <v>64</v>
      </c>
      <c r="AQ231" s="131" t="s">
        <v>64</v>
      </c>
      <c r="AR231" s="122" t="str">
        <f t="shared" si="39"/>
        <v>合格</v>
      </c>
      <c r="AS231" s="132" t="s">
        <v>1167</v>
      </c>
      <c r="AT231" s="124" t="s">
        <v>1104</v>
      </c>
      <c r="AU231" s="65" t="s">
        <v>319</v>
      </c>
    </row>
    <row r="232" ht="15" spans="1:47">
      <c r="A232" s="66">
        <v>226</v>
      </c>
      <c r="B232" s="421" t="s">
        <v>56</v>
      </c>
      <c r="C232" s="119" t="s">
        <v>1104</v>
      </c>
      <c r="D232" s="103" t="s">
        <v>310</v>
      </c>
      <c r="E232" s="411" t="s">
        <v>1168</v>
      </c>
      <c r="F232" s="92" t="s">
        <v>1169</v>
      </c>
      <c r="G232" s="412" t="s">
        <v>351</v>
      </c>
      <c r="H232" s="103" t="s">
        <v>278</v>
      </c>
      <c r="I232" s="103" t="s">
        <v>193</v>
      </c>
      <c r="J232" s="104">
        <v>5.7</v>
      </c>
      <c r="K232" s="103" t="s">
        <v>381</v>
      </c>
      <c r="L232" s="103" t="s">
        <v>62</v>
      </c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03" t="s">
        <v>382</v>
      </c>
      <c r="AA232" s="106">
        <f t="shared" si="36"/>
        <v>0.184501845018453</v>
      </c>
      <c r="AB232" s="103" t="s">
        <v>606</v>
      </c>
      <c r="AC232" s="108">
        <f>(AB232-Z232)*VLOOKUP(AE232,公斤水的体积!A:B,2,)</f>
        <v>40.14812</v>
      </c>
      <c r="AD232" s="422">
        <f t="shared" si="37"/>
        <v>0.370300000000015</v>
      </c>
      <c r="AE232" s="102">
        <v>17</v>
      </c>
      <c r="AF232" s="211"/>
      <c r="AG232" s="211"/>
      <c r="AH232" s="97" t="s">
        <v>775</v>
      </c>
      <c r="AI232" s="416">
        <v>147.5</v>
      </c>
      <c r="AJ232" s="422">
        <f t="shared" si="38"/>
        <v>2.16949152542373</v>
      </c>
      <c r="AL232" s="116" t="s">
        <v>64</v>
      </c>
      <c r="AM232" s="116" t="s">
        <v>64</v>
      </c>
      <c r="AN232" s="116" t="s">
        <v>64</v>
      </c>
      <c r="AO232" s="116" t="s">
        <v>64</v>
      </c>
      <c r="AP232" s="116" t="s">
        <v>64</v>
      </c>
      <c r="AQ232" s="116" t="s">
        <v>64</v>
      </c>
      <c r="AR232" s="423" t="str">
        <f t="shared" si="39"/>
        <v>合格</v>
      </c>
      <c r="AS232" s="117" t="s">
        <v>65</v>
      </c>
      <c r="AT232" s="103" t="s">
        <v>1104</v>
      </c>
      <c r="AU232" s="65" t="s">
        <v>319</v>
      </c>
    </row>
    <row r="233" ht="15" spans="1:47">
      <c r="A233" s="66">
        <v>227</v>
      </c>
      <c r="B233" s="421" t="s">
        <v>56</v>
      </c>
      <c r="C233" s="119" t="s">
        <v>1104</v>
      </c>
      <c r="D233" s="103" t="s">
        <v>310</v>
      </c>
      <c r="E233" s="411" t="s">
        <v>1170</v>
      </c>
      <c r="F233" s="92" t="s">
        <v>1171</v>
      </c>
      <c r="G233" s="412" t="s">
        <v>60</v>
      </c>
      <c r="H233" s="103" t="s">
        <v>764</v>
      </c>
      <c r="I233" s="103" t="s">
        <v>139</v>
      </c>
      <c r="J233" s="104">
        <v>5.7</v>
      </c>
      <c r="K233" s="103" t="s">
        <v>460</v>
      </c>
      <c r="L233" s="103" t="s">
        <v>114</v>
      </c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03" t="s">
        <v>579</v>
      </c>
      <c r="AA233" s="106">
        <f t="shared" ref="AA233:AA259" si="40">(K233-Z233)/K233*100</f>
        <v>0.210526315789477</v>
      </c>
      <c r="AB233" s="103" t="s">
        <v>340</v>
      </c>
      <c r="AC233" s="108">
        <f>(AB233-Z233)*VLOOKUP(AE233,公斤水的体积!A:B,2,)</f>
        <v>40.34836</v>
      </c>
      <c r="AD233" s="422">
        <f t="shared" ref="AD233:AD259" si="41">(AC233-L233)/L233*100</f>
        <v>0.369054726368169</v>
      </c>
      <c r="AE233" s="102">
        <v>17</v>
      </c>
      <c r="AF233" s="211"/>
      <c r="AG233" s="211"/>
      <c r="AH233" s="97" t="s">
        <v>515</v>
      </c>
      <c r="AI233" s="416">
        <v>149.6</v>
      </c>
      <c r="AJ233" s="422">
        <f t="shared" ref="AJ233:AJ259" si="42">AH233/AI233*100</f>
        <v>1.40374331550802</v>
      </c>
      <c r="AL233" s="116" t="s">
        <v>64</v>
      </c>
      <c r="AM233" s="116" t="s">
        <v>64</v>
      </c>
      <c r="AN233" s="116" t="s">
        <v>64</v>
      </c>
      <c r="AO233" s="116" t="s">
        <v>64</v>
      </c>
      <c r="AP233" s="116" t="s">
        <v>64</v>
      </c>
      <c r="AQ233" s="116" t="s">
        <v>64</v>
      </c>
      <c r="AR233" s="423" t="str">
        <f t="shared" ref="AR233:AR259" si="43">IF(AND(AD233&lt;10,AD233&gt;=-1.5,AA233&lt;5,AA233&gt;-1,AJ233&lt;6,AJ233&gt;=0),"合格","不合格")</f>
        <v>合格</v>
      </c>
      <c r="AS233" s="117" t="s">
        <v>65</v>
      </c>
      <c r="AT233" s="103" t="s">
        <v>1104</v>
      </c>
      <c r="AU233" s="65" t="s">
        <v>319</v>
      </c>
    </row>
    <row r="234" ht="15" spans="1:47">
      <c r="A234" s="66">
        <v>228</v>
      </c>
      <c r="B234" s="421" t="s">
        <v>56</v>
      </c>
      <c r="C234" s="119" t="s">
        <v>1104</v>
      </c>
      <c r="D234" s="103" t="s">
        <v>310</v>
      </c>
      <c r="E234" s="411" t="s">
        <v>1172</v>
      </c>
      <c r="F234" s="92" t="s">
        <v>1173</v>
      </c>
      <c r="G234" s="412" t="s">
        <v>118</v>
      </c>
      <c r="H234" s="103" t="s">
        <v>926</v>
      </c>
      <c r="I234" s="103" t="s">
        <v>139</v>
      </c>
      <c r="J234" s="104">
        <v>5.7</v>
      </c>
      <c r="K234" s="103" t="s">
        <v>339</v>
      </c>
      <c r="L234" s="103" t="s">
        <v>125</v>
      </c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03" t="s">
        <v>460</v>
      </c>
      <c r="AA234" s="106">
        <f t="shared" si="40"/>
        <v>0.210084033613448</v>
      </c>
      <c r="AB234" s="103" t="s">
        <v>504</v>
      </c>
      <c r="AC234" s="108">
        <f>(AB234-Z234)*VLOOKUP(AE234,公斤水的体积!A:B,2,)</f>
        <v>40.64872</v>
      </c>
      <c r="AD234" s="422">
        <f t="shared" si="41"/>
        <v>0.367209876543203</v>
      </c>
      <c r="AE234" s="102">
        <v>17</v>
      </c>
      <c r="AF234" s="211"/>
      <c r="AG234" s="211"/>
      <c r="AH234" s="97" t="s">
        <v>509</v>
      </c>
      <c r="AI234" s="416">
        <v>154.1</v>
      </c>
      <c r="AJ234" s="422">
        <f t="shared" si="42"/>
        <v>0.973393900064893</v>
      </c>
      <c r="AL234" s="116" t="s">
        <v>64</v>
      </c>
      <c r="AM234" s="116" t="s">
        <v>64</v>
      </c>
      <c r="AN234" s="116" t="s">
        <v>64</v>
      </c>
      <c r="AO234" s="116" t="s">
        <v>64</v>
      </c>
      <c r="AP234" s="116" t="s">
        <v>64</v>
      </c>
      <c r="AQ234" s="116" t="s">
        <v>64</v>
      </c>
      <c r="AR234" s="423" t="str">
        <f t="shared" si="43"/>
        <v>合格</v>
      </c>
      <c r="AS234" s="117" t="s">
        <v>65</v>
      </c>
      <c r="AT234" s="103" t="s">
        <v>1104</v>
      </c>
      <c r="AU234" s="65" t="s">
        <v>319</v>
      </c>
    </row>
    <row r="235" ht="15" spans="1:47">
      <c r="A235" s="66">
        <v>229</v>
      </c>
      <c r="B235" s="421" t="s">
        <v>56</v>
      </c>
      <c r="C235" s="119" t="s">
        <v>1104</v>
      </c>
      <c r="D235" s="103" t="s">
        <v>310</v>
      </c>
      <c r="E235" s="411" t="s">
        <v>1174</v>
      </c>
      <c r="F235" s="92" t="s">
        <v>1175</v>
      </c>
      <c r="G235" s="412" t="s">
        <v>79</v>
      </c>
      <c r="H235" s="103" t="s">
        <v>1176</v>
      </c>
      <c r="I235" s="103" t="s">
        <v>152</v>
      </c>
      <c r="J235" s="104">
        <v>5.7</v>
      </c>
      <c r="K235" s="103" t="s">
        <v>1157</v>
      </c>
      <c r="L235" s="103" t="s">
        <v>100</v>
      </c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03" t="s">
        <v>821</v>
      </c>
      <c r="AA235" s="106">
        <f t="shared" si="40"/>
        <v>0.177935943060501</v>
      </c>
      <c r="AB235" s="103" t="s">
        <v>732</v>
      </c>
      <c r="AC235" s="108">
        <f>(AB235-Z235)*VLOOKUP(AE235,公斤水的体积!A:B,2,)</f>
        <v>41.34956</v>
      </c>
      <c r="AD235" s="422">
        <f t="shared" si="41"/>
        <v>0.363009708737884</v>
      </c>
      <c r="AE235" s="102">
        <v>17</v>
      </c>
      <c r="AF235" s="211"/>
      <c r="AG235" s="211"/>
      <c r="AH235" s="97" t="s">
        <v>1177</v>
      </c>
      <c r="AI235" s="416">
        <v>137.2</v>
      </c>
      <c r="AJ235" s="422">
        <f t="shared" si="42"/>
        <v>2.98833819241982</v>
      </c>
      <c r="AL235" s="116" t="s">
        <v>64</v>
      </c>
      <c r="AM235" s="116" t="s">
        <v>64</v>
      </c>
      <c r="AN235" s="116" t="s">
        <v>64</v>
      </c>
      <c r="AO235" s="116" t="s">
        <v>64</v>
      </c>
      <c r="AP235" s="116" t="s">
        <v>64</v>
      </c>
      <c r="AQ235" s="116" t="s">
        <v>64</v>
      </c>
      <c r="AR235" s="423" t="str">
        <f t="shared" si="43"/>
        <v>合格</v>
      </c>
      <c r="AS235" s="117" t="s">
        <v>65</v>
      </c>
      <c r="AT235" s="103" t="s">
        <v>1104</v>
      </c>
      <c r="AU235" s="65" t="s">
        <v>319</v>
      </c>
    </row>
    <row r="236" ht="15" spans="1:47">
      <c r="A236" s="66">
        <v>230</v>
      </c>
      <c r="B236" s="421" t="s">
        <v>56</v>
      </c>
      <c r="C236" s="119" t="s">
        <v>1178</v>
      </c>
      <c r="D236" s="103" t="s">
        <v>310</v>
      </c>
      <c r="E236" s="411" t="s">
        <v>1179</v>
      </c>
      <c r="F236" s="92" t="s">
        <v>1180</v>
      </c>
      <c r="G236" s="412" t="s">
        <v>79</v>
      </c>
      <c r="H236" s="103" t="s">
        <v>1181</v>
      </c>
      <c r="I236" s="103" t="s">
        <v>61</v>
      </c>
      <c r="J236" s="104">
        <v>5.7</v>
      </c>
      <c r="K236" s="103" t="s">
        <v>967</v>
      </c>
      <c r="L236" s="103" t="s">
        <v>129</v>
      </c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03" t="s">
        <v>353</v>
      </c>
      <c r="AA236" s="106">
        <f t="shared" si="40"/>
        <v>0.178890876565298</v>
      </c>
      <c r="AB236" s="103" t="s">
        <v>686</v>
      </c>
      <c r="AC236" s="108">
        <f>(AB236-Z236)*VLOOKUP(AE236,公斤水的体积!A:B,2,)</f>
        <v>41.142333</v>
      </c>
      <c r="AD236" s="422">
        <f t="shared" si="41"/>
        <v>0.347153658536622</v>
      </c>
      <c r="AE236" s="102">
        <v>16</v>
      </c>
      <c r="AF236" s="211"/>
      <c r="AG236" s="211"/>
      <c r="AH236" s="97" t="s">
        <v>509</v>
      </c>
      <c r="AI236" s="416">
        <v>136.7</v>
      </c>
      <c r="AJ236" s="422">
        <f t="shared" si="42"/>
        <v>1.09729334308705</v>
      </c>
      <c r="AL236" s="116" t="s">
        <v>64</v>
      </c>
      <c r="AM236" s="116" t="s">
        <v>64</v>
      </c>
      <c r="AN236" s="116" t="s">
        <v>64</v>
      </c>
      <c r="AO236" s="116" t="s">
        <v>64</v>
      </c>
      <c r="AP236" s="116" t="s">
        <v>64</v>
      </c>
      <c r="AQ236" s="116" t="s">
        <v>64</v>
      </c>
      <c r="AR236" s="423" t="str">
        <f t="shared" si="43"/>
        <v>合格</v>
      </c>
      <c r="AS236" s="117" t="s">
        <v>65</v>
      </c>
      <c r="AT236" s="103" t="s">
        <v>1178</v>
      </c>
      <c r="AU236" s="65" t="s">
        <v>319</v>
      </c>
    </row>
    <row r="237" ht="15" spans="1:47">
      <c r="A237" s="66">
        <v>231</v>
      </c>
      <c r="B237" s="421" t="s">
        <v>56</v>
      </c>
      <c r="C237" s="119" t="s">
        <v>1178</v>
      </c>
      <c r="D237" s="103" t="s">
        <v>310</v>
      </c>
      <c r="E237" s="411" t="s">
        <v>1182</v>
      </c>
      <c r="F237" s="92" t="s">
        <v>1183</v>
      </c>
      <c r="G237" s="412" t="s">
        <v>79</v>
      </c>
      <c r="H237" s="103" t="s">
        <v>1184</v>
      </c>
      <c r="I237" s="103" t="s">
        <v>279</v>
      </c>
      <c r="J237" s="104">
        <v>5.7</v>
      </c>
      <c r="K237" s="103" t="s">
        <v>428</v>
      </c>
      <c r="L237" s="103" t="s">
        <v>186</v>
      </c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03" t="s">
        <v>429</v>
      </c>
      <c r="AA237" s="106">
        <f t="shared" si="40"/>
        <v>0.179856115107916</v>
      </c>
      <c r="AB237" s="103" t="s">
        <v>686</v>
      </c>
      <c r="AC237" s="108">
        <f>(AB237-Z237)*VLOOKUP(AE237,公斤水的体积!A:B,2,)</f>
        <v>41.442642</v>
      </c>
      <c r="AD237" s="422">
        <f t="shared" si="41"/>
        <v>0.345380145278473</v>
      </c>
      <c r="AE237" s="102">
        <v>16</v>
      </c>
      <c r="AF237" s="211"/>
      <c r="AG237" s="211"/>
      <c r="AH237" s="97" t="s">
        <v>394</v>
      </c>
      <c r="AI237" s="416">
        <v>139.3</v>
      </c>
      <c r="AJ237" s="422">
        <f t="shared" si="42"/>
        <v>1.65111270638909</v>
      </c>
      <c r="AL237" s="116" t="s">
        <v>64</v>
      </c>
      <c r="AM237" s="116" t="s">
        <v>64</v>
      </c>
      <c r="AN237" s="116" t="s">
        <v>64</v>
      </c>
      <c r="AO237" s="116" t="s">
        <v>64</v>
      </c>
      <c r="AP237" s="116" t="s">
        <v>64</v>
      </c>
      <c r="AQ237" s="116" t="s">
        <v>64</v>
      </c>
      <c r="AR237" s="423" t="str">
        <f t="shared" si="43"/>
        <v>合格</v>
      </c>
      <c r="AS237" s="117" t="s">
        <v>65</v>
      </c>
      <c r="AT237" s="103" t="s">
        <v>1178</v>
      </c>
      <c r="AU237" s="65" t="s">
        <v>319</v>
      </c>
    </row>
    <row r="238" ht="15" spans="1:47">
      <c r="A238" s="66">
        <v>232</v>
      </c>
      <c r="B238" s="421" t="s">
        <v>56</v>
      </c>
      <c r="C238" s="119" t="s">
        <v>1178</v>
      </c>
      <c r="D238" s="103" t="s">
        <v>310</v>
      </c>
      <c r="E238" s="411" t="s">
        <v>1185</v>
      </c>
      <c r="F238" s="92" t="s">
        <v>1186</v>
      </c>
      <c r="G238" s="412" t="s">
        <v>60</v>
      </c>
      <c r="H238" s="103" t="s">
        <v>160</v>
      </c>
      <c r="I238" s="103" t="s">
        <v>61</v>
      </c>
      <c r="J238" s="104">
        <v>5.7</v>
      </c>
      <c r="K238" s="103" t="s">
        <v>615</v>
      </c>
      <c r="L238" s="103" t="s">
        <v>125</v>
      </c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03" t="s">
        <v>663</v>
      </c>
      <c r="AA238" s="106">
        <f t="shared" si="40"/>
        <v>0.212314225053082</v>
      </c>
      <c r="AB238" s="103" t="s">
        <v>485</v>
      </c>
      <c r="AC238" s="108">
        <f>(AB238-Z238)*VLOOKUP(AE238,公斤水的体积!A:B,2,)</f>
        <v>40.641818</v>
      </c>
      <c r="AD238" s="422">
        <f t="shared" si="41"/>
        <v>0.35016790123457</v>
      </c>
      <c r="AE238" s="102">
        <v>16</v>
      </c>
      <c r="AF238" s="211"/>
      <c r="AG238" s="211"/>
      <c r="AH238" s="97" t="s">
        <v>402</v>
      </c>
      <c r="AI238" s="416">
        <v>153.5</v>
      </c>
      <c r="AJ238" s="422">
        <f t="shared" si="42"/>
        <v>1.30293159609121</v>
      </c>
      <c r="AL238" s="116" t="s">
        <v>64</v>
      </c>
      <c r="AM238" s="116" t="s">
        <v>64</v>
      </c>
      <c r="AN238" s="116" t="s">
        <v>64</v>
      </c>
      <c r="AO238" s="116" t="s">
        <v>64</v>
      </c>
      <c r="AP238" s="116" t="s">
        <v>64</v>
      </c>
      <c r="AQ238" s="116" t="s">
        <v>64</v>
      </c>
      <c r="AR238" s="423" t="str">
        <f t="shared" si="43"/>
        <v>合格</v>
      </c>
      <c r="AS238" s="117" t="s">
        <v>65</v>
      </c>
      <c r="AT238" s="103" t="s">
        <v>1178</v>
      </c>
      <c r="AU238" s="65" t="s">
        <v>319</v>
      </c>
    </row>
    <row r="239" ht="15" spans="1:47">
      <c r="A239" s="66">
        <v>233</v>
      </c>
      <c r="B239" s="421" t="s">
        <v>56</v>
      </c>
      <c r="C239" s="119" t="s">
        <v>1178</v>
      </c>
      <c r="D239" s="103" t="s">
        <v>310</v>
      </c>
      <c r="E239" s="411" t="s">
        <v>1187</v>
      </c>
      <c r="F239" s="92" t="s">
        <v>1188</v>
      </c>
      <c r="G239" s="412" t="s">
        <v>60</v>
      </c>
      <c r="H239" s="103" t="s">
        <v>614</v>
      </c>
      <c r="I239" s="103" t="s">
        <v>1038</v>
      </c>
      <c r="J239" s="104">
        <v>5.7</v>
      </c>
      <c r="K239" s="103" t="s">
        <v>503</v>
      </c>
      <c r="L239" s="103" t="s">
        <v>90</v>
      </c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03" t="s">
        <v>338</v>
      </c>
      <c r="AA239" s="106">
        <f t="shared" si="40"/>
        <v>0.20920502092049</v>
      </c>
      <c r="AB239" s="103" t="s">
        <v>500</v>
      </c>
      <c r="AC239" s="108">
        <f>(AB239-Z239)*VLOOKUP(AE239,公斤水的体积!A:B,2,)</f>
        <v>40.541715</v>
      </c>
      <c r="AD239" s="422">
        <f t="shared" si="41"/>
        <v>0.350779702970309</v>
      </c>
      <c r="AE239" s="102">
        <v>16</v>
      </c>
      <c r="AF239" s="211"/>
      <c r="AG239" s="211"/>
      <c r="AH239" s="97" t="s">
        <v>580</v>
      </c>
      <c r="AI239" s="416">
        <v>150.1</v>
      </c>
      <c r="AJ239" s="422">
        <f t="shared" si="42"/>
        <v>1.06595602931379</v>
      </c>
      <c r="AL239" s="116" t="s">
        <v>64</v>
      </c>
      <c r="AM239" s="116" t="s">
        <v>64</v>
      </c>
      <c r="AN239" s="116" t="s">
        <v>64</v>
      </c>
      <c r="AO239" s="116" t="s">
        <v>64</v>
      </c>
      <c r="AP239" s="116" t="s">
        <v>64</v>
      </c>
      <c r="AQ239" s="116" t="s">
        <v>64</v>
      </c>
      <c r="AR239" s="423" t="str">
        <f t="shared" si="43"/>
        <v>合格</v>
      </c>
      <c r="AS239" s="117" t="s">
        <v>65</v>
      </c>
      <c r="AT239" s="103" t="s">
        <v>1178</v>
      </c>
      <c r="AU239" s="65" t="s">
        <v>319</v>
      </c>
    </row>
    <row r="240" ht="15" spans="1:47">
      <c r="A240" s="66">
        <v>234</v>
      </c>
      <c r="B240" s="421" t="s">
        <v>56</v>
      </c>
      <c r="C240" s="119" t="s">
        <v>1178</v>
      </c>
      <c r="D240" s="103" t="s">
        <v>310</v>
      </c>
      <c r="E240" s="411" t="s">
        <v>1189</v>
      </c>
      <c r="F240" s="92" t="s">
        <v>1190</v>
      </c>
      <c r="G240" s="412" t="s">
        <v>118</v>
      </c>
      <c r="H240" s="103" t="s">
        <v>212</v>
      </c>
      <c r="I240" s="103" t="s">
        <v>81</v>
      </c>
      <c r="J240" s="104">
        <v>5.7</v>
      </c>
      <c r="K240" s="103" t="s">
        <v>537</v>
      </c>
      <c r="L240" s="103" t="s">
        <v>62</v>
      </c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03" t="s">
        <v>538</v>
      </c>
      <c r="AA240" s="106">
        <f t="shared" si="40"/>
        <v>0.201612903225809</v>
      </c>
      <c r="AB240" s="103" t="s">
        <v>669</v>
      </c>
      <c r="AC240" s="108">
        <f>(AB240-Z240)*VLOOKUP(AE240,公斤水的体积!A:B,2,)</f>
        <v>40.141303</v>
      </c>
      <c r="AD240" s="422">
        <f t="shared" si="41"/>
        <v>0.353257500000002</v>
      </c>
      <c r="AE240" s="102">
        <v>16</v>
      </c>
      <c r="AF240" s="211"/>
      <c r="AG240" s="211"/>
      <c r="AH240" s="97" t="s">
        <v>357</v>
      </c>
      <c r="AI240" s="416">
        <v>152.5</v>
      </c>
      <c r="AJ240" s="422">
        <f t="shared" si="42"/>
        <v>0.655737704918033</v>
      </c>
      <c r="AL240" s="116" t="s">
        <v>64</v>
      </c>
      <c r="AM240" s="116" t="s">
        <v>64</v>
      </c>
      <c r="AN240" s="116" t="s">
        <v>64</v>
      </c>
      <c r="AO240" s="116" t="s">
        <v>64</v>
      </c>
      <c r="AP240" s="116" t="s">
        <v>64</v>
      </c>
      <c r="AQ240" s="116" t="s">
        <v>64</v>
      </c>
      <c r="AR240" s="423" t="str">
        <f t="shared" si="43"/>
        <v>合格</v>
      </c>
      <c r="AS240" s="117" t="s">
        <v>65</v>
      </c>
      <c r="AT240" s="103" t="s">
        <v>1178</v>
      </c>
      <c r="AU240" s="65" t="s">
        <v>319</v>
      </c>
    </row>
    <row r="241" ht="15" spans="1:47">
      <c r="A241" s="66">
        <v>235</v>
      </c>
      <c r="B241" s="421" t="s">
        <v>56</v>
      </c>
      <c r="C241" s="119" t="s">
        <v>1178</v>
      </c>
      <c r="D241" s="103" t="s">
        <v>310</v>
      </c>
      <c r="E241" s="411" t="s">
        <v>1191</v>
      </c>
      <c r="F241" s="92" t="s">
        <v>1192</v>
      </c>
      <c r="G241" s="412" t="s">
        <v>351</v>
      </c>
      <c r="H241" s="103" t="s">
        <v>184</v>
      </c>
      <c r="I241" s="103" t="s">
        <v>1193</v>
      </c>
      <c r="J241" s="104">
        <v>5.7</v>
      </c>
      <c r="K241" s="103" t="s">
        <v>391</v>
      </c>
      <c r="L241" s="103" t="s">
        <v>90</v>
      </c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03" t="s">
        <v>392</v>
      </c>
      <c r="AA241" s="106">
        <f t="shared" si="40"/>
        <v>0.182481751824807</v>
      </c>
      <c r="AB241" s="103" t="s">
        <v>393</v>
      </c>
      <c r="AC241" s="108">
        <f>(AB241-Z241)*VLOOKUP(AE241,公斤水的体积!A:B,2,)</f>
        <v>40.541715</v>
      </c>
      <c r="AD241" s="422">
        <f t="shared" si="41"/>
        <v>0.350779702970309</v>
      </c>
      <c r="AE241" s="102">
        <v>16</v>
      </c>
      <c r="AF241" s="211"/>
      <c r="AG241" s="211"/>
      <c r="AH241" s="97" t="s">
        <v>377</v>
      </c>
      <c r="AI241" s="416">
        <v>135.7</v>
      </c>
      <c r="AJ241" s="422">
        <f t="shared" si="42"/>
        <v>0.810611643330877</v>
      </c>
      <c r="AL241" s="116" t="s">
        <v>64</v>
      </c>
      <c r="AM241" s="116" t="s">
        <v>64</v>
      </c>
      <c r="AN241" s="116" t="s">
        <v>64</v>
      </c>
      <c r="AO241" s="116" t="s">
        <v>64</v>
      </c>
      <c r="AP241" s="116" t="s">
        <v>64</v>
      </c>
      <c r="AQ241" s="116" t="s">
        <v>64</v>
      </c>
      <c r="AR241" s="423" t="str">
        <f t="shared" si="43"/>
        <v>合格</v>
      </c>
      <c r="AS241" s="117" t="s">
        <v>65</v>
      </c>
      <c r="AT241" s="103" t="s">
        <v>1178</v>
      </c>
      <c r="AU241" s="65" t="s">
        <v>319</v>
      </c>
    </row>
    <row r="242" ht="15" spans="1:47">
      <c r="A242" s="66">
        <v>236</v>
      </c>
      <c r="B242" s="421" t="s">
        <v>56</v>
      </c>
      <c r="C242" s="119" t="s">
        <v>1178</v>
      </c>
      <c r="D242" s="103" t="s">
        <v>310</v>
      </c>
      <c r="E242" s="411" t="s">
        <v>1194</v>
      </c>
      <c r="F242" s="92" t="s">
        <v>1195</v>
      </c>
      <c r="G242" s="412" t="s">
        <v>351</v>
      </c>
      <c r="H242" s="103" t="s">
        <v>410</v>
      </c>
      <c r="I242" s="103" t="s">
        <v>139</v>
      </c>
      <c r="J242" s="104">
        <v>5.7</v>
      </c>
      <c r="K242" s="103" t="s">
        <v>1117</v>
      </c>
      <c r="L242" s="103" t="s">
        <v>354</v>
      </c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03" t="s">
        <v>1118</v>
      </c>
      <c r="AA242" s="106">
        <f t="shared" si="40"/>
        <v>0.17730496453901</v>
      </c>
      <c r="AB242" s="103" t="s">
        <v>823</v>
      </c>
      <c r="AC242" s="108">
        <f>(AB242-Z242)*VLOOKUP(AE242,公斤水的体积!A:B,2,)</f>
        <v>40.741921</v>
      </c>
      <c r="AD242" s="422">
        <f t="shared" si="41"/>
        <v>0.349559113300501</v>
      </c>
      <c r="AE242" s="102">
        <v>16</v>
      </c>
      <c r="AF242" s="211"/>
      <c r="AG242" s="211"/>
      <c r="AH242" s="97" t="s">
        <v>407</v>
      </c>
      <c r="AI242" s="416">
        <v>140.7</v>
      </c>
      <c r="AJ242" s="422">
        <f t="shared" si="42"/>
        <v>1.84790334044065</v>
      </c>
      <c r="AL242" s="116" t="s">
        <v>64</v>
      </c>
      <c r="AM242" s="116" t="s">
        <v>64</v>
      </c>
      <c r="AN242" s="116" t="s">
        <v>64</v>
      </c>
      <c r="AO242" s="116" t="s">
        <v>64</v>
      </c>
      <c r="AP242" s="116" t="s">
        <v>64</v>
      </c>
      <c r="AQ242" s="116" t="s">
        <v>64</v>
      </c>
      <c r="AR242" s="423" t="str">
        <f t="shared" si="43"/>
        <v>合格</v>
      </c>
      <c r="AS242" s="117" t="s">
        <v>65</v>
      </c>
      <c r="AT242" s="103" t="s">
        <v>1178</v>
      </c>
      <c r="AU242" s="65" t="s">
        <v>319</v>
      </c>
    </row>
    <row r="243" ht="15" spans="1:47">
      <c r="A243" s="66">
        <v>237</v>
      </c>
      <c r="B243" s="421" t="s">
        <v>56</v>
      </c>
      <c r="C243" s="119" t="s">
        <v>1178</v>
      </c>
      <c r="D243" s="103" t="s">
        <v>310</v>
      </c>
      <c r="E243" s="411" t="s">
        <v>1196</v>
      </c>
      <c r="F243" s="92" t="s">
        <v>1197</v>
      </c>
      <c r="G243" s="412" t="s">
        <v>296</v>
      </c>
      <c r="H243" s="103" t="s">
        <v>954</v>
      </c>
      <c r="I243" s="103"/>
      <c r="J243" s="118">
        <v>5</v>
      </c>
      <c r="K243" s="103" t="s">
        <v>618</v>
      </c>
      <c r="L243" s="103" t="s">
        <v>62</v>
      </c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03" t="s">
        <v>619</v>
      </c>
      <c r="AA243" s="106">
        <f t="shared" si="40"/>
        <v>0.222222222222225</v>
      </c>
      <c r="AB243" s="103" t="s">
        <v>620</v>
      </c>
      <c r="AC243" s="108">
        <f>(AB243-Z243)*VLOOKUP(AE243,公斤水的体积!A:B,2,)</f>
        <v>40.141303</v>
      </c>
      <c r="AD243" s="422">
        <f t="shared" si="41"/>
        <v>0.353257500000019</v>
      </c>
      <c r="AE243" s="102">
        <v>16</v>
      </c>
      <c r="AF243" s="211"/>
      <c r="AG243" s="211"/>
      <c r="AH243" s="97" t="s">
        <v>529</v>
      </c>
      <c r="AI243" s="416">
        <v>151.3</v>
      </c>
      <c r="AJ243" s="422">
        <f t="shared" si="42"/>
        <v>1.45406477197621</v>
      </c>
      <c r="AL243" s="116" t="s">
        <v>64</v>
      </c>
      <c r="AM243" s="116" t="s">
        <v>64</v>
      </c>
      <c r="AN243" s="116" t="s">
        <v>64</v>
      </c>
      <c r="AO243" s="116" t="s">
        <v>64</v>
      </c>
      <c r="AP243" s="116" t="s">
        <v>64</v>
      </c>
      <c r="AQ243" s="116" t="s">
        <v>64</v>
      </c>
      <c r="AR243" s="423" t="str">
        <f t="shared" si="43"/>
        <v>合格</v>
      </c>
      <c r="AS243" s="117" t="s">
        <v>65</v>
      </c>
      <c r="AT243" s="103" t="s">
        <v>1178</v>
      </c>
      <c r="AU243" s="65" t="s">
        <v>319</v>
      </c>
    </row>
    <row r="244" ht="15" spans="1:47">
      <c r="A244" s="66">
        <v>238</v>
      </c>
      <c r="B244" s="421" t="s">
        <v>56</v>
      </c>
      <c r="C244" s="119" t="s">
        <v>1178</v>
      </c>
      <c r="D244" s="103" t="s">
        <v>310</v>
      </c>
      <c r="E244" s="411" t="s">
        <v>1198</v>
      </c>
      <c r="F244" s="92" t="s">
        <v>1199</v>
      </c>
      <c r="G244" s="412" t="s">
        <v>351</v>
      </c>
      <c r="H244" s="103" t="s">
        <v>1200</v>
      </c>
      <c r="I244" s="103" t="s">
        <v>173</v>
      </c>
      <c r="J244" s="104">
        <v>5.7</v>
      </c>
      <c r="K244" s="103" t="s">
        <v>822</v>
      </c>
      <c r="L244" s="103" t="s">
        <v>82</v>
      </c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03" t="s">
        <v>967</v>
      </c>
      <c r="AA244" s="106">
        <f t="shared" si="40"/>
        <v>0.178571428571431</v>
      </c>
      <c r="AB244" s="103" t="s">
        <v>441</v>
      </c>
      <c r="AC244" s="108">
        <f>(AB244-Z244)*VLOOKUP(AE244,公斤水的体积!A:B,2,)</f>
        <v>40.942127</v>
      </c>
      <c r="AD244" s="422">
        <f t="shared" si="41"/>
        <v>0.348350490196084</v>
      </c>
      <c r="AE244" s="102">
        <v>16</v>
      </c>
      <c r="AF244" s="211"/>
      <c r="AG244" s="211"/>
      <c r="AH244" s="97" t="s">
        <v>775</v>
      </c>
      <c r="AI244" s="416">
        <v>148.9</v>
      </c>
      <c r="AJ244" s="422">
        <f t="shared" si="42"/>
        <v>2.14909335124244</v>
      </c>
      <c r="AL244" s="116" t="s">
        <v>64</v>
      </c>
      <c r="AM244" s="116" t="s">
        <v>64</v>
      </c>
      <c r="AN244" s="116" t="s">
        <v>64</v>
      </c>
      <c r="AO244" s="116" t="s">
        <v>64</v>
      </c>
      <c r="AP244" s="116" t="s">
        <v>64</v>
      </c>
      <c r="AQ244" s="116" t="s">
        <v>64</v>
      </c>
      <c r="AR244" s="423" t="str">
        <f t="shared" si="43"/>
        <v>合格</v>
      </c>
      <c r="AS244" s="117" t="s">
        <v>65</v>
      </c>
      <c r="AT244" s="103" t="s">
        <v>1178</v>
      </c>
      <c r="AU244" s="65" t="s">
        <v>319</v>
      </c>
    </row>
    <row r="245" ht="15" spans="1:47">
      <c r="A245" s="66">
        <v>239</v>
      </c>
      <c r="B245" s="421" t="s">
        <v>56</v>
      </c>
      <c r="C245" s="119" t="s">
        <v>1201</v>
      </c>
      <c r="D245" s="103" t="s">
        <v>310</v>
      </c>
      <c r="E245" s="411" t="s">
        <v>1202</v>
      </c>
      <c r="F245" s="92" t="s">
        <v>1203</v>
      </c>
      <c r="G245" s="412" t="s">
        <v>79</v>
      </c>
      <c r="H245" s="103" t="s">
        <v>1176</v>
      </c>
      <c r="I245" s="103" t="s">
        <v>81</v>
      </c>
      <c r="J245" s="104">
        <v>5.7</v>
      </c>
      <c r="K245" s="103" t="s">
        <v>367</v>
      </c>
      <c r="L245" s="103" t="s">
        <v>100</v>
      </c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03" t="s">
        <v>368</v>
      </c>
      <c r="AA245" s="106">
        <f t="shared" si="40"/>
        <v>0.180505415162457</v>
      </c>
      <c r="AB245" s="103" t="s">
        <v>1158</v>
      </c>
      <c r="AC245" s="108">
        <f>(AB245-Z245)*VLOOKUP(AE245,公斤水的体积!A:B,2,)</f>
        <v>41.335931</v>
      </c>
      <c r="AD245" s="422">
        <f t="shared" si="41"/>
        <v>0.329929611650467</v>
      </c>
      <c r="AE245" s="102">
        <v>15</v>
      </c>
      <c r="AF245" s="211"/>
      <c r="AG245" s="211"/>
      <c r="AH245" s="97" t="s">
        <v>515</v>
      </c>
      <c r="AI245" s="416">
        <v>137.3</v>
      </c>
      <c r="AJ245" s="422">
        <f t="shared" si="42"/>
        <v>1.52949745083758</v>
      </c>
      <c r="AL245" s="116" t="s">
        <v>64</v>
      </c>
      <c r="AM245" s="116" t="s">
        <v>64</v>
      </c>
      <c r="AN245" s="116" t="s">
        <v>64</v>
      </c>
      <c r="AO245" s="116" t="s">
        <v>64</v>
      </c>
      <c r="AP245" s="116" t="s">
        <v>64</v>
      </c>
      <c r="AQ245" s="116" t="s">
        <v>64</v>
      </c>
      <c r="AR245" s="423" t="str">
        <f t="shared" si="43"/>
        <v>合格</v>
      </c>
      <c r="AS245" s="117" t="s">
        <v>65</v>
      </c>
      <c r="AT245" s="103" t="s">
        <v>1201</v>
      </c>
      <c r="AU245" s="65" t="s">
        <v>319</v>
      </c>
    </row>
    <row r="246" ht="15" spans="1:47">
      <c r="A246" s="66">
        <v>240</v>
      </c>
      <c r="B246" s="421" t="s">
        <v>56</v>
      </c>
      <c r="C246" s="119" t="s">
        <v>1201</v>
      </c>
      <c r="D246" s="103" t="s">
        <v>310</v>
      </c>
      <c r="E246" s="411" t="s">
        <v>1204</v>
      </c>
      <c r="F246" s="92" t="s">
        <v>1205</v>
      </c>
      <c r="G246" s="412" t="s">
        <v>60</v>
      </c>
      <c r="H246" s="103" t="s">
        <v>556</v>
      </c>
      <c r="I246" s="103" t="s">
        <v>152</v>
      </c>
      <c r="J246" s="104">
        <v>5.7</v>
      </c>
      <c r="K246" s="103" t="s">
        <v>615</v>
      </c>
      <c r="L246" s="103" t="s">
        <v>62</v>
      </c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03" t="s">
        <v>663</v>
      </c>
      <c r="AA246" s="106">
        <f t="shared" si="40"/>
        <v>0.212314225053082</v>
      </c>
      <c r="AB246" s="103" t="s">
        <v>362</v>
      </c>
      <c r="AC246" s="108">
        <f>(AB246-Z246)*VLOOKUP(AE246,公斤水的体积!A:B,2,)</f>
        <v>40.134887</v>
      </c>
      <c r="AD246" s="422">
        <f t="shared" si="41"/>
        <v>0.33721749999998</v>
      </c>
      <c r="AE246" s="102">
        <v>15</v>
      </c>
      <c r="AF246" s="211"/>
      <c r="AG246" s="211"/>
      <c r="AH246" s="97" t="s">
        <v>639</v>
      </c>
      <c r="AI246" s="416">
        <v>149.5</v>
      </c>
      <c r="AJ246" s="422">
        <f t="shared" si="42"/>
        <v>0.40133779264214</v>
      </c>
      <c r="AL246" s="116" t="s">
        <v>64</v>
      </c>
      <c r="AM246" s="116" t="s">
        <v>64</v>
      </c>
      <c r="AN246" s="116" t="s">
        <v>64</v>
      </c>
      <c r="AO246" s="116" t="s">
        <v>64</v>
      </c>
      <c r="AP246" s="116" t="s">
        <v>64</v>
      </c>
      <c r="AQ246" s="116" t="s">
        <v>64</v>
      </c>
      <c r="AR246" s="423" t="str">
        <f t="shared" si="43"/>
        <v>合格</v>
      </c>
      <c r="AS246" s="117" t="s">
        <v>65</v>
      </c>
      <c r="AT246" s="103" t="s">
        <v>1201</v>
      </c>
      <c r="AU246" s="65" t="s">
        <v>319</v>
      </c>
    </row>
    <row r="247" ht="15" spans="1:47">
      <c r="A247" s="66">
        <v>241</v>
      </c>
      <c r="B247" s="421" t="s">
        <v>56</v>
      </c>
      <c r="C247" s="119" t="s">
        <v>1201</v>
      </c>
      <c r="D247" s="103" t="s">
        <v>310</v>
      </c>
      <c r="E247" s="411" t="s">
        <v>1206</v>
      </c>
      <c r="F247" s="92" t="s">
        <v>1207</v>
      </c>
      <c r="G247" s="412" t="s">
        <v>60</v>
      </c>
      <c r="H247" s="103" t="s">
        <v>556</v>
      </c>
      <c r="I247" s="103" t="s">
        <v>81</v>
      </c>
      <c r="J247" s="104">
        <v>5.7</v>
      </c>
      <c r="K247" s="103" t="s">
        <v>817</v>
      </c>
      <c r="L247" s="103" t="s">
        <v>62</v>
      </c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03" t="s">
        <v>818</v>
      </c>
      <c r="AA247" s="106">
        <f t="shared" si="40"/>
        <v>0.215517241379313</v>
      </c>
      <c r="AB247" s="103" t="s">
        <v>401</v>
      </c>
      <c r="AC247" s="108">
        <f>(AB247-Z247)*VLOOKUP(AE247,公斤水的体积!A:B,2,)</f>
        <v>40.134887</v>
      </c>
      <c r="AD247" s="422">
        <f t="shared" si="41"/>
        <v>0.337217500000015</v>
      </c>
      <c r="AE247" s="102">
        <v>15</v>
      </c>
      <c r="AF247" s="211"/>
      <c r="AG247" s="211"/>
      <c r="AH247" s="97" t="s">
        <v>515</v>
      </c>
      <c r="AI247" s="416">
        <v>152.7</v>
      </c>
      <c r="AJ247" s="422">
        <f t="shared" si="42"/>
        <v>1.37524557956778</v>
      </c>
      <c r="AL247" s="116" t="s">
        <v>64</v>
      </c>
      <c r="AM247" s="116" t="s">
        <v>64</v>
      </c>
      <c r="AN247" s="116" t="s">
        <v>64</v>
      </c>
      <c r="AO247" s="116" t="s">
        <v>64</v>
      </c>
      <c r="AP247" s="116" t="s">
        <v>64</v>
      </c>
      <c r="AQ247" s="116" t="s">
        <v>64</v>
      </c>
      <c r="AR247" s="423" t="str">
        <f t="shared" si="43"/>
        <v>合格</v>
      </c>
      <c r="AS247" s="117" t="s">
        <v>65</v>
      </c>
      <c r="AT247" s="103" t="s">
        <v>1201</v>
      </c>
      <c r="AU247" s="65" t="s">
        <v>319</v>
      </c>
    </row>
    <row r="248" ht="15" spans="1:47">
      <c r="A248" s="66">
        <v>242</v>
      </c>
      <c r="B248" s="421" t="s">
        <v>56</v>
      </c>
      <c r="C248" s="119" t="s">
        <v>1201</v>
      </c>
      <c r="D248" s="103" t="s">
        <v>310</v>
      </c>
      <c r="E248" s="411" t="s">
        <v>1208</v>
      </c>
      <c r="F248" s="92" t="s">
        <v>1209</v>
      </c>
      <c r="G248" s="412" t="s">
        <v>137</v>
      </c>
      <c r="H248" s="103" t="s">
        <v>879</v>
      </c>
      <c r="I248" s="103" t="s">
        <v>81</v>
      </c>
      <c r="J248" s="104">
        <v>5.7</v>
      </c>
      <c r="K248" s="103" t="s">
        <v>411</v>
      </c>
      <c r="L248" s="103" t="s">
        <v>82</v>
      </c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03" t="s">
        <v>412</v>
      </c>
      <c r="AA248" s="106">
        <f t="shared" si="40"/>
        <v>0.205761316872431</v>
      </c>
      <c r="AB248" s="103" t="s">
        <v>1018</v>
      </c>
      <c r="AC248" s="108">
        <f>(AB248-Z248)*VLOOKUP(AE248,公斤水的体积!A:B,2,)</f>
        <v>40.935583</v>
      </c>
      <c r="AD248" s="422">
        <f t="shared" si="41"/>
        <v>0.332311274509814</v>
      </c>
      <c r="AE248" s="102">
        <v>15</v>
      </c>
      <c r="AF248" s="211"/>
      <c r="AG248" s="211"/>
      <c r="AH248" s="97" t="s">
        <v>529</v>
      </c>
      <c r="AI248" s="416">
        <v>155.9</v>
      </c>
      <c r="AJ248" s="422">
        <f t="shared" si="42"/>
        <v>1.41116100064144</v>
      </c>
      <c r="AL248" s="116" t="s">
        <v>64</v>
      </c>
      <c r="AM248" s="116" t="s">
        <v>64</v>
      </c>
      <c r="AN248" s="116" t="s">
        <v>64</v>
      </c>
      <c r="AO248" s="116" t="s">
        <v>64</v>
      </c>
      <c r="AP248" s="116" t="s">
        <v>64</v>
      </c>
      <c r="AQ248" s="116" t="s">
        <v>64</v>
      </c>
      <c r="AR248" s="423" t="str">
        <f t="shared" si="43"/>
        <v>合格</v>
      </c>
      <c r="AS248" s="117" t="s">
        <v>65</v>
      </c>
      <c r="AT248" s="103" t="s">
        <v>1201</v>
      </c>
      <c r="AU248" s="65" t="s">
        <v>319</v>
      </c>
    </row>
    <row r="249" ht="15" spans="1:47">
      <c r="A249" s="66">
        <v>243</v>
      </c>
      <c r="B249" s="421" t="s">
        <v>56</v>
      </c>
      <c r="C249" s="119" t="s">
        <v>1201</v>
      </c>
      <c r="D249" s="103" t="s">
        <v>310</v>
      </c>
      <c r="E249" s="411" t="s">
        <v>1210</v>
      </c>
      <c r="F249" s="92" t="s">
        <v>1211</v>
      </c>
      <c r="G249" s="412" t="s">
        <v>79</v>
      </c>
      <c r="H249" s="103" t="s">
        <v>390</v>
      </c>
      <c r="I249" s="103" t="s">
        <v>152</v>
      </c>
      <c r="J249" s="104">
        <v>5.7</v>
      </c>
      <c r="K249" s="103" t="s">
        <v>822</v>
      </c>
      <c r="L249" s="103" t="s">
        <v>354</v>
      </c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03" t="s">
        <v>967</v>
      </c>
      <c r="AA249" s="106">
        <f t="shared" si="40"/>
        <v>0.178571428571431</v>
      </c>
      <c r="AB249" s="103" t="s">
        <v>1158</v>
      </c>
      <c r="AC249" s="108">
        <f>(AB249-Z249)*VLOOKUP(AE249,公斤水的体积!A:B,2,)</f>
        <v>40.735409</v>
      </c>
      <c r="AD249" s="422">
        <f t="shared" si="41"/>
        <v>0.333519704433469</v>
      </c>
      <c r="AE249" s="102">
        <v>15</v>
      </c>
      <c r="AF249" s="211"/>
      <c r="AG249" s="211"/>
      <c r="AH249" s="97" t="s">
        <v>363</v>
      </c>
      <c r="AI249" s="416">
        <v>130.8</v>
      </c>
      <c r="AJ249" s="422">
        <f t="shared" si="42"/>
        <v>1.29969418960245</v>
      </c>
      <c r="AL249" s="116" t="s">
        <v>64</v>
      </c>
      <c r="AM249" s="116" t="s">
        <v>64</v>
      </c>
      <c r="AN249" s="116" t="s">
        <v>64</v>
      </c>
      <c r="AO249" s="116" t="s">
        <v>64</v>
      </c>
      <c r="AP249" s="116" t="s">
        <v>64</v>
      </c>
      <c r="AQ249" s="116" t="s">
        <v>64</v>
      </c>
      <c r="AR249" s="423" t="str">
        <f t="shared" si="43"/>
        <v>合格</v>
      </c>
      <c r="AS249" s="117" t="s">
        <v>65</v>
      </c>
      <c r="AT249" s="103" t="s">
        <v>1201</v>
      </c>
      <c r="AU249" s="65" t="s">
        <v>319</v>
      </c>
    </row>
    <row r="250" ht="15" spans="1:47">
      <c r="A250" s="66">
        <v>244</v>
      </c>
      <c r="B250" s="421" t="s">
        <v>56</v>
      </c>
      <c r="C250" s="119" t="s">
        <v>1201</v>
      </c>
      <c r="D250" s="103" t="s">
        <v>310</v>
      </c>
      <c r="E250" s="411" t="s">
        <v>1212</v>
      </c>
      <c r="F250" s="92" t="s">
        <v>1213</v>
      </c>
      <c r="G250" s="412" t="s">
        <v>351</v>
      </c>
      <c r="H250" s="103" t="s">
        <v>133</v>
      </c>
      <c r="I250" s="103" t="s">
        <v>81</v>
      </c>
      <c r="J250" s="104">
        <v>5.7</v>
      </c>
      <c r="K250" s="103" t="s">
        <v>637</v>
      </c>
      <c r="L250" s="103" t="s">
        <v>1026</v>
      </c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03" t="s">
        <v>1214</v>
      </c>
      <c r="AA250" s="106">
        <f t="shared" si="40"/>
        <v>0.187265917602999</v>
      </c>
      <c r="AB250" s="103" t="s">
        <v>1215</v>
      </c>
      <c r="AC250" s="108">
        <f>(AB250-Z250)*VLOOKUP(AE250,公斤水的体积!A:B,2,)</f>
        <v>38.533495</v>
      </c>
      <c r="AD250" s="422">
        <f t="shared" si="41"/>
        <v>0.347643229166657</v>
      </c>
      <c r="AE250" s="102">
        <v>15</v>
      </c>
      <c r="AF250" s="211"/>
      <c r="AG250" s="211"/>
      <c r="AH250" s="97" t="s">
        <v>830</v>
      </c>
      <c r="AI250" s="416">
        <v>124.2</v>
      </c>
      <c r="AJ250" s="422">
        <f t="shared" si="42"/>
        <v>0.402576489533011</v>
      </c>
      <c r="AL250" s="116" t="s">
        <v>64</v>
      </c>
      <c r="AM250" s="116" t="s">
        <v>64</v>
      </c>
      <c r="AN250" s="116" t="s">
        <v>64</v>
      </c>
      <c r="AO250" s="116" t="s">
        <v>64</v>
      </c>
      <c r="AP250" s="116" t="s">
        <v>64</v>
      </c>
      <c r="AQ250" s="116" t="s">
        <v>64</v>
      </c>
      <c r="AR250" s="423" t="str">
        <f t="shared" si="43"/>
        <v>合格</v>
      </c>
      <c r="AS250" s="117" t="s">
        <v>65</v>
      </c>
      <c r="AT250" s="103" t="s">
        <v>1201</v>
      </c>
      <c r="AU250" s="65" t="s">
        <v>319</v>
      </c>
    </row>
    <row r="251" ht="15" spans="1:47">
      <c r="A251" s="66">
        <v>245</v>
      </c>
      <c r="B251" s="421" t="s">
        <v>56</v>
      </c>
      <c r="C251" s="119" t="s">
        <v>1201</v>
      </c>
      <c r="D251" s="103" t="s">
        <v>310</v>
      </c>
      <c r="E251" s="411" t="s">
        <v>1216</v>
      </c>
      <c r="F251" s="92" t="s">
        <v>1217</v>
      </c>
      <c r="G251" s="412" t="s">
        <v>79</v>
      </c>
      <c r="H251" s="103" t="s">
        <v>208</v>
      </c>
      <c r="I251" s="103" t="s">
        <v>81</v>
      </c>
      <c r="J251" s="104">
        <v>5.7</v>
      </c>
      <c r="K251" s="103" t="s">
        <v>355</v>
      </c>
      <c r="L251" s="103" t="s">
        <v>331</v>
      </c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03" t="s">
        <v>428</v>
      </c>
      <c r="AA251" s="106">
        <f t="shared" si="40"/>
        <v>0.179533213644527</v>
      </c>
      <c r="AB251" s="103" t="s">
        <v>915</v>
      </c>
      <c r="AC251" s="108">
        <f>(AB251-Z251)*VLOOKUP(AE251,公斤水的体积!A:B,2,)</f>
        <v>41.636192</v>
      </c>
      <c r="AD251" s="422">
        <f t="shared" si="41"/>
        <v>0.328173493975907</v>
      </c>
      <c r="AE251" s="102">
        <v>15</v>
      </c>
      <c r="AF251" s="211"/>
      <c r="AG251" s="211"/>
      <c r="AH251" s="97" t="s">
        <v>580</v>
      </c>
      <c r="AI251" s="416">
        <v>137.1</v>
      </c>
      <c r="AJ251" s="422">
        <f t="shared" si="42"/>
        <v>1.16703136396791</v>
      </c>
      <c r="AL251" s="116" t="s">
        <v>64</v>
      </c>
      <c r="AM251" s="116" t="s">
        <v>64</v>
      </c>
      <c r="AN251" s="116" t="s">
        <v>64</v>
      </c>
      <c r="AO251" s="116" t="s">
        <v>64</v>
      </c>
      <c r="AP251" s="116" t="s">
        <v>64</v>
      </c>
      <c r="AQ251" s="116" t="s">
        <v>64</v>
      </c>
      <c r="AR251" s="423" t="str">
        <f t="shared" si="43"/>
        <v>合格</v>
      </c>
      <c r="AS251" s="117" t="s">
        <v>65</v>
      </c>
      <c r="AT251" s="103" t="s">
        <v>1201</v>
      </c>
      <c r="AU251" s="65" t="s">
        <v>319</v>
      </c>
    </row>
    <row r="252" ht="15" spans="1:47">
      <c r="A252" s="66">
        <v>246</v>
      </c>
      <c r="B252" s="421" t="s">
        <v>56</v>
      </c>
      <c r="C252" s="119" t="s">
        <v>1201</v>
      </c>
      <c r="D252" s="103" t="s">
        <v>310</v>
      </c>
      <c r="E252" s="411" t="s">
        <v>1218</v>
      </c>
      <c r="F252" s="92" t="s">
        <v>1219</v>
      </c>
      <c r="G252" s="412" t="s">
        <v>60</v>
      </c>
      <c r="H252" s="103" t="s">
        <v>855</v>
      </c>
      <c r="I252" s="103" t="s">
        <v>193</v>
      </c>
      <c r="J252" s="104">
        <v>5.7</v>
      </c>
      <c r="K252" s="103" t="s">
        <v>411</v>
      </c>
      <c r="L252" s="103" t="s">
        <v>95</v>
      </c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03" t="s">
        <v>412</v>
      </c>
      <c r="AA252" s="106">
        <f t="shared" si="40"/>
        <v>0.205761316872431</v>
      </c>
      <c r="AB252" s="103" t="s">
        <v>1220</v>
      </c>
      <c r="AC252" s="108">
        <f>(AB252-Z252)*VLOOKUP(AE252,公斤水的体积!A:B,2,)</f>
        <v>40.234974</v>
      </c>
      <c r="AD252" s="422">
        <f t="shared" si="41"/>
        <v>0.336593516209476</v>
      </c>
      <c r="AE252" s="102">
        <v>15</v>
      </c>
      <c r="AF252" s="211"/>
      <c r="AG252" s="211"/>
      <c r="AH252" s="97" t="s">
        <v>377</v>
      </c>
      <c r="AI252" s="416">
        <v>148.6</v>
      </c>
      <c r="AJ252" s="422">
        <f t="shared" si="42"/>
        <v>0.740242261103634</v>
      </c>
      <c r="AL252" s="116" t="s">
        <v>64</v>
      </c>
      <c r="AM252" s="116" t="s">
        <v>64</v>
      </c>
      <c r="AN252" s="116" t="s">
        <v>64</v>
      </c>
      <c r="AO252" s="116" t="s">
        <v>64</v>
      </c>
      <c r="AP252" s="116" t="s">
        <v>64</v>
      </c>
      <c r="AQ252" s="116" t="s">
        <v>64</v>
      </c>
      <c r="AR252" s="423" t="str">
        <f t="shared" si="43"/>
        <v>合格</v>
      </c>
      <c r="AS252" s="117" t="s">
        <v>65</v>
      </c>
      <c r="AT252" s="103" t="s">
        <v>1201</v>
      </c>
      <c r="AU252" s="65" t="s">
        <v>319</v>
      </c>
    </row>
    <row r="253" ht="15" spans="1:47">
      <c r="A253" s="66">
        <v>247</v>
      </c>
      <c r="B253" s="421" t="s">
        <v>56</v>
      </c>
      <c r="C253" s="119" t="s">
        <v>1201</v>
      </c>
      <c r="D253" s="103" t="s">
        <v>310</v>
      </c>
      <c r="E253" s="411" t="s">
        <v>1221</v>
      </c>
      <c r="F253" s="92" t="s">
        <v>1222</v>
      </c>
      <c r="G253" s="412" t="s">
        <v>60</v>
      </c>
      <c r="H253" s="103" t="s">
        <v>764</v>
      </c>
      <c r="I253" s="103" t="s">
        <v>173</v>
      </c>
      <c r="J253" s="104">
        <v>5.7</v>
      </c>
      <c r="K253" s="103" t="s">
        <v>1223</v>
      </c>
      <c r="L253" s="103" t="s">
        <v>62</v>
      </c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03" t="s">
        <v>492</v>
      </c>
      <c r="AA253" s="106">
        <f t="shared" si="40"/>
        <v>0.208333333333336</v>
      </c>
      <c r="AB253" s="103" t="s">
        <v>497</v>
      </c>
      <c r="AC253" s="108">
        <f>(AB253-Z253)*VLOOKUP(AE253,公斤水的体积!A:B,2,)</f>
        <v>40.134887</v>
      </c>
      <c r="AD253" s="422">
        <f t="shared" si="41"/>
        <v>0.337217499999998</v>
      </c>
      <c r="AE253" s="102">
        <v>15</v>
      </c>
      <c r="AF253" s="211"/>
      <c r="AG253" s="211"/>
      <c r="AH253" s="97" t="s">
        <v>515</v>
      </c>
      <c r="AI253" s="416">
        <v>148.4</v>
      </c>
      <c r="AJ253" s="422">
        <f t="shared" si="42"/>
        <v>1.41509433962264</v>
      </c>
      <c r="AL253" s="116" t="s">
        <v>64</v>
      </c>
      <c r="AM253" s="116" t="s">
        <v>64</v>
      </c>
      <c r="AN253" s="116" t="s">
        <v>64</v>
      </c>
      <c r="AO253" s="116" t="s">
        <v>64</v>
      </c>
      <c r="AP253" s="116" t="s">
        <v>64</v>
      </c>
      <c r="AQ253" s="116" t="s">
        <v>64</v>
      </c>
      <c r="AR253" s="423" t="str">
        <f t="shared" si="43"/>
        <v>合格</v>
      </c>
      <c r="AS253" s="117" t="s">
        <v>65</v>
      </c>
      <c r="AT253" s="103" t="s">
        <v>1201</v>
      </c>
      <c r="AU253" s="65" t="s">
        <v>319</v>
      </c>
    </row>
    <row r="254" ht="15" spans="1:47">
      <c r="A254" s="66">
        <v>248</v>
      </c>
      <c r="B254" s="421" t="s">
        <v>56</v>
      </c>
      <c r="C254" s="119" t="s">
        <v>1201</v>
      </c>
      <c r="D254" s="103" t="s">
        <v>310</v>
      </c>
      <c r="E254" s="411" t="s">
        <v>1224</v>
      </c>
      <c r="F254" s="92" t="s">
        <v>1225</v>
      </c>
      <c r="G254" s="412" t="s">
        <v>137</v>
      </c>
      <c r="H254" s="103" t="s">
        <v>1226</v>
      </c>
      <c r="I254" s="103" t="s">
        <v>81</v>
      </c>
      <c r="J254" s="104">
        <v>5.7</v>
      </c>
      <c r="K254" s="103" t="s">
        <v>519</v>
      </c>
      <c r="L254" s="103" t="s">
        <v>125</v>
      </c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03" t="s">
        <v>478</v>
      </c>
      <c r="AA254" s="106">
        <f t="shared" si="40"/>
        <v>0.207039337474108</v>
      </c>
      <c r="AB254" s="103" t="s">
        <v>972</v>
      </c>
      <c r="AC254" s="108">
        <f>(AB254-Z254)*VLOOKUP(AE254,公斤水的体积!A:B,2,)</f>
        <v>40.635322</v>
      </c>
      <c r="AD254" s="422">
        <f t="shared" si="41"/>
        <v>0.334128395061699</v>
      </c>
      <c r="AE254" s="102">
        <v>15</v>
      </c>
      <c r="AF254" s="211"/>
      <c r="AG254" s="211"/>
      <c r="AH254" s="97" t="s">
        <v>509</v>
      </c>
      <c r="AI254" s="416">
        <v>147.5</v>
      </c>
      <c r="AJ254" s="422">
        <f t="shared" si="42"/>
        <v>1.01694915254237</v>
      </c>
      <c r="AL254" s="116" t="s">
        <v>64</v>
      </c>
      <c r="AM254" s="116" t="s">
        <v>64</v>
      </c>
      <c r="AN254" s="116" t="s">
        <v>64</v>
      </c>
      <c r="AO254" s="116" t="s">
        <v>64</v>
      </c>
      <c r="AP254" s="116" t="s">
        <v>64</v>
      </c>
      <c r="AQ254" s="116" t="s">
        <v>64</v>
      </c>
      <c r="AR254" s="423" t="str">
        <f t="shared" si="43"/>
        <v>合格</v>
      </c>
      <c r="AS254" s="117" t="s">
        <v>65</v>
      </c>
      <c r="AT254" s="103" t="s">
        <v>1201</v>
      </c>
      <c r="AU254" s="65" t="s">
        <v>319</v>
      </c>
    </row>
    <row r="255" ht="15" spans="1:47">
      <c r="A255" s="66">
        <v>249</v>
      </c>
      <c r="B255" s="421" t="s">
        <v>56</v>
      </c>
      <c r="C255" s="119" t="s">
        <v>1201</v>
      </c>
      <c r="D255" s="103" t="s">
        <v>310</v>
      </c>
      <c r="E255" s="411" t="s">
        <v>1227</v>
      </c>
      <c r="F255" s="92" t="s">
        <v>1228</v>
      </c>
      <c r="G255" s="412" t="s">
        <v>351</v>
      </c>
      <c r="H255" s="103" t="s">
        <v>1089</v>
      </c>
      <c r="I255" s="103" t="s">
        <v>252</v>
      </c>
      <c r="J255" s="104">
        <v>5.7</v>
      </c>
      <c r="K255" s="103" t="s">
        <v>339</v>
      </c>
      <c r="L255" s="103" t="s">
        <v>354</v>
      </c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03" t="s">
        <v>460</v>
      </c>
      <c r="AA255" s="106">
        <f t="shared" si="40"/>
        <v>0.210084033613448</v>
      </c>
      <c r="AB255" s="103" t="s">
        <v>500</v>
      </c>
      <c r="AC255" s="108">
        <f>(AB255-Z255)*VLOOKUP(AE255,公斤水的体积!A:B,2,)</f>
        <v>40.735409</v>
      </c>
      <c r="AD255" s="422">
        <f t="shared" si="41"/>
        <v>0.333519704433487</v>
      </c>
      <c r="AE255" s="102">
        <v>15</v>
      </c>
      <c r="AF255" s="211"/>
      <c r="AG255" s="211"/>
      <c r="AH255" s="97" t="s">
        <v>656</v>
      </c>
      <c r="AI255" s="416">
        <v>177.3</v>
      </c>
      <c r="AJ255" s="422">
        <f t="shared" si="42"/>
        <v>2.59447264523407</v>
      </c>
      <c r="AL255" s="116" t="s">
        <v>64</v>
      </c>
      <c r="AM255" s="116" t="s">
        <v>64</v>
      </c>
      <c r="AN255" s="116" t="s">
        <v>64</v>
      </c>
      <c r="AO255" s="116" t="s">
        <v>64</v>
      </c>
      <c r="AP255" s="116" t="s">
        <v>64</v>
      </c>
      <c r="AQ255" s="116" t="s">
        <v>64</v>
      </c>
      <c r="AR255" s="423" t="str">
        <f t="shared" si="43"/>
        <v>合格</v>
      </c>
      <c r="AS255" s="117" t="s">
        <v>65</v>
      </c>
      <c r="AT255" s="103" t="s">
        <v>1201</v>
      </c>
      <c r="AU255" s="65" t="s">
        <v>319</v>
      </c>
    </row>
    <row r="256" ht="15" spans="1:47">
      <c r="A256" s="66">
        <v>250</v>
      </c>
      <c r="B256" s="421" t="s">
        <v>56</v>
      </c>
      <c r="C256" s="119" t="s">
        <v>1201</v>
      </c>
      <c r="D256" s="103" t="s">
        <v>310</v>
      </c>
      <c r="E256" s="411" t="s">
        <v>1229</v>
      </c>
      <c r="F256" s="92" t="s">
        <v>1230</v>
      </c>
      <c r="G256" s="412" t="s">
        <v>79</v>
      </c>
      <c r="H256" s="103" t="s">
        <v>898</v>
      </c>
      <c r="I256" s="103" t="s">
        <v>252</v>
      </c>
      <c r="J256" s="104">
        <v>5.7</v>
      </c>
      <c r="K256" s="103" t="s">
        <v>818</v>
      </c>
      <c r="L256" s="103" t="s">
        <v>62</v>
      </c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03" t="s">
        <v>719</v>
      </c>
      <c r="AA256" s="106">
        <f t="shared" si="40"/>
        <v>0.215982721382277</v>
      </c>
      <c r="AB256" s="103" t="s">
        <v>1231</v>
      </c>
      <c r="AC256" s="108">
        <f>(AB256-Z256)*VLOOKUP(AE256,公斤水的体积!A:B,2,)</f>
        <v>40.134887</v>
      </c>
      <c r="AD256" s="422">
        <f t="shared" si="41"/>
        <v>0.33721749999998</v>
      </c>
      <c r="AE256" s="102">
        <v>15</v>
      </c>
      <c r="AF256" s="211"/>
      <c r="AG256" s="211"/>
      <c r="AH256" s="97" t="s">
        <v>515</v>
      </c>
      <c r="AI256" s="416">
        <v>146</v>
      </c>
      <c r="AJ256" s="422">
        <f t="shared" si="42"/>
        <v>1.43835616438356</v>
      </c>
      <c r="AL256" s="116" t="s">
        <v>64</v>
      </c>
      <c r="AM256" s="116" t="s">
        <v>64</v>
      </c>
      <c r="AN256" s="116" t="s">
        <v>64</v>
      </c>
      <c r="AO256" s="116" t="s">
        <v>64</v>
      </c>
      <c r="AP256" s="116" t="s">
        <v>64</v>
      </c>
      <c r="AQ256" s="116" t="s">
        <v>64</v>
      </c>
      <c r="AR256" s="423" t="str">
        <f t="shared" si="43"/>
        <v>合格</v>
      </c>
      <c r="AS256" s="117" t="s">
        <v>65</v>
      </c>
      <c r="AT256" s="103" t="s">
        <v>1201</v>
      </c>
      <c r="AU256" s="65" t="s">
        <v>319</v>
      </c>
    </row>
    <row r="257" ht="15" spans="1:47">
      <c r="A257" s="66">
        <v>251</v>
      </c>
      <c r="B257" s="421" t="s">
        <v>56</v>
      </c>
      <c r="C257" s="119" t="s">
        <v>1201</v>
      </c>
      <c r="D257" s="103" t="s">
        <v>310</v>
      </c>
      <c r="E257" s="411" t="s">
        <v>1232</v>
      </c>
      <c r="F257" s="92" t="s">
        <v>1233</v>
      </c>
      <c r="G257" s="412" t="s">
        <v>60</v>
      </c>
      <c r="H257" s="103" t="s">
        <v>283</v>
      </c>
      <c r="I257" s="103" t="s">
        <v>152</v>
      </c>
      <c r="J257" s="118">
        <v>5</v>
      </c>
      <c r="K257" s="103" t="s">
        <v>646</v>
      </c>
      <c r="L257" s="103" t="s">
        <v>62</v>
      </c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03" t="s">
        <v>647</v>
      </c>
      <c r="AA257" s="106">
        <f t="shared" si="40"/>
        <v>0.225225225225228</v>
      </c>
      <c r="AB257" s="103" t="s">
        <v>648</v>
      </c>
      <c r="AC257" s="108">
        <f>(AB257-Z257)*VLOOKUP(AE257,公斤水的体积!A:B,2,)</f>
        <v>40.134887</v>
      </c>
      <c r="AD257" s="422">
        <f t="shared" si="41"/>
        <v>0.337217500000015</v>
      </c>
      <c r="AE257" s="102">
        <v>15</v>
      </c>
      <c r="AF257" s="211"/>
      <c r="AG257" s="211"/>
      <c r="AH257" s="97" t="s">
        <v>721</v>
      </c>
      <c r="AI257" s="416">
        <v>161.8</v>
      </c>
      <c r="AJ257" s="422">
        <f t="shared" si="42"/>
        <v>1.5451174289246</v>
      </c>
      <c r="AL257" s="116" t="s">
        <v>64</v>
      </c>
      <c r="AM257" s="116" t="s">
        <v>64</v>
      </c>
      <c r="AN257" s="116" t="s">
        <v>64</v>
      </c>
      <c r="AO257" s="116" t="s">
        <v>64</v>
      </c>
      <c r="AP257" s="116" t="s">
        <v>64</v>
      </c>
      <c r="AQ257" s="116" t="s">
        <v>64</v>
      </c>
      <c r="AR257" s="423" t="str">
        <f t="shared" si="43"/>
        <v>合格</v>
      </c>
      <c r="AS257" s="117" t="s">
        <v>65</v>
      </c>
      <c r="AT257" s="103" t="s">
        <v>1201</v>
      </c>
      <c r="AU257" s="65" t="s">
        <v>319</v>
      </c>
    </row>
    <row r="258" ht="15" spans="1:47">
      <c r="A258" s="66">
        <v>252</v>
      </c>
      <c r="B258" s="421" t="s">
        <v>56</v>
      </c>
      <c r="C258" s="119" t="s">
        <v>1201</v>
      </c>
      <c r="D258" s="103" t="s">
        <v>310</v>
      </c>
      <c r="E258" s="411" t="s">
        <v>1234</v>
      </c>
      <c r="F258" s="92" t="s">
        <v>1235</v>
      </c>
      <c r="G258" s="412" t="s">
        <v>60</v>
      </c>
      <c r="H258" s="103" t="s">
        <v>694</v>
      </c>
      <c r="I258" s="103" t="s">
        <v>173</v>
      </c>
      <c r="J258" s="104">
        <v>5.7</v>
      </c>
      <c r="K258" s="103" t="s">
        <v>467</v>
      </c>
      <c r="L258" s="103" t="s">
        <v>260</v>
      </c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03" t="s">
        <v>1090</v>
      </c>
      <c r="AA258" s="106">
        <f t="shared" si="40"/>
        <v>0.185873605947945</v>
      </c>
      <c r="AB258" s="103" t="s">
        <v>1236</v>
      </c>
      <c r="AC258" s="108">
        <f>(AB258-Z258)*VLOOKUP(AE258,公斤水的体积!A:B,2,)</f>
        <v>39.134017</v>
      </c>
      <c r="AD258" s="422">
        <f t="shared" si="41"/>
        <v>0.343633333333315</v>
      </c>
      <c r="AE258" s="102">
        <v>15</v>
      </c>
      <c r="AF258" s="211"/>
      <c r="AG258" s="211"/>
      <c r="AH258" s="97" t="s">
        <v>442</v>
      </c>
      <c r="AI258" s="416">
        <v>124.5</v>
      </c>
      <c r="AJ258" s="422">
        <f t="shared" si="42"/>
        <v>1.52610441767068</v>
      </c>
      <c r="AL258" s="116" t="s">
        <v>64</v>
      </c>
      <c r="AM258" s="116" t="s">
        <v>64</v>
      </c>
      <c r="AN258" s="116" t="s">
        <v>64</v>
      </c>
      <c r="AO258" s="116" t="s">
        <v>64</v>
      </c>
      <c r="AP258" s="116" t="s">
        <v>64</v>
      </c>
      <c r="AQ258" s="116" t="s">
        <v>64</v>
      </c>
      <c r="AR258" s="423" t="str">
        <f t="shared" si="43"/>
        <v>合格</v>
      </c>
      <c r="AS258" s="117" t="s">
        <v>65</v>
      </c>
      <c r="AT258" s="103" t="s">
        <v>1201</v>
      </c>
      <c r="AU258" s="65" t="s">
        <v>319</v>
      </c>
    </row>
    <row r="259" ht="15" spans="1:47">
      <c r="A259" s="66">
        <v>253</v>
      </c>
      <c r="B259" s="421" t="s">
        <v>56</v>
      </c>
      <c r="C259" s="119" t="s">
        <v>1201</v>
      </c>
      <c r="D259" s="103" t="s">
        <v>310</v>
      </c>
      <c r="E259" s="411" t="s">
        <v>1237</v>
      </c>
      <c r="F259" s="92" t="s">
        <v>1238</v>
      </c>
      <c r="G259" s="412" t="s">
        <v>60</v>
      </c>
      <c r="H259" s="103" t="s">
        <v>344</v>
      </c>
      <c r="I259" s="103" t="s">
        <v>81</v>
      </c>
      <c r="J259" s="104">
        <v>5.7</v>
      </c>
      <c r="K259" s="103" t="s">
        <v>338</v>
      </c>
      <c r="L259" s="103" t="s">
        <v>125</v>
      </c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03" t="s">
        <v>339</v>
      </c>
      <c r="AA259" s="106">
        <f t="shared" ref="AA259:AA287" si="44">(K259-Z259)/K259*100</f>
        <v>0.209643605870024</v>
      </c>
      <c r="AB259" s="103" t="s">
        <v>500</v>
      </c>
      <c r="AC259" s="108">
        <f>(AB259-Z259)*VLOOKUP(AE259,公斤水的体积!A:B,2,)</f>
        <v>40.635322</v>
      </c>
      <c r="AD259" s="422">
        <f t="shared" ref="AD259:AD287" si="45">(AC259-L259)/L259*100</f>
        <v>0.334128395061716</v>
      </c>
      <c r="AE259" s="102">
        <v>15</v>
      </c>
      <c r="AF259" s="211"/>
      <c r="AG259" s="211"/>
      <c r="AH259" s="97" t="s">
        <v>402</v>
      </c>
      <c r="AI259" s="416">
        <v>154.9</v>
      </c>
      <c r="AJ259" s="422">
        <f t="shared" ref="AJ259:AJ287" si="46">AH259/AI259*100</f>
        <v>1.2911555842479</v>
      </c>
      <c r="AL259" s="116" t="s">
        <v>64</v>
      </c>
      <c r="AM259" s="116" t="s">
        <v>64</v>
      </c>
      <c r="AN259" s="116" t="s">
        <v>64</v>
      </c>
      <c r="AO259" s="116" t="s">
        <v>64</v>
      </c>
      <c r="AP259" s="116" t="s">
        <v>64</v>
      </c>
      <c r="AQ259" s="116" t="s">
        <v>64</v>
      </c>
      <c r="AR259" s="423" t="str">
        <f t="shared" ref="AR259:AR287" si="47">IF(AND(AD259&lt;10,AD259&gt;=-1.5,AA259&lt;5,AA259&gt;-1,AJ259&lt;6,AJ259&gt;=0),"合格","不合格")</f>
        <v>合格</v>
      </c>
      <c r="AS259" s="117" t="s">
        <v>65</v>
      </c>
      <c r="AT259" s="103" t="s">
        <v>1201</v>
      </c>
      <c r="AU259" s="65" t="s">
        <v>319</v>
      </c>
    </row>
    <row r="260" ht="15" spans="1:47">
      <c r="A260" s="66">
        <v>254</v>
      </c>
      <c r="B260" s="421" t="s">
        <v>56</v>
      </c>
      <c r="C260" s="119" t="s">
        <v>1201</v>
      </c>
      <c r="D260" s="103" t="s">
        <v>310</v>
      </c>
      <c r="E260" s="411" t="s">
        <v>1239</v>
      </c>
      <c r="F260" s="92" t="s">
        <v>1240</v>
      </c>
      <c r="G260" s="412" t="s">
        <v>60</v>
      </c>
      <c r="H260" s="103" t="s">
        <v>1241</v>
      </c>
      <c r="I260" s="103" t="s">
        <v>81</v>
      </c>
      <c r="J260" s="118">
        <v>5.7</v>
      </c>
      <c r="K260" s="103" t="s">
        <v>422</v>
      </c>
      <c r="L260" s="103" t="s">
        <v>62</v>
      </c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03" t="s">
        <v>423</v>
      </c>
      <c r="AA260" s="106">
        <f t="shared" si="44"/>
        <v>0.204918032786874</v>
      </c>
      <c r="AB260" s="103" t="s">
        <v>972</v>
      </c>
      <c r="AC260" s="108">
        <f>(AB260-Z260)*VLOOKUP(AE260,公斤水的体积!A:B,2,)</f>
        <v>40.134887</v>
      </c>
      <c r="AD260" s="422">
        <f t="shared" si="45"/>
        <v>0.33721749999998</v>
      </c>
      <c r="AE260" s="102">
        <v>15</v>
      </c>
      <c r="AF260" s="211"/>
      <c r="AG260" s="211"/>
      <c r="AH260" s="97" t="s">
        <v>515</v>
      </c>
      <c r="AI260" s="416">
        <v>148.8</v>
      </c>
      <c r="AJ260" s="422">
        <f t="shared" si="46"/>
        <v>1.41129032258065</v>
      </c>
      <c r="AL260" s="116" t="s">
        <v>64</v>
      </c>
      <c r="AM260" s="116" t="s">
        <v>64</v>
      </c>
      <c r="AN260" s="116" t="s">
        <v>64</v>
      </c>
      <c r="AO260" s="116" t="s">
        <v>64</v>
      </c>
      <c r="AP260" s="116" t="s">
        <v>64</v>
      </c>
      <c r="AQ260" s="116" t="s">
        <v>64</v>
      </c>
      <c r="AR260" s="423" t="str">
        <f t="shared" si="47"/>
        <v>合格</v>
      </c>
      <c r="AS260" s="117" t="s">
        <v>65</v>
      </c>
      <c r="AT260" s="103" t="s">
        <v>1201</v>
      </c>
      <c r="AU260" s="65" t="s">
        <v>319</v>
      </c>
    </row>
    <row r="261" ht="15" spans="1:47">
      <c r="A261" s="66">
        <v>255</v>
      </c>
      <c r="B261" s="421" t="s">
        <v>56</v>
      </c>
      <c r="C261" s="119" t="s">
        <v>1201</v>
      </c>
      <c r="D261" s="103" t="s">
        <v>310</v>
      </c>
      <c r="E261" s="411" t="s">
        <v>1242</v>
      </c>
      <c r="F261" s="92" t="s">
        <v>1243</v>
      </c>
      <c r="G261" s="412" t="s">
        <v>60</v>
      </c>
      <c r="H261" s="103" t="s">
        <v>177</v>
      </c>
      <c r="I261" s="103" t="s">
        <v>279</v>
      </c>
      <c r="J261" s="104">
        <v>5.7</v>
      </c>
      <c r="K261" s="103" t="s">
        <v>484</v>
      </c>
      <c r="L261" s="103" t="s">
        <v>62</v>
      </c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03" t="s">
        <v>615</v>
      </c>
      <c r="AA261" s="106">
        <f t="shared" si="44"/>
        <v>0.211864406779664</v>
      </c>
      <c r="AB261" s="103" t="s">
        <v>859</v>
      </c>
      <c r="AC261" s="108">
        <f>(AB261-Z261)*VLOOKUP(AE261,公斤水的体积!A:B,2,)</f>
        <v>40.134887</v>
      </c>
      <c r="AD261" s="422">
        <f t="shared" si="45"/>
        <v>0.337217499999998</v>
      </c>
      <c r="AE261" s="102">
        <v>15</v>
      </c>
      <c r="AF261" s="211"/>
      <c r="AG261" s="211"/>
      <c r="AH261" s="97" t="s">
        <v>775</v>
      </c>
      <c r="AI261" s="416">
        <v>152.4</v>
      </c>
      <c r="AJ261" s="422">
        <f t="shared" si="46"/>
        <v>2.0997375328084</v>
      </c>
      <c r="AL261" s="116" t="s">
        <v>64</v>
      </c>
      <c r="AM261" s="116" t="s">
        <v>64</v>
      </c>
      <c r="AN261" s="116" t="s">
        <v>64</v>
      </c>
      <c r="AO261" s="116" t="s">
        <v>64</v>
      </c>
      <c r="AP261" s="116" t="s">
        <v>64</v>
      </c>
      <c r="AQ261" s="116" t="s">
        <v>64</v>
      </c>
      <c r="AR261" s="423" t="str">
        <f t="shared" si="47"/>
        <v>合格</v>
      </c>
      <c r="AS261" s="117" t="s">
        <v>65</v>
      </c>
      <c r="AT261" s="103" t="s">
        <v>1201</v>
      </c>
      <c r="AU261" s="65" t="s">
        <v>319</v>
      </c>
    </row>
    <row r="262" ht="15" spans="1:47">
      <c r="A262" s="66">
        <v>256</v>
      </c>
      <c r="B262" s="421" t="s">
        <v>56</v>
      </c>
      <c r="C262" s="119" t="s">
        <v>1201</v>
      </c>
      <c r="D262" s="103" t="s">
        <v>310</v>
      </c>
      <c r="E262" s="411" t="s">
        <v>1244</v>
      </c>
      <c r="F262" s="92" t="s">
        <v>1245</v>
      </c>
      <c r="G262" s="412" t="s">
        <v>60</v>
      </c>
      <c r="H262" s="103" t="s">
        <v>753</v>
      </c>
      <c r="I262" s="103" t="s">
        <v>139</v>
      </c>
      <c r="J262" s="104">
        <v>5.7</v>
      </c>
      <c r="K262" s="103" t="s">
        <v>719</v>
      </c>
      <c r="L262" s="103" t="s">
        <v>62</v>
      </c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03" t="s">
        <v>709</v>
      </c>
      <c r="AA262" s="106">
        <f t="shared" si="44"/>
        <v>0.21645021645022</v>
      </c>
      <c r="AB262" s="103" t="s">
        <v>720</v>
      </c>
      <c r="AC262" s="108">
        <f>(AB262-Z262)*VLOOKUP(AE262,公斤水的体积!A:B,2,)</f>
        <v>40.134887</v>
      </c>
      <c r="AD262" s="422">
        <f t="shared" si="45"/>
        <v>0.337217499999998</v>
      </c>
      <c r="AE262" s="102">
        <v>15</v>
      </c>
      <c r="AF262" s="211"/>
      <c r="AG262" s="211"/>
      <c r="AH262" s="97" t="s">
        <v>830</v>
      </c>
      <c r="AI262" s="416">
        <v>142.2</v>
      </c>
      <c r="AJ262" s="422">
        <f t="shared" si="46"/>
        <v>0.351617440225035</v>
      </c>
      <c r="AL262" s="116" t="s">
        <v>64</v>
      </c>
      <c r="AM262" s="116" t="s">
        <v>64</v>
      </c>
      <c r="AN262" s="116" t="s">
        <v>64</v>
      </c>
      <c r="AO262" s="116" t="s">
        <v>64</v>
      </c>
      <c r="AP262" s="116" t="s">
        <v>64</v>
      </c>
      <c r="AQ262" s="116" t="s">
        <v>64</v>
      </c>
      <c r="AR262" s="423" t="str">
        <f t="shared" si="47"/>
        <v>合格</v>
      </c>
      <c r="AS262" s="117" t="s">
        <v>65</v>
      </c>
      <c r="AT262" s="103" t="s">
        <v>1201</v>
      </c>
      <c r="AU262" s="65" t="s">
        <v>319</v>
      </c>
    </row>
    <row r="263" ht="15" spans="1:47">
      <c r="A263" s="66">
        <v>257</v>
      </c>
      <c r="B263" s="421" t="s">
        <v>56</v>
      </c>
      <c r="C263" s="119" t="s">
        <v>1201</v>
      </c>
      <c r="D263" s="103" t="s">
        <v>310</v>
      </c>
      <c r="E263" s="411" t="s">
        <v>1246</v>
      </c>
      <c r="F263" s="92" t="s">
        <v>1247</v>
      </c>
      <c r="G263" s="412" t="s">
        <v>60</v>
      </c>
      <c r="H263" s="103" t="s">
        <v>735</v>
      </c>
      <c r="I263" s="103" t="s">
        <v>279</v>
      </c>
      <c r="J263" s="104">
        <v>5.7</v>
      </c>
      <c r="K263" s="103" t="s">
        <v>1076</v>
      </c>
      <c r="L263" s="103" t="s">
        <v>186</v>
      </c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03" t="s">
        <v>1077</v>
      </c>
      <c r="AA263" s="106">
        <f t="shared" si="44"/>
        <v>0.19342359767892</v>
      </c>
      <c r="AB263" s="103" t="s">
        <v>1248</v>
      </c>
      <c r="AC263" s="108">
        <f>(AB263-Z263)*VLOOKUP(AE263,公斤水的体积!A:B,2,)</f>
        <v>41.436018</v>
      </c>
      <c r="AD263" s="422">
        <f t="shared" si="45"/>
        <v>0.329341404358353</v>
      </c>
      <c r="AE263" s="102">
        <v>15</v>
      </c>
      <c r="AF263" s="211"/>
      <c r="AG263" s="211"/>
      <c r="AH263" s="97" t="s">
        <v>341</v>
      </c>
      <c r="AI263" s="416">
        <v>155.4</v>
      </c>
      <c r="AJ263" s="422">
        <f t="shared" si="46"/>
        <v>2.38095238095238</v>
      </c>
      <c r="AL263" s="116" t="s">
        <v>64</v>
      </c>
      <c r="AM263" s="116" t="s">
        <v>64</v>
      </c>
      <c r="AN263" s="116" t="s">
        <v>64</v>
      </c>
      <c r="AO263" s="116" t="s">
        <v>64</v>
      </c>
      <c r="AP263" s="116" t="s">
        <v>64</v>
      </c>
      <c r="AQ263" s="116" t="s">
        <v>64</v>
      </c>
      <c r="AR263" s="423" t="str">
        <f t="shared" si="47"/>
        <v>合格</v>
      </c>
      <c r="AS263" s="117" t="s">
        <v>65</v>
      </c>
      <c r="AT263" s="103" t="s">
        <v>1201</v>
      </c>
      <c r="AU263" s="65" t="s">
        <v>319</v>
      </c>
    </row>
    <row r="264" ht="15" spans="1:47">
      <c r="A264" s="66">
        <v>258</v>
      </c>
      <c r="B264" s="421" t="s">
        <v>56</v>
      </c>
      <c r="C264" s="119" t="s">
        <v>1201</v>
      </c>
      <c r="D264" s="103" t="s">
        <v>310</v>
      </c>
      <c r="E264" s="411" t="s">
        <v>1249</v>
      </c>
      <c r="F264" s="92" t="s">
        <v>1250</v>
      </c>
      <c r="G264" s="412" t="s">
        <v>60</v>
      </c>
      <c r="H264" s="103" t="s">
        <v>642</v>
      </c>
      <c r="I264" s="103" t="s">
        <v>173</v>
      </c>
      <c r="J264" s="104">
        <v>5.7</v>
      </c>
      <c r="K264" s="103" t="s">
        <v>518</v>
      </c>
      <c r="L264" s="103" t="s">
        <v>114</v>
      </c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03" t="s">
        <v>519</v>
      </c>
      <c r="AA264" s="106">
        <f t="shared" si="44"/>
        <v>0.206611570247937</v>
      </c>
      <c r="AB264" s="103" t="s">
        <v>413</v>
      </c>
      <c r="AC264" s="108">
        <f>(AB264-Z264)*VLOOKUP(AE264,公斤水的体积!A:B,2,)</f>
        <v>40.335061</v>
      </c>
      <c r="AD264" s="422">
        <f t="shared" si="45"/>
        <v>0.335972636815904</v>
      </c>
      <c r="AE264" s="102">
        <v>15</v>
      </c>
      <c r="AF264" s="211"/>
      <c r="AG264" s="211"/>
      <c r="AH264" s="97" t="s">
        <v>402</v>
      </c>
      <c r="AI264" s="416">
        <v>154.7</v>
      </c>
      <c r="AJ264" s="422">
        <f t="shared" si="46"/>
        <v>1.29282482223659</v>
      </c>
      <c r="AL264" s="116" t="s">
        <v>64</v>
      </c>
      <c r="AM264" s="116" t="s">
        <v>64</v>
      </c>
      <c r="AN264" s="116" t="s">
        <v>64</v>
      </c>
      <c r="AO264" s="116" t="s">
        <v>64</v>
      </c>
      <c r="AP264" s="116" t="s">
        <v>64</v>
      </c>
      <c r="AQ264" s="116" t="s">
        <v>64</v>
      </c>
      <c r="AR264" s="423" t="str">
        <f t="shared" si="47"/>
        <v>合格</v>
      </c>
      <c r="AS264" s="117" t="s">
        <v>65</v>
      </c>
      <c r="AT264" s="103" t="s">
        <v>1201</v>
      </c>
      <c r="AU264" s="65" t="s">
        <v>319</v>
      </c>
    </row>
    <row r="265" ht="15" spans="1:47">
      <c r="A265" s="66">
        <v>259</v>
      </c>
      <c r="B265" s="421" t="s">
        <v>56</v>
      </c>
      <c r="C265" s="119" t="s">
        <v>1201</v>
      </c>
      <c r="D265" s="103" t="s">
        <v>310</v>
      </c>
      <c r="E265" s="411" t="s">
        <v>1251</v>
      </c>
      <c r="F265" s="92" t="s">
        <v>1252</v>
      </c>
      <c r="G265" s="412" t="s">
        <v>60</v>
      </c>
      <c r="H265" s="103" t="s">
        <v>1253</v>
      </c>
      <c r="I265" s="103" t="s">
        <v>874</v>
      </c>
      <c r="J265" s="104">
        <v>5.7</v>
      </c>
      <c r="K265" s="103" t="s">
        <v>822</v>
      </c>
      <c r="L265" s="103" t="s">
        <v>129</v>
      </c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03" t="s">
        <v>967</v>
      </c>
      <c r="AA265" s="106">
        <f t="shared" si="44"/>
        <v>0.178571428571431</v>
      </c>
      <c r="AB265" s="103" t="s">
        <v>823</v>
      </c>
      <c r="AC265" s="108">
        <f>(AB265-Z265)*VLOOKUP(AE265,公斤水的体积!A:B,2,)</f>
        <v>41.135757</v>
      </c>
      <c r="AD265" s="422">
        <f t="shared" si="45"/>
        <v>0.331114634146337</v>
      </c>
      <c r="AE265" s="102">
        <v>15</v>
      </c>
      <c r="AF265" s="211"/>
      <c r="AG265" s="211"/>
      <c r="AH265" s="97" t="s">
        <v>562</v>
      </c>
      <c r="AI265" s="416">
        <v>140</v>
      </c>
      <c r="AJ265" s="422">
        <f t="shared" si="46"/>
        <v>0.571428571428571</v>
      </c>
      <c r="AL265" s="116" t="s">
        <v>64</v>
      </c>
      <c r="AM265" s="116" t="s">
        <v>64</v>
      </c>
      <c r="AN265" s="116" t="s">
        <v>64</v>
      </c>
      <c r="AO265" s="116" t="s">
        <v>64</v>
      </c>
      <c r="AP265" s="116" t="s">
        <v>64</v>
      </c>
      <c r="AQ265" s="116" t="s">
        <v>64</v>
      </c>
      <c r="AR265" s="423" t="str">
        <f t="shared" si="47"/>
        <v>合格</v>
      </c>
      <c r="AS265" s="117" t="s">
        <v>65</v>
      </c>
      <c r="AT265" s="103" t="s">
        <v>1201</v>
      </c>
      <c r="AU265" s="65" t="s">
        <v>319</v>
      </c>
    </row>
    <row r="266" ht="15" spans="1:47">
      <c r="A266" s="66">
        <v>260</v>
      </c>
      <c r="B266" s="421" t="s">
        <v>56</v>
      </c>
      <c r="C266" s="119" t="s">
        <v>1201</v>
      </c>
      <c r="D266" s="103" t="s">
        <v>310</v>
      </c>
      <c r="E266" s="411" t="s">
        <v>1254</v>
      </c>
      <c r="F266" s="92" t="s">
        <v>1255</v>
      </c>
      <c r="G266" s="412" t="s">
        <v>60</v>
      </c>
      <c r="H266" s="103" t="s">
        <v>855</v>
      </c>
      <c r="I266" s="103" t="s">
        <v>173</v>
      </c>
      <c r="J266" s="104">
        <v>5.7</v>
      </c>
      <c r="K266" s="103" t="s">
        <v>725</v>
      </c>
      <c r="L266" s="103" t="s">
        <v>161</v>
      </c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03" t="s">
        <v>473</v>
      </c>
      <c r="AA266" s="106">
        <f t="shared" si="44"/>
        <v>0.202429149797574</v>
      </c>
      <c r="AB266" s="103" t="s">
        <v>539</v>
      </c>
      <c r="AC266" s="108">
        <f>(AB266-Z266)*VLOOKUP(AE266,公斤水的体积!A:B,2,)</f>
        <v>40.435148</v>
      </c>
      <c r="AD266" s="422">
        <f t="shared" si="45"/>
        <v>0.335354838709697</v>
      </c>
      <c r="AE266" s="102">
        <v>15</v>
      </c>
      <c r="AF266" s="211"/>
      <c r="AG266" s="211"/>
      <c r="AH266" s="97" t="s">
        <v>576</v>
      </c>
      <c r="AI266" s="416">
        <v>148.1</v>
      </c>
      <c r="AJ266" s="422">
        <f t="shared" si="46"/>
        <v>1.2153950033761</v>
      </c>
      <c r="AL266" s="116" t="s">
        <v>64</v>
      </c>
      <c r="AM266" s="116" t="s">
        <v>64</v>
      </c>
      <c r="AN266" s="116" t="s">
        <v>64</v>
      </c>
      <c r="AO266" s="116" t="s">
        <v>64</v>
      </c>
      <c r="AP266" s="116" t="s">
        <v>64</v>
      </c>
      <c r="AQ266" s="116" t="s">
        <v>64</v>
      </c>
      <c r="AR266" s="423" t="str">
        <f t="shared" si="47"/>
        <v>合格</v>
      </c>
      <c r="AS266" s="117" t="s">
        <v>65</v>
      </c>
      <c r="AT266" s="103" t="s">
        <v>1201</v>
      </c>
      <c r="AU266" s="65" t="s">
        <v>319</v>
      </c>
    </row>
    <row r="267" ht="15" spans="1:47">
      <c r="A267" s="66">
        <v>261</v>
      </c>
      <c r="B267" s="421" t="s">
        <v>56</v>
      </c>
      <c r="C267" s="119" t="s">
        <v>1201</v>
      </c>
      <c r="D267" s="103" t="s">
        <v>310</v>
      </c>
      <c r="E267" s="411" t="s">
        <v>1256</v>
      </c>
      <c r="F267" s="92" t="s">
        <v>1257</v>
      </c>
      <c r="G267" s="412" t="s">
        <v>60</v>
      </c>
      <c r="H267" s="103" t="s">
        <v>337</v>
      </c>
      <c r="I267" s="103" t="s">
        <v>1038</v>
      </c>
      <c r="J267" s="104">
        <v>5.7</v>
      </c>
      <c r="K267" s="103" t="s">
        <v>615</v>
      </c>
      <c r="L267" s="103" t="s">
        <v>62</v>
      </c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03" t="s">
        <v>663</v>
      </c>
      <c r="AA267" s="106">
        <f t="shared" si="44"/>
        <v>0.212314225053082</v>
      </c>
      <c r="AB267" s="103" t="s">
        <v>362</v>
      </c>
      <c r="AC267" s="108">
        <f>(AB267-Z267)*VLOOKUP(AE267,公斤水的体积!A:B,2,)</f>
        <v>40.134887</v>
      </c>
      <c r="AD267" s="422">
        <f t="shared" si="45"/>
        <v>0.33721749999998</v>
      </c>
      <c r="AE267" s="102">
        <v>15</v>
      </c>
      <c r="AF267" s="211"/>
      <c r="AG267" s="211"/>
      <c r="AH267" s="97" t="s">
        <v>430</v>
      </c>
      <c r="AI267" s="416">
        <v>151.9</v>
      </c>
      <c r="AJ267" s="422">
        <f t="shared" si="46"/>
        <v>0.789993416721527</v>
      </c>
      <c r="AL267" s="116" t="s">
        <v>64</v>
      </c>
      <c r="AM267" s="116" t="s">
        <v>64</v>
      </c>
      <c r="AN267" s="116" t="s">
        <v>64</v>
      </c>
      <c r="AO267" s="116" t="s">
        <v>64</v>
      </c>
      <c r="AP267" s="116" t="s">
        <v>64</v>
      </c>
      <c r="AQ267" s="116" t="s">
        <v>64</v>
      </c>
      <c r="AR267" s="423" t="str">
        <f t="shared" si="47"/>
        <v>合格</v>
      </c>
      <c r="AS267" s="117" t="s">
        <v>65</v>
      </c>
      <c r="AT267" s="103" t="s">
        <v>1201</v>
      </c>
      <c r="AU267" s="65" t="s">
        <v>319</v>
      </c>
    </row>
    <row r="268" ht="15" spans="1:47">
      <c r="A268" s="66">
        <v>262</v>
      </c>
      <c r="B268" s="421" t="s">
        <v>56</v>
      </c>
      <c r="C268" s="119" t="s">
        <v>1201</v>
      </c>
      <c r="D268" s="103" t="s">
        <v>310</v>
      </c>
      <c r="E268" s="411" t="s">
        <v>1258</v>
      </c>
      <c r="F268" s="92" t="s">
        <v>1259</v>
      </c>
      <c r="G268" s="412" t="s">
        <v>60</v>
      </c>
      <c r="H268" s="103" t="s">
        <v>94</v>
      </c>
      <c r="I268" s="103" t="s">
        <v>173</v>
      </c>
      <c r="J268" s="104">
        <v>5.7</v>
      </c>
      <c r="K268" s="103" t="s">
        <v>473</v>
      </c>
      <c r="L268" s="103" t="s">
        <v>114</v>
      </c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03" t="s">
        <v>668</v>
      </c>
      <c r="AA268" s="106">
        <f t="shared" si="44"/>
        <v>0.202839756592281</v>
      </c>
      <c r="AB268" s="103" t="s">
        <v>474</v>
      </c>
      <c r="AC268" s="108">
        <f>(AB268-Z268)*VLOOKUP(AE268,公斤水的体积!A:B,2,)</f>
        <v>40.335061</v>
      </c>
      <c r="AD268" s="422">
        <f t="shared" si="45"/>
        <v>0.335972636815904</v>
      </c>
      <c r="AE268" s="102">
        <v>15</v>
      </c>
      <c r="AF268" s="211"/>
      <c r="AG268" s="211"/>
      <c r="AH268" s="97" t="s">
        <v>576</v>
      </c>
      <c r="AI268" s="416">
        <v>149.1</v>
      </c>
      <c r="AJ268" s="422">
        <f t="shared" si="46"/>
        <v>1.20724346076459</v>
      </c>
      <c r="AL268" s="116" t="s">
        <v>64</v>
      </c>
      <c r="AM268" s="116" t="s">
        <v>64</v>
      </c>
      <c r="AN268" s="116" t="s">
        <v>64</v>
      </c>
      <c r="AO268" s="116" t="s">
        <v>64</v>
      </c>
      <c r="AP268" s="116" t="s">
        <v>64</v>
      </c>
      <c r="AQ268" s="116" t="s">
        <v>64</v>
      </c>
      <c r="AR268" s="423" t="str">
        <f t="shared" si="47"/>
        <v>合格</v>
      </c>
      <c r="AS268" s="117" t="s">
        <v>65</v>
      </c>
      <c r="AT268" s="103" t="s">
        <v>1201</v>
      </c>
      <c r="AU268" s="65" t="s">
        <v>319</v>
      </c>
    </row>
    <row r="269" ht="15" spans="1:47">
      <c r="A269" s="66">
        <v>263</v>
      </c>
      <c r="B269" s="421" t="s">
        <v>56</v>
      </c>
      <c r="C269" s="119" t="s">
        <v>1201</v>
      </c>
      <c r="D269" s="103" t="s">
        <v>310</v>
      </c>
      <c r="E269" s="411" t="s">
        <v>1260</v>
      </c>
      <c r="F269" s="92" t="s">
        <v>1261</v>
      </c>
      <c r="G269" s="412" t="s">
        <v>60</v>
      </c>
      <c r="H269" s="103" t="s">
        <v>898</v>
      </c>
      <c r="I269" s="103" t="s">
        <v>81</v>
      </c>
      <c r="J269" s="104">
        <v>5.7</v>
      </c>
      <c r="K269" s="103" t="s">
        <v>491</v>
      </c>
      <c r="L269" s="103" t="s">
        <v>221</v>
      </c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03" t="s">
        <v>492</v>
      </c>
      <c r="AA269" s="106">
        <f t="shared" si="44"/>
        <v>0.208333333333336</v>
      </c>
      <c r="AB269" s="103" t="s">
        <v>938</v>
      </c>
      <c r="AC269" s="108">
        <f>(AB269-Z269)*VLOOKUP(AE269,公斤水的体积!A:B,2,)</f>
        <v>38.133147</v>
      </c>
      <c r="AD269" s="422">
        <f t="shared" si="45"/>
        <v>0.350386842105266</v>
      </c>
      <c r="AE269" s="102">
        <v>15</v>
      </c>
      <c r="AF269" s="211"/>
      <c r="AG269" s="211"/>
      <c r="AH269" s="97" t="s">
        <v>357</v>
      </c>
      <c r="AI269" s="416">
        <v>140</v>
      </c>
      <c r="AJ269" s="422">
        <f t="shared" si="46"/>
        <v>0.714285714285714</v>
      </c>
      <c r="AL269" s="116" t="s">
        <v>64</v>
      </c>
      <c r="AM269" s="116" t="s">
        <v>64</v>
      </c>
      <c r="AN269" s="116" t="s">
        <v>64</v>
      </c>
      <c r="AO269" s="116" t="s">
        <v>64</v>
      </c>
      <c r="AP269" s="116" t="s">
        <v>64</v>
      </c>
      <c r="AQ269" s="116" t="s">
        <v>64</v>
      </c>
      <c r="AR269" s="423" t="str">
        <f t="shared" si="47"/>
        <v>合格</v>
      </c>
      <c r="AS269" s="117" t="s">
        <v>65</v>
      </c>
      <c r="AT269" s="103" t="s">
        <v>1201</v>
      </c>
      <c r="AU269" s="65" t="s">
        <v>319</v>
      </c>
    </row>
    <row r="270" ht="15" spans="1:47">
      <c r="A270" s="66">
        <v>264</v>
      </c>
      <c r="B270" s="421" t="s">
        <v>56</v>
      </c>
      <c r="C270" s="119" t="s">
        <v>1262</v>
      </c>
      <c r="D270" s="103" t="s">
        <v>310</v>
      </c>
      <c r="E270" s="411" t="s">
        <v>1263</v>
      </c>
      <c r="F270" s="92" t="s">
        <v>1264</v>
      </c>
      <c r="G270" s="412" t="s">
        <v>60</v>
      </c>
      <c r="H270" s="103" t="s">
        <v>836</v>
      </c>
      <c r="I270" s="103" t="s">
        <v>152</v>
      </c>
      <c r="J270" s="104">
        <v>5.7</v>
      </c>
      <c r="K270" s="103" t="s">
        <v>579</v>
      </c>
      <c r="L270" s="103" t="s">
        <v>161</v>
      </c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03" t="s">
        <v>483</v>
      </c>
      <c r="AA270" s="106">
        <f t="shared" si="44"/>
        <v>0.210970464135024</v>
      </c>
      <c r="AB270" s="103" t="s">
        <v>340</v>
      </c>
      <c r="AC270" s="108">
        <f>(AB270-Z270)*VLOOKUP(AE270,公斤水的体积!A:B,2,)</f>
        <v>40.435148</v>
      </c>
      <c r="AD270" s="422">
        <f t="shared" si="45"/>
        <v>0.335354838709697</v>
      </c>
      <c r="AE270" s="102">
        <v>15</v>
      </c>
      <c r="AF270" s="211"/>
      <c r="AG270" s="211"/>
      <c r="AH270" s="97" t="s">
        <v>515</v>
      </c>
      <c r="AI270" s="416">
        <v>150.9</v>
      </c>
      <c r="AJ270" s="422">
        <f t="shared" si="46"/>
        <v>1.39165009940358</v>
      </c>
      <c r="AL270" s="116" t="s">
        <v>64</v>
      </c>
      <c r="AM270" s="116" t="s">
        <v>64</v>
      </c>
      <c r="AN270" s="116" t="s">
        <v>64</v>
      </c>
      <c r="AO270" s="116" t="s">
        <v>64</v>
      </c>
      <c r="AP270" s="116" t="s">
        <v>64</v>
      </c>
      <c r="AQ270" s="116" t="s">
        <v>64</v>
      </c>
      <c r="AR270" s="423" t="str">
        <f t="shared" si="47"/>
        <v>合格</v>
      </c>
      <c r="AS270" s="117" t="s">
        <v>65</v>
      </c>
      <c r="AT270" s="103" t="s">
        <v>1262</v>
      </c>
      <c r="AU270" s="65" t="s">
        <v>319</v>
      </c>
    </row>
    <row r="271" ht="15" spans="1:47">
      <c r="A271" s="66">
        <v>265</v>
      </c>
      <c r="B271" s="421" t="s">
        <v>56</v>
      </c>
      <c r="C271" s="119" t="s">
        <v>1262</v>
      </c>
      <c r="D271" s="103" t="s">
        <v>310</v>
      </c>
      <c r="E271" s="411" t="s">
        <v>1265</v>
      </c>
      <c r="F271" s="92" t="s">
        <v>1266</v>
      </c>
      <c r="G271" s="412" t="s">
        <v>351</v>
      </c>
      <c r="H271" s="103" t="s">
        <v>1267</v>
      </c>
      <c r="I271" s="103" t="s">
        <v>81</v>
      </c>
      <c r="J271" s="104">
        <v>5.7</v>
      </c>
      <c r="K271" s="103" t="s">
        <v>579</v>
      </c>
      <c r="L271" s="103" t="s">
        <v>300</v>
      </c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  <c r="Z271" s="103" t="s">
        <v>483</v>
      </c>
      <c r="AA271" s="106">
        <f t="shared" si="44"/>
        <v>0.210970464135024</v>
      </c>
      <c r="AB271" s="103" t="s">
        <v>504</v>
      </c>
      <c r="AC271" s="108">
        <f>(AB271-Z271)*VLOOKUP(AE271,公斤水的体积!A:B,2,)</f>
        <v>40.835496</v>
      </c>
      <c r="AD271" s="422">
        <f t="shared" si="45"/>
        <v>0.332914004913978</v>
      </c>
      <c r="AE271" s="102">
        <v>15</v>
      </c>
      <c r="AF271" s="211"/>
      <c r="AG271" s="211"/>
      <c r="AH271" s="97" t="s">
        <v>576</v>
      </c>
      <c r="AI271" s="416">
        <v>171.9</v>
      </c>
      <c r="AJ271" s="422">
        <f t="shared" si="46"/>
        <v>1.04712041884817</v>
      </c>
      <c r="AL271" s="116" t="s">
        <v>64</v>
      </c>
      <c r="AM271" s="116" t="s">
        <v>64</v>
      </c>
      <c r="AN271" s="116" t="s">
        <v>64</v>
      </c>
      <c r="AO271" s="116" t="s">
        <v>64</v>
      </c>
      <c r="AP271" s="116" t="s">
        <v>64</v>
      </c>
      <c r="AQ271" s="116" t="s">
        <v>64</v>
      </c>
      <c r="AR271" s="423" t="str">
        <f t="shared" si="47"/>
        <v>合格</v>
      </c>
      <c r="AS271" s="117" t="s">
        <v>65</v>
      </c>
      <c r="AT271" s="103" t="s">
        <v>1262</v>
      </c>
      <c r="AU271" s="65" t="s">
        <v>319</v>
      </c>
    </row>
    <row r="272" ht="15" spans="1:47">
      <c r="A272" s="66">
        <v>266</v>
      </c>
      <c r="B272" s="421" t="s">
        <v>56</v>
      </c>
      <c r="C272" s="119" t="s">
        <v>1262</v>
      </c>
      <c r="D272" s="103" t="s">
        <v>310</v>
      </c>
      <c r="E272" s="411" t="s">
        <v>1268</v>
      </c>
      <c r="F272" s="92" t="s">
        <v>1269</v>
      </c>
      <c r="G272" s="412" t="s">
        <v>118</v>
      </c>
      <c r="H272" s="103" t="s">
        <v>234</v>
      </c>
      <c r="I272" s="103" t="s">
        <v>252</v>
      </c>
      <c r="J272" s="104">
        <v>5.7</v>
      </c>
      <c r="K272" s="103" t="s">
        <v>479</v>
      </c>
      <c r="L272" s="103" t="s">
        <v>62</v>
      </c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03" t="s">
        <v>491</v>
      </c>
      <c r="AA272" s="106">
        <f t="shared" si="44"/>
        <v>0.207900207900211</v>
      </c>
      <c r="AB272" s="103" t="s">
        <v>504</v>
      </c>
      <c r="AC272" s="108">
        <f>(AB272-Z272)*VLOOKUP(AE272,公斤水的体积!A:B,2,)</f>
        <v>40.134887</v>
      </c>
      <c r="AD272" s="422">
        <f t="shared" si="45"/>
        <v>0.33721749999998</v>
      </c>
      <c r="AE272" s="102">
        <v>15</v>
      </c>
      <c r="AF272" s="211"/>
      <c r="AG272" s="211"/>
      <c r="AH272" s="97" t="s">
        <v>576</v>
      </c>
      <c r="AI272" s="416">
        <v>148.8</v>
      </c>
      <c r="AJ272" s="422">
        <f t="shared" si="46"/>
        <v>1.20967741935484</v>
      </c>
      <c r="AL272" s="116" t="s">
        <v>64</v>
      </c>
      <c r="AM272" s="116" t="s">
        <v>64</v>
      </c>
      <c r="AN272" s="116" t="s">
        <v>64</v>
      </c>
      <c r="AO272" s="116" t="s">
        <v>64</v>
      </c>
      <c r="AP272" s="116" t="s">
        <v>64</v>
      </c>
      <c r="AQ272" s="116" t="s">
        <v>64</v>
      </c>
      <c r="AR272" s="423" t="str">
        <f t="shared" si="47"/>
        <v>合格</v>
      </c>
      <c r="AS272" s="117" t="s">
        <v>65</v>
      </c>
      <c r="AT272" s="103" t="s">
        <v>1262</v>
      </c>
      <c r="AU272" s="65" t="s">
        <v>319</v>
      </c>
    </row>
    <row r="273" ht="15" spans="1:47">
      <c r="A273" s="66">
        <v>267</v>
      </c>
      <c r="B273" s="421" t="s">
        <v>56</v>
      </c>
      <c r="C273" s="119" t="s">
        <v>1262</v>
      </c>
      <c r="D273" s="103" t="s">
        <v>310</v>
      </c>
      <c r="E273" s="411" t="s">
        <v>1270</v>
      </c>
      <c r="F273" s="92" t="s">
        <v>1271</v>
      </c>
      <c r="G273" s="412" t="s">
        <v>570</v>
      </c>
      <c r="H273" s="103" t="s">
        <v>879</v>
      </c>
      <c r="I273" s="103" t="s">
        <v>152</v>
      </c>
      <c r="J273" s="104">
        <v>5.7</v>
      </c>
      <c r="K273" s="103" t="s">
        <v>503</v>
      </c>
      <c r="L273" s="103" t="s">
        <v>114</v>
      </c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03" t="s">
        <v>338</v>
      </c>
      <c r="AA273" s="106">
        <f t="shared" si="44"/>
        <v>0.20920502092049</v>
      </c>
      <c r="AB273" s="103" t="s">
        <v>497</v>
      </c>
      <c r="AC273" s="108">
        <f>(AB273-Z273)*VLOOKUP(AE273,公斤水的体积!A:B,2,)</f>
        <v>40.335061</v>
      </c>
      <c r="AD273" s="422">
        <f t="shared" si="45"/>
        <v>0.335972636815904</v>
      </c>
      <c r="AE273" s="102">
        <v>15</v>
      </c>
      <c r="AF273" s="211"/>
      <c r="AG273" s="211"/>
      <c r="AH273" s="97" t="s">
        <v>402</v>
      </c>
      <c r="AI273" s="416">
        <v>153.1</v>
      </c>
      <c r="AJ273" s="422">
        <f t="shared" si="46"/>
        <v>1.30633572828217</v>
      </c>
      <c r="AL273" s="116" t="s">
        <v>64</v>
      </c>
      <c r="AM273" s="116" t="s">
        <v>64</v>
      </c>
      <c r="AN273" s="116" t="s">
        <v>64</v>
      </c>
      <c r="AO273" s="116" t="s">
        <v>64</v>
      </c>
      <c r="AP273" s="116" t="s">
        <v>64</v>
      </c>
      <c r="AQ273" s="116" t="s">
        <v>64</v>
      </c>
      <c r="AR273" s="423" t="str">
        <f t="shared" si="47"/>
        <v>合格</v>
      </c>
      <c r="AS273" s="117" t="s">
        <v>65</v>
      </c>
      <c r="AT273" s="103" t="s">
        <v>1262</v>
      </c>
      <c r="AU273" s="65" t="s">
        <v>319</v>
      </c>
    </row>
    <row r="274" ht="15" spans="1:47">
      <c r="A274" s="66">
        <v>268</v>
      </c>
      <c r="B274" s="421" t="s">
        <v>56</v>
      </c>
      <c r="C274" s="119" t="s">
        <v>1262</v>
      </c>
      <c r="D274" s="103" t="s">
        <v>310</v>
      </c>
      <c r="E274" s="411" t="s">
        <v>1272</v>
      </c>
      <c r="F274" s="92" t="s">
        <v>1273</v>
      </c>
      <c r="G274" s="412" t="s">
        <v>118</v>
      </c>
      <c r="H274" s="103" t="s">
        <v>845</v>
      </c>
      <c r="I274" s="103" t="s">
        <v>252</v>
      </c>
      <c r="J274" s="104">
        <v>5.7</v>
      </c>
      <c r="K274" s="103" t="s">
        <v>446</v>
      </c>
      <c r="L274" s="103" t="s">
        <v>62</v>
      </c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03" t="s">
        <v>1274</v>
      </c>
      <c r="AA274" s="106">
        <f t="shared" si="44"/>
        <v>0.199203187250999</v>
      </c>
      <c r="AB274" s="103" t="s">
        <v>1275</v>
      </c>
      <c r="AC274" s="108">
        <f>(AB274-Z274)*VLOOKUP(AE274,公斤水的体积!A:B,2,)</f>
        <v>40.134887</v>
      </c>
      <c r="AD274" s="422">
        <f t="shared" si="45"/>
        <v>0.337217499999998</v>
      </c>
      <c r="AE274" s="102">
        <v>15</v>
      </c>
      <c r="AF274" s="211"/>
      <c r="AG274" s="211"/>
      <c r="AH274" s="97" t="s">
        <v>576</v>
      </c>
      <c r="AI274" s="416">
        <v>147.6</v>
      </c>
      <c r="AJ274" s="422">
        <f t="shared" si="46"/>
        <v>1.21951219512195</v>
      </c>
      <c r="AL274" s="116" t="s">
        <v>64</v>
      </c>
      <c r="AM274" s="116" t="s">
        <v>64</v>
      </c>
      <c r="AN274" s="116" t="s">
        <v>64</v>
      </c>
      <c r="AO274" s="116" t="s">
        <v>64</v>
      </c>
      <c r="AP274" s="116" t="s">
        <v>64</v>
      </c>
      <c r="AQ274" s="116" t="s">
        <v>64</v>
      </c>
      <c r="AR274" s="423" t="str">
        <f t="shared" si="47"/>
        <v>合格</v>
      </c>
      <c r="AS274" s="117" t="s">
        <v>65</v>
      </c>
      <c r="AT274" s="103" t="s">
        <v>1262</v>
      </c>
      <c r="AU274" s="65" t="s">
        <v>319</v>
      </c>
    </row>
    <row r="275" ht="15" spans="1:47">
      <c r="A275" s="66">
        <v>269</v>
      </c>
      <c r="B275" s="421" t="s">
        <v>56</v>
      </c>
      <c r="C275" s="119" t="s">
        <v>1262</v>
      </c>
      <c r="D275" s="103" t="s">
        <v>310</v>
      </c>
      <c r="E275" s="411" t="s">
        <v>1276</v>
      </c>
      <c r="F275" s="92" t="s">
        <v>1277</v>
      </c>
      <c r="G275" s="412" t="s">
        <v>60</v>
      </c>
      <c r="H275" s="103" t="s">
        <v>753</v>
      </c>
      <c r="I275" s="103" t="s">
        <v>185</v>
      </c>
      <c r="J275" s="118">
        <v>5</v>
      </c>
      <c r="K275" s="103" t="s">
        <v>400</v>
      </c>
      <c r="L275" s="103" t="s">
        <v>62</v>
      </c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03" t="s">
        <v>1052</v>
      </c>
      <c r="AA275" s="106">
        <f t="shared" si="44"/>
        <v>0.218340611353699</v>
      </c>
      <c r="AB275" s="103" t="s">
        <v>1053</v>
      </c>
      <c r="AC275" s="108">
        <f>(AB275-Z275)*VLOOKUP(AE275,公斤水的体积!A:B,2,)</f>
        <v>40.134887</v>
      </c>
      <c r="AD275" s="422">
        <f t="shared" si="45"/>
        <v>0.33721749999998</v>
      </c>
      <c r="AE275" s="102">
        <v>15</v>
      </c>
      <c r="AF275" s="211"/>
      <c r="AG275" s="211"/>
      <c r="AH275" s="97" t="s">
        <v>442</v>
      </c>
      <c r="AI275" s="416">
        <v>157</v>
      </c>
      <c r="AJ275" s="422">
        <f t="shared" si="46"/>
        <v>1.21019108280255</v>
      </c>
      <c r="AL275" s="116" t="s">
        <v>64</v>
      </c>
      <c r="AM275" s="116" t="s">
        <v>64</v>
      </c>
      <c r="AN275" s="116" t="s">
        <v>64</v>
      </c>
      <c r="AO275" s="116" t="s">
        <v>64</v>
      </c>
      <c r="AP275" s="116" t="s">
        <v>64</v>
      </c>
      <c r="AQ275" s="116" t="s">
        <v>64</v>
      </c>
      <c r="AR275" s="423" t="str">
        <f t="shared" si="47"/>
        <v>合格</v>
      </c>
      <c r="AS275" s="117" t="s">
        <v>65</v>
      </c>
      <c r="AT275" s="103" t="s">
        <v>1262</v>
      </c>
      <c r="AU275" s="65" t="s">
        <v>319</v>
      </c>
    </row>
    <row r="276" ht="15" spans="1:47">
      <c r="A276" s="66">
        <v>270</v>
      </c>
      <c r="B276" s="421" t="s">
        <v>56</v>
      </c>
      <c r="C276" s="119" t="s">
        <v>1262</v>
      </c>
      <c r="D276" s="103" t="s">
        <v>310</v>
      </c>
      <c r="E276" s="411" t="s">
        <v>1278</v>
      </c>
      <c r="F276" s="92" t="s">
        <v>1279</v>
      </c>
      <c r="G276" s="412" t="s">
        <v>60</v>
      </c>
      <c r="H276" s="103" t="s">
        <v>556</v>
      </c>
      <c r="I276" s="103" t="s">
        <v>152</v>
      </c>
      <c r="J276" s="104">
        <v>5.7</v>
      </c>
      <c r="K276" s="103" t="s">
        <v>663</v>
      </c>
      <c r="L276" s="103" t="s">
        <v>62</v>
      </c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03" t="s">
        <v>664</v>
      </c>
      <c r="AA276" s="106">
        <f t="shared" si="44"/>
        <v>0.212765957446812</v>
      </c>
      <c r="AB276" s="103" t="s">
        <v>665</v>
      </c>
      <c r="AC276" s="108">
        <f>(AB276-Z276)*VLOOKUP(AE276,公斤水的体积!A:B,2,)</f>
        <v>40.134887</v>
      </c>
      <c r="AD276" s="422">
        <f t="shared" si="45"/>
        <v>0.337217499999998</v>
      </c>
      <c r="AE276" s="102">
        <v>15</v>
      </c>
      <c r="AF276" s="211"/>
      <c r="AG276" s="211"/>
      <c r="AH276" s="97" t="s">
        <v>363</v>
      </c>
      <c r="AI276" s="416">
        <v>151.4</v>
      </c>
      <c r="AJ276" s="422">
        <f t="shared" si="46"/>
        <v>1.12285336856011</v>
      </c>
      <c r="AL276" s="116" t="s">
        <v>64</v>
      </c>
      <c r="AM276" s="116" t="s">
        <v>64</v>
      </c>
      <c r="AN276" s="116" t="s">
        <v>64</v>
      </c>
      <c r="AO276" s="116" t="s">
        <v>64</v>
      </c>
      <c r="AP276" s="116" t="s">
        <v>64</v>
      </c>
      <c r="AQ276" s="116" t="s">
        <v>64</v>
      </c>
      <c r="AR276" s="423" t="str">
        <f t="shared" si="47"/>
        <v>合格</v>
      </c>
      <c r="AS276" s="117" t="s">
        <v>65</v>
      </c>
      <c r="AT276" s="103" t="s">
        <v>1262</v>
      </c>
      <c r="AU276" s="65" t="s">
        <v>319</v>
      </c>
    </row>
    <row r="277" ht="15" spans="1:47">
      <c r="A277" s="66">
        <v>271</v>
      </c>
      <c r="B277" s="421" t="s">
        <v>56</v>
      </c>
      <c r="C277" s="119" t="s">
        <v>1262</v>
      </c>
      <c r="D277" s="103" t="s">
        <v>310</v>
      </c>
      <c r="E277" s="411" t="s">
        <v>1280</v>
      </c>
      <c r="F277" s="92" t="s">
        <v>1281</v>
      </c>
      <c r="G277" s="412" t="s">
        <v>351</v>
      </c>
      <c r="H277" s="103" t="s">
        <v>845</v>
      </c>
      <c r="I277" s="103" t="s">
        <v>61</v>
      </c>
      <c r="J277" s="104">
        <v>5.7</v>
      </c>
      <c r="K277" s="103" t="s">
        <v>749</v>
      </c>
      <c r="L277" s="103" t="s">
        <v>354</v>
      </c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03" t="s">
        <v>750</v>
      </c>
      <c r="AA277" s="106">
        <f t="shared" si="44"/>
        <v>0.181159420289858</v>
      </c>
      <c r="AB277" s="103" t="s">
        <v>369</v>
      </c>
      <c r="AC277" s="108">
        <f>(AB277-Z277)*VLOOKUP(AE277,公斤水的体积!A:B,2,)</f>
        <v>40.735409</v>
      </c>
      <c r="AD277" s="422">
        <f t="shared" si="45"/>
        <v>0.333519704433469</v>
      </c>
      <c r="AE277" s="102">
        <v>15</v>
      </c>
      <c r="AF277" s="211"/>
      <c r="AG277" s="211"/>
      <c r="AH277" s="97" t="s">
        <v>1108</v>
      </c>
      <c r="AI277" s="416">
        <v>137.4</v>
      </c>
      <c r="AJ277" s="422">
        <f t="shared" si="46"/>
        <v>4.07569141193595</v>
      </c>
      <c r="AL277" s="116" t="s">
        <v>64</v>
      </c>
      <c r="AM277" s="116" t="s">
        <v>64</v>
      </c>
      <c r="AN277" s="116" t="s">
        <v>64</v>
      </c>
      <c r="AO277" s="116" t="s">
        <v>64</v>
      </c>
      <c r="AP277" s="116" t="s">
        <v>64</v>
      </c>
      <c r="AQ277" s="116" t="s">
        <v>64</v>
      </c>
      <c r="AR277" s="423" t="str">
        <f t="shared" si="47"/>
        <v>合格</v>
      </c>
      <c r="AS277" s="117" t="s">
        <v>65</v>
      </c>
      <c r="AT277" s="103" t="s">
        <v>1262</v>
      </c>
      <c r="AU277" s="65" t="s">
        <v>319</v>
      </c>
    </row>
    <row r="278" ht="15" spans="1:47">
      <c r="A278" s="66">
        <v>272</v>
      </c>
      <c r="B278" s="421" t="s">
        <v>56</v>
      </c>
      <c r="C278" s="119" t="s">
        <v>1262</v>
      </c>
      <c r="D278" s="103" t="s">
        <v>310</v>
      </c>
      <c r="E278" s="411" t="s">
        <v>1282</v>
      </c>
      <c r="F278" s="92" t="s">
        <v>1283</v>
      </c>
      <c r="G278" s="412" t="s">
        <v>137</v>
      </c>
      <c r="H278" s="103" t="s">
        <v>1089</v>
      </c>
      <c r="I278" s="103" t="s">
        <v>81</v>
      </c>
      <c r="J278" s="104">
        <v>5.7</v>
      </c>
      <c r="K278" s="103" t="s">
        <v>710</v>
      </c>
      <c r="L278" s="103" t="s">
        <v>129</v>
      </c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03" t="s">
        <v>399</v>
      </c>
      <c r="AA278" s="106">
        <f t="shared" si="44"/>
        <v>0.217391304347829</v>
      </c>
      <c r="AB278" s="103" t="s">
        <v>665</v>
      </c>
      <c r="AC278" s="108">
        <f>(AB278-Z278)*VLOOKUP(AE278,公斤水的体积!A:B,2,)</f>
        <v>41.135757</v>
      </c>
      <c r="AD278" s="422">
        <f t="shared" si="45"/>
        <v>0.331114634146337</v>
      </c>
      <c r="AE278" s="102">
        <v>15</v>
      </c>
      <c r="AF278" s="211"/>
      <c r="AG278" s="211"/>
      <c r="AH278" s="97" t="s">
        <v>318</v>
      </c>
      <c r="AI278" s="416">
        <v>165.1</v>
      </c>
      <c r="AJ278" s="422">
        <f t="shared" si="46"/>
        <v>2.54391278013325</v>
      </c>
      <c r="AL278" s="116" t="s">
        <v>64</v>
      </c>
      <c r="AM278" s="116" t="s">
        <v>64</v>
      </c>
      <c r="AN278" s="116" t="s">
        <v>64</v>
      </c>
      <c r="AO278" s="116" t="s">
        <v>64</v>
      </c>
      <c r="AP278" s="116" t="s">
        <v>64</v>
      </c>
      <c r="AQ278" s="116" t="s">
        <v>64</v>
      </c>
      <c r="AR278" s="423" t="str">
        <f t="shared" si="47"/>
        <v>合格</v>
      </c>
      <c r="AS278" s="117" t="s">
        <v>65</v>
      </c>
      <c r="AT278" s="103" t="s">
        <v>1262</v>
      </c>
      <c r="AU278" s="65" t="s">
        <v>319</v>
      </c>
    </row>
    <row r="279" ht="15" spans="1:47">
      <c r="A279" s="66">
        <v>273</v>
      </c>
      <c r="B279" s="421" t="s">
        <v>56</v>
      </c>
      <c r="C279" s="119" t="s">
        <v>1262</v>
      </c>
      <c r="D279" s="103" t="s">
        <v>310</v>
      </c>
      <c r="E279" s="411" t="s">
        <v>1284</v>
      </c>
      <c r="F279" s="92" t="s">
        <v>1285</v>
      </c>
      <c r="G279" s="412" t="s">
        <v>570</v>
      </c>
      <c r="H279" s="103" t="s">
        <v>1286</v>
      </c>
      <c r="I279" s="103" t="s">
        <v>954</v>
      </c>
      <c r="J279" s="104">
        <v>5.7</v>
      </c>
      <c r="K279" s="103" t="s">
        <v>663</v>
      </c>
      <c r="L279" s="103" t="s">
        <v>114</v>
      </c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  <c r="Z279" s="103" t="s">
        <v>664</v>
      </c>
      <c r="AA279" s="106">
        <f t="shared" si="44"/>
        <v>0.212765957446812</v>
      </c>
      <c r="AB279" s="103" t="s">
        <v>859</v>
      </c>
      <c r="AC279" s="108">
        <f>(AB279-Z279)*VLOOKUP(AE279,公斤水的体积!A:B,2,)</f>
        <v>40.335061</v>
      </c>
      <c r="AD279" s="422">
        <f t="shared" si="45"/>
        <v>0.335972636815921</v>
      </c>
      <c r="AE279" s="102">
        <v>15</v>
      </c>
      <c r="AF279" s="211"/>
      <c r="AG279" s="211"/>
      <c r="AH279" s="97" t="s">
        <v>394</v>
      </c>
      <c r="AI279" s="416">
        <v>156.3</v>
      </c>
      <c r="AJ279" s="422">
        <f t="shared" si="46"/>
        <v>1.47152911068458</v>
      </c>
      <c r="AL279" s="116" t="s">
        <v>64</v>
      </c>
      <c r="AM279" s="116" t="s">
        <v>64</v>
      </c>
      <c r="AN279" s="116" t="s">
        <v>64</v>
      </c>
      <c r="AO279" s="116" t="s">
        <v>64</v>
      </c>
      <c r="AP279" s="116" t="s">
        <v>64</v>
      </c>
      <c r="AQ279" s="116" t="s">
        <v>64</v>
      </c>
      <c r="AR279" s="423" t="str">
        <f t="shared" si="47"/>
        <v>合格</v>
      </c>
      <c r="AS279" s="117" t="s">
        <v>65</v>
      </c>
      <c r="AT279" s="103" t="s">
        <v>1262</v>
      </c>
      <c r="AU279" s="65" t="s">
        <v>319</v>
      </c>
    </row>
    <row r="280" ht="15" spans="1:47">
      <c r="A280" s="66">
        <v>274</v>
      </c>
      <c r="B280" s="421" t="s">
        <v>56</v>
      </c>
      <c r="C280" s="119" t="s">
        <v>1262</v>
      </c>
      <c r="D280" s="103" t="s">
        <v>310</v>
      </c>
      <c r="E280" s="411" t="s">
        <v>1287</v>
      </c>
      <c r="F280" s="92" t="s">
        <v>1288</v>
      </c>
      <c r="G280" s="412" t="s">
        <v>570</v>
      </c>
      <c r="H280" s="103" t="s">
        <v>1286</v>
      </c>
      <c r="I280" s="103" t="s">
        <v>372</v>
      </c>
      <c r="J280" s="104">
        <v>5.7</v>
      </c>
      <c r="K280" s="103" t="s">
        <v>663</v>
      </c>
      <c r="L280" s="103" t="s">
        <v>114</v>
      </c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03" t="s">
        <v>664</v>
      </c>
      <c r="AA280" s="106">
        <f t="shared" si="44"/>
        <v>0.212765957446812</v>
      </c>
      <c r="AB280" s="103" t="s">
        <v>859</v>
      </c>
      <c r="AC280" s="108">
        <f>(AB280-Z280)*VLOOKUP(AE280,公斤水的体积!A:B,2,)</f>
        <v>40.335061</v>
      </c>
      <c r="AD280" s="422">
        <f t="shared" si="45"/>
        <v>0.335972636815921</v>
      </c>
      <c r="AE280" s="102">
        <v>15</v>
      </c>
      <c r="AF280" s="211"/>
      <c r="AG280" s="211"/>
      <c r="AH280" s="97" t="s">
        <v>1096</v>
      </c>
      <c r="AI280" s="416">
        <v>151.5</v>
      </c>
      <c r="AJ280" s="422">
        <f t="shared" si="46"/>
        <v>3.56435643564356</v>
      </c>
      <c r="AL280" s="116" t="s">
        <v>64</v>
      </c>
      <c r="AM280" s="116" t="s">
        <v>64</v>
      </c>
      <c r="AN280" s="116" t="s">
        <v>64</v>
      </c>
      <c r="AO280" s="116" t="s">
        <v>64</v>
      </c>
      <c r="AP280" s="116" t="s">
        <v>64</v>
      </c>
      <c r="AQ280" s="116" t="s">
        <v>64</v>
      </c>
      <c r="AR280" s="423" t="str">
        <f t="shared" si="47"/>
        <v>合格</v>
      </c>
      <c r="AS280" s="117" t="s">
        <v>65</v>
      </c>
      <c r="AT280" s="103" t="s">
        <v>1262</v>
      </c>
      <c r="AU280" s="65" t="s">
        <v>319</v>
      </c>
    </row>
    <row r="281" ht="15" spans="1:47">
      <c r="A281" s="66">
        <v>275</v>
      </c>
      <c r="B281" s="421" t="s">
        <v>56</v>
      </c>
      <c r="C281" s="119" t="s">
        <v>1262</v>
      </c>
      <c r="D281" s="103" t="s">
        <v>310</v>
      </c>
      <c r="E281" s="411" t="s">
        <v>1289</v>
      </c>
      <c r="F281" s="92" t="s">
        <v>1290</v>
      </c>
      <c r="G281" s="412" t="s">
        <v>60</v>
      </c>
      <c r="H281" s="103" t="s">
        <v>344</v>
      </c>
      <c r="I281" s="103" t="s">
        <v>139</v>
      </c>
      <c r="J281" s="104">
        <v>5.7</v>
      </c>
      <c r="K281" s="103" t="s">
        <v>514</v>
      </c>
      <c r="L281" s="103" t="s">
        <v>62</v>
      </c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03" t="s">
        <v>345</v>
      </c>
      <c r="AA281" s="106">
        <f t="shared" si="44"/>
        <v>0.203665987780044</v>
      </c>
      <c r="AB281" s="103" t="s">
        <v>1291</v>
      </c>
      <c r="AC281" s="108">
        <f>(AB281-Z281)*VLOOKUP(AE281,公斤水的体积!A:B,2,)</f>
        <v>40.134887</v>
      </c>
      <c r="AD281" s="422">
        <f t="shared" si="45"/>
        <v>0.33721749999998</v>
      </c>
      <c r="AE281" s="102">
        <v>15</v>
      </c>
      <c r="AF281" s="211"/>
      <c r="AG281" s="211"/>
      <c r="AH281" s="97" t="s">
        <v>394</v>
      </c>
      <c r="AI281" s="416">
        <v>142.3</v>
      </c>
      <c r="AJ281" s="422">
        <f t="shared" si="46"/>
        <v>1.61630358397751</v>
      </c>
      <c r="AL281" s="116" t="s">
        <v>64</v>
      </c>
      <c r="AM281" s="116" t="s">
        <v>64</v>
      </c>
      <c r="AN281" s="116" t="s">
        <v>64</v>
      </c>
      <c r="AO281" s="116" t="s">
        <v>64</v>
      </c>
      <c r="AP281" s="116" t="s">
        <v>64</v>
      </c>
      <c r="AQ281" s="116" t="s">
        <v>64</v>
      </c>
      <c r="AR281" s="423" t="str">
        <f t="shared" si="47"/>
        <v>合格</v>
      </c>
      <c r="AS281" s="117" t="s">
        <v>65</v>
      </c>
      <c r="AT281" s="103" t="s">
        <v>1262</v>
      </c>
      <c r="AU281" s="65" t="s">
        <v>319</v>
      </c>
    </row>
    <row r="282" ht="15" spans="1:47">
      <c r="A282" s="66">
        <v>276</v>
      </c>
      <c r="B282" s="421" t="s">
        <v>56</v>
      </c>
      <c r="C282" s="119" t="s">
        <v>1262</v>
      </c>
      <c r="D282" s="103" t="s">
        <v>310</v>
      </c>
      <c r="E282" s="411" t="s">
        <v>1292</v>
      </c>
      <c r="F282" s="92" t="s">
        <v>1293</v>
      </c>
      <c r="G282" s="412" t="s">
        <v>118</v>
      </c>
      <c r="H282" s="103" t="s">
        <v>1226</v>
      </c>
      <c r="I282" s="103" t="s">
        <v>81</v>
      </c>
      <c r="J282" s="104">
        <v>5.7</v>
      </c>
      <c r="K282" s="103" t="s">
        <v>519</v>
      </c>
      <c r="L282" s="103" t="s">
        <v>62</v>
      </c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  <c r="Z282" s="103" t="s">
        <v>478</v>
      </c>
      <c r="AA282" s="106">
        <f t="shared" si="44"/>
        <v>0.207039337474108</v>
      </c>
      <c r="AB282" s="103" t="s">
        <v>493</v>
      </c>
      <c r="AC282" s="108">
        <f>(AB282-Z282)*VLOOKUP(AE282,公斤水的体积!A:B,2,)</f>
        <v>40.134887</v>
      </c>
      <c r="AD282" s="422">
        <f t="shared" si="45"/>
        <v>0.33721749999998</v>
      </c>
      <c r="AE282" s="102">
        <v>15</v>
      </c>
      <c r="AF282" s="211"/>
      <c r="AG282" s="211"/>
      <c r="AH282" s="97" t="s">
        <v>1033</v>
      </c>
      <c r="AI282" s="416">
        <v>144.9</v>
      </c>
      <c r="AJ282" s="422">
        <f t="shared" si="46"/>
        <v>2.0703933747412</v>
      </c>
      <c r="AL282" s="116" t="s">
        <v>64</v>
      </c>
      <c r="AM282" s="116" t="s">
        <v>64</v>
      </c>
      <c r="AN282" s="116" t="s">
        <v>64</v>
      </c>
      <c r="AO282" s="116" t="s">
        <v>64</v>
      </c>
      <c r="AP282" s="116" t="s">
        <v>64</v>
      </c>
      <c r="AQ282" s="116" t="s">
        <v>64</v>
      </c>
      <c r="AR282" s="423" t="str">
        <f t="shared" si="47"/>
        <v>合格</v>
      </c>
      <c r="AS282" s="117" t="s">
        <v>65</v>
      </c>
      <c r="AT282" s="103" t="s">
        <v>1262</v>
      </c>
      <c r="AU282" s="65" t="s">
        <v>319</v>
      </c>
    </row>
    <row r="283" ht="15" spans="1:47">
      <c r="A283" s="66">
        <v>277</v>
      </c>
      <c r="B283" s="421" t="s">
        <v>56</v>
      </c>
      <c r="C283" s="119" t="s">
        <v>1262</v>
      </c>
      <c r="D283" s="103" t="s">
        <v>310</v>
      </c>
      <c r="E283" s="411" t="s">
        <v>1294</v>
      </c>
      <c r="F283" s="92" t="s">
        <v>1295</v>
      </c>
      <c r="G283" s="412" t="s">
        <v>79</v>
      </c>
      <c r="H283" s="103" t="s">
        <v>898</v>
      </c>
      <c r="I283" s="103" t="s">
        <v>139</v>
      </c>
      <c r="J283" s="104">
        <v>5.7</v>
      </c>
      <c r="K283" s="103" t="s">
        <v>1296</v>
      </c>
      <c r="L283" s="103" t="s">
        <v>260</v>
      </c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03" t="s">
        <v>1297</v>
      </c>
      <c r="AA283" s="106">
        <f t="shared" si="44"/>
        <v>0.167785234899331</v>
      </c>
      <c r="AB283" s="103" t="s">
        <v>457</v>
      </c>
      <c r="AC283" s="108">
        <f>(AB283-Z283)*VLOOKUP(AE283,公斤水的体积!A:B,2,)</f>
        <v>39.134017</v>
      </c>
      <c r="AD283" s="422">
        <f t="shared" si="45"/>
        <v>0.343633333333315</v>
      </c>
      <c r="AE283" s="102">
        <v>15</v>
      </c>
      <c r="AF283" s="211"/>
      <c r="AG283" s="211"/>
      <c r="AH283" s="97" t="s">
        <v>927</v>
      </c>
      <c r="AI283" s="416">
        <v>117.5</v>
      </c>
      <c r="AJ283" s="422">
        <f t="shared" si="46"/>
        <v>2.8936170212766</v>
      </c>
      <c r="AL283" s="116" t="s">
        <v>64</v>
      </c>
      <c r="AM283" s="116" t="s">
        <v>64</v>
      </c>
      <c r="AN283" s="116" t="s">
        <v>64</v>
      </c>
      <c r="AO283" s="116" t="s">
        <v>64</v>
      </c>
      <c r="AP283" s="116" t="s">
        <v>64</v>
      </c>
      <c r="AQ283" s="116" t="s">
        <v>64</v>
      </c>
      <c r="AR283" s="423" t="str">
        <f t="shared" si="47"/>
        <v>合格</v>
      </c>
      <c r="AS283" s="117" t="s">
        <v>65</v>
      </c>
      <c r="AT283" s="103" t="s">
        <v>1262</v>
      </c>
      <c r="AU283" s="65" t="s">
        <v>319</v>
      </c>
    </row>
    <row r="284" ht="15" spans="1:47">
      <c r="A284" s="66">
        <v>278</v>
      </c>
      <c r="B284" s="421" t="s">
        <v>56</v>
      </c>
      <c r="C284" s="119" t="s">
        <v>1262</v>
      </c>
      <c r="D284" s="103" t="s">
        <v>310</v>
      </c>
      <c r="E284" s="411" t="s">
        <v>1298</v>
      </c>
      <c r="F284" s="92" t="s">
        <v>1299</v>
      </c>
      <c r="G284" s="412" t="s">
        <v>1300</v>
      </c>
      <c r="H284" s="103" t="s">
        <v>1301</v>
      </c>
      <c r="I284" s="103" t="s">
        <v>139</v>
      </c>
      <c r="J284" s="104">
        <v>5.7</v>
      </c>
      <c r="K284" s="103" t="s">
        <v>473</v>
      </c>
      <c r="L284" s="103" t="s">
        <v>609</v>
      </c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03" t="s">
        <v>668</v>
      </c>
      <c r="AA284" s="106">
        <f t="shared" si="44"/>
        <v>0.202839756592281</v>
      </c>
      <c r="AB284" s="103" t="s">
        <v>1275</v>
      </c>
      <c r="AC284" s="108">
        <f>(AB284-Z284)*VLOOKUP(AE284,公斤水的体积!A:B,2,)</f>
        <v>41.03567</v>
      </c>
      <c r="AD284" s="422">
        <f t="shared" si="45"/>
        <v>0.331711491442537</v>
      </c>
      <c r="AE284" s="102">
        <v>15</v>
      </c>
      <c r="AF284" s="211"/>
      <c r="AG284" s="211"/>
      <c r="AH284" s="97" t="s">
        <v>509</v>
      </c>
      <c r="AI284" s="416">
        <v>150</v>
      </c>
      <c r="AJ284" s="422">
        <f t="shared" si="46"/>
        <v>1</v>
      </c>
      <c r="AL284" s="116" t="s">
        <v>64</v>
      </c>
      <c r="AM284" s="116" t="s">
        <v>64</v>
      </c>
      <c r="AN284" s="116" t="s">
        <v>64</v>
      </c>
      <c r="AO284" s="116" t="s">
        <v>64</v>
      </c>
      <c r="AP284" s="116" t="s">
        <v>64</v>
      </c>
      <c r="AQ284" s="116" t="s">
        <v>64</v>
      </c>
      <c r="AR284" s="423" t="str">
        <f t="shared" si="47"/>
        <v>合格</v>
      </c>
      <c r="AS284" s="117" t="s">
        <v>65</v>
      </c>
      <c r="AT284" s="103" t="s">
        <v>1262</v>
      </c>
      <c r="AU284" s="65" t="s">
        <v>319</v>
      </c>
    </row>
    <row r="285" ht="15" spans="1:47">
      <c r="A285" s="66">
        <v>279</v>
      </c>
      <c r="B285" s="421" t="s">
        <v>56</v>
      </c>
      <c r="C285" s="119" t="s">
        <v>1262</v>
      </c>
      <c r="D285" s="103" t="s">
        <v>310</v>
      </c>
      <c r="E285" s="411" t="s">
        <v>1302</v>
      </c>
      <c r="F285" s="92" t="s">
        <v>1303</v>
      </c>
      <c r="G285" s="412" t="s">
        <v>296</v>
      </c>
      <c r="H285" s="103" t="s">
        <v>244</v>
      </c>
      <c r="I285" s="103"/>
      <c r="J285" s="118">
        <v>5</v>
      </c>
      <c r="K285" s="103" t="s">
        <v>646</v>
      </c>
      <c r="L285" s="103" t="s">
        <v>62</v>
      </c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03" t="s">
        <v>647</v>
      </c>
      <c r="AA285" s="106">
        <f t="shared" si="44"/>
        <v>0.225225225225228</v>
      </c>
      <c r="AB285" s="103" t="s">
        <v>648</v>
      </c>
      <c r="AC285" s="108">
        <f>(AB285-Z285)*VLOOKUP(AE285,公斤水的体积!A:B,2,)</f>
        <v>40.134887</v>
      </c>
      <c r="AD285" s="422">
        <f t="shared" si="45"/>
        <v>0.337217500000015</v>
      </c>
      <c r="AE285" s="102">
        <v>15</v>
      </c>
      <c r="AF285" s="211"/>
      <c r="AG285" s="211"/>
      <c r="AH285" s="97" t="s">
        <v>442</v>
      </c>
      <c r="AI285" s="416">
        <v>161.6</v>
      </c>
      <c r="AJ285" s="422">
        <f t="shared" si="46"/>
        <v>1.17574257425743</v>
      </c>
      <c r="AL285" s="116" t="s">
        <v>64</v>
      </c>
      <c r="AM285" s="116" t="s">
        <v>64</v>
      </c>
      <c r="AN285" s="116" t="s">
        <v>64</v>
      </c>
      <c r="AO285" s="116" t="s">
        <v>64</v>
      </c>
      <c r="AP285" s="116" t="s">
        <v>64</v>
      </c>
      <c r="AQ285" s="116" t="s">
        <v>64</v>
      </c>
      <c r="AR285" s="423" t="str">
        <f t="shared" si="47"/>
        <v>合格</v>
      </c>
      <c r="AS285" s="117" t="s">
        <v>65</v>
      </c>
      <c r="AT285" s="103" t="s">
        <v>1262</v>
      </c>
      <c r="AU285" s="65" t="s">
        <v>319</v>
      </c>
    </row>
    <row r="286" ht="15" spans="1:47">
      <c r="A286" s="66">
        <v>280</v>
      </c>
      <c r="B286" s="421" t="s">
        <v>56</v>
      </c>
      <c r="C286" s="119" t="s">
        <v>1262</v>
      </c>
      <c r="D286" s="103" t="s">
        <v>310</v>
      </c>
      <c r="E286" s="411" t="s">
        <v>1304</v>
      </c>
      <c r="F286" s="92" t="s">
        <v>1305</v>
      </c>
      <c r="G286" s="412" t="s">
        <v>118</v>
      </c>
      <c r="H286" s="103" t="s">
        <v>1306</v>
      </c>
      <c r="I286" s="103" t="s">
        <v>81</v>
      </c>
      <c r="J286" s="104">
        <v>5.7</v>
      </c>
      <c r="K286" s="103" t="s">
        <v>373</v>
      </c>
      <c r="L286" s="103" t="s">
        <v>62</v>
      </c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03" t="s">
        <v>375</v>
      </c>
      <c r="AA286" s="106">
        <f t="shared" si="44"/>
        <v>0.198019801980201</v>
      </c>
      <c r="AB286" s="103" t="s">
        <v>376</v>
      </c>
      <c r="AC286" s="108">
        <f>(AB286-Z286)*VLOOKUP(AE286,公斤水的体积!A:B,2,)</f>
        <v>40.134887</v>
      </c>
      <c r="AD286" s="422">
        <f t="shared" si="45"/>
        <v>0.337217499999998</v>
      </c>
      <c r="AE286" s="102">
        <v>15</v>
      </c>
      <c r="AF286" s="211"/>
      <c r="AG286" s="211"/>
      <c r="AH286" s="97" t="s">
        <v>927</v>
      </c>
      <c r="AI286" s="416">
        <v>149.2</v>
      </c>
      <c r="AJ286" s="422">
        <f t="shared" si="46"/>
        <v>2.27882037533512</v>
      </c>
      <c r="AL286" s="116" t="s">
        <v>64</v>
      </c>
      <c r="AM286" s="116" t="s">
        <v>64</v>
      </c>
      <c r="AN286" s="116" t="s">
        <v>64</v>
      </c>
      <c r="AO286" s="116" t="s">
        <v>64</v>
      </c>
      <c r="AP286" s="116" t="s">
        <v>64</v>
      </c>
      <c r="AQ286" s="116" t="s">
        <v>64</v>
      </c>
      <c r="AR286" s="423" t="str">
        <f t="shared" si="47"/>
        <v>合格</v>
      </c>
      <c r="AS286" s="117" t="s">
        <v>65</v>
      </c>
      <c r="AT286" s="103" t="s">
        <v>1262</v>
      </c>
      <c r="AU286" s="65" t="s">
        <v>319</v>
      </c>
    </row>
    <row r="287" ht="15" spans="1:47">
      <c r="A287" s="66">
        <v>281</v>
      </c>
      <c r="B287" s="421" t="s">
        <v>56</v>
      </c>
      <c r="C287" s="119" t="s">
        <v>1262</v>
      </c>
      <c r="D287" s="103" t="s">
        <v>310</v>
      </c>
      <c r="E287" s="411" t="s">
        <v>1307</v>
      </c>
      <c r="F287" s="92" t="s">
        <v>1308</v>
      </c>
      <c r="G287" s="412" t="s">
        <v>118</v>
      </c>
      <c r="H287" s="103" t="s">
        <v>113</v>
      </c>
      <c r="I287" s="103" t="s">
        <v>1038</v>
      </c>
      <c r="J287" s="104">
        <v>5.7</v>
      </c>
      <c r="K287" s="103" t="s">
        <v>422</v>
      </c>
      <c r="L287" s="103" t="s">
        <v>62</v>
      </c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03" t="s">
        <v>423</v>
      </c>
      <c r="AA287" s="106">
        <f t="shared" ref="AA287:AA317" si="48">(K287-Z287)/K287*100</f>
        <v>0.204918032786874</v>
      </c>
      <c r="AB287" s="103" t="s">
        <v>972</v>
      </c>
      <c r="AC287" s="108">
        <f>(AB287-Z287)*VLOOKUP(AE287,公斤水的体积!A:B,2,)</f>
        <v>40.134887</v>
      </c>
      <c r="AD287" s="422">
        <f t="shared" ref="AD287:AD317" si="49">(AC287-L287)/L287*100</f>
        <v>0.33721749999998</v>
      </c>
      <c r="AE287" s="102">
        <v>15</v>
      </c>
      <c r="AF287" s="211"/>
      <c r="AG287" s="211"/>
      <c r="AH287" s="97" t="s">
        <v>529</v>
      </c>
      <c r="AI287" s="416">
        <v>149.7</v>
      </c>
      <c r="AJ287" s="422">
        <f t="shared" ref="AJ287:AJ317" si="50">AH287/AI287*100</f>
        <v>1.46960587842351</v>
      </c>
      <c r="AL287" s="116" t="s">
        <v>64</v>
      </c>
      <c r="AM287" s="116" t="s">
        <v>64</v>
      </c>
      <c r="AN287" s="116" t="s">
        <v>64</v>
      </c>
      <c r="AO287" s="116" t="s">
        <v>64</v>
      </c>
      <c r="AP287" s="116" t="s">
        <v>64</v>
      </c>
      <c r="AQ287" s="116" t="s">
        <v>64</v>
      </c>
      <c r="AR287" s="423" t="str">
        <f t="shared" ref="AR287:AR317" si="51">IF(AND(AD287&lt;10,AD287&gt;=-1.5,AA287&lt;5,AA287&gt;-1,AJ287&lt;6,AJ287&gt;=0),"合格","不合格")</f>
        <v>合格</v>
      </c>
      <c r="AS287" s="117" t="s">
        <v>65</v>
      </c>
      <c r="AT287" s="103" t="s">
        <v>1262</v>
      </c>
      <c r="AU287" s="65" t="s">
        <v>319</v>
      </c>
    </row>
    <row r="288" ht="15" spans="1:47">
      <c r="A288" s="66">
        <v>282</v>
      </c>
      <c r="B288" s="421" t="s">
        <v>56</v>
      </c>
      <c r="C288" s="119" t="s">
        <v>1262</v>
      </c>
      <c r="D288" s="103" t="s">
        <v>310</v>
      </c>
      <c r="E288" s="411" t="s">
        <v>1309</v>
      </c>
      <c r="F288" s="92" t="s">
        <v>1310</v>
      </c>
      <c r="G288" s="412" t="s">
        <v>118</v>
      </c>
      <c r="H288" s="103" t="s">
        <v>1311</v>
      </c>
      <c r="I288" s="103" t="s">
        <v>152</v>
      </c>
      <c r="J288" s="104">
        <v>5.7</v>
      </c>
      <c r="K288" s="103" t="s">
        <v>411</v>
      </c>
      <c r="L288" s="103" t="s">
        <v>62</v>
      </c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  <c r="Z288" s="103" t="s">
        <v>412</v>
      </c>
      <c r="AA288" s="106">
        <f t="shared" si="48"/>
        <v>0.205761316872431</v>
      </c>
      <c r="AB288" s="103" t="s">
        <v>413</v>
      </c>
      <c r="AC288" s="108">
        <f>(AB288-Z288)*VLOOKUP(AE288,公斤水的体积!A:B,2,)</f>
        <v>40.134887</v>
      </c>
      <c r="AD288" s="422">
        <f t="shared" si="49"/>
        <v>0.33721749999998</v>
      </c>
      <c r="AE288" s="102">
        <v>15</v>
      </c>
      <c r="AF288" s="211"/>
      <c r="AG288" s="211"/>
      <c r="AH288" s="97" t="s">
        <v>469</v>
      </c>
      <c r="AI288" s="416">
        <v>143.7</v>
      </c>
      <c r="AJ288" s="422">
        <f t="shared" si="50"/>
        <v>1.67014613778706</v>
      </c>
      <c r="AL288" s="116" t="s">
        <v>64</v>
      </c>
      <c r="AM288" s="116" t="s">
        <v>64</v>
      </c>
      <c r="AN288" s="116" t="s">
        <v>64</v>
      </c>
      <c r="AO288" s="116" t="s">
        <v>64</v>
      </c>
      <c r="AP288" s="116" t="s">
        <v>64</v>
      </c>
      <c r="AQ288" s="116" t="s">
        <v>64</v>
      </c>
      <c r="AR288" s="423" t="str">
        <f t="shared" si="51"/>
        <v>合格</v>
      </c>
      <c r="AS288" s="117" t="s">
        <v>65</v>
      </c>
      <c r="AT288" s="103" t="s">
        <v>1262</v>
      </c>
      <c r="AU288" s="65" t="s">
        <v>319</v>
      </c>
    </row>
    <row r="289" ht="15" spans="1:47">
      <c r="A289" s="66">
        <v>283</v>
      </c>
      <c r="B289" s="421" t="s">
        <v>56</v>
      </c>
      <c r="C289" s="119" t="s">
        <v>1262</v>
      </c>
      <c r="D289" s="103" t="s">
        <v>310</v>
      </c>
      <c r="E289" s="411" t="s">
        <v>1312</v>
      </c>
      <c r="F289" s="92" t="s">
        <v>1313</v>
      </c>
      <c r="G289" s="412" t="s">
        <v>118</v>
      </c>
      <c r="H289" s="103" t="s">
        <v>559</v>
      </c>
      <c r="I289" s="103" t="s">
        <v>152</v>
      </c>
      <c r="J289" s="104">
        <v>5.7</v>
      </c>
      <c r="K289" s="103" t="s">
        <v>373</v>
      </c>
      <c r="L289" s="103" t="s">
        <v>114</v>
      </c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03" t="s">
        <v>375</v>
      </c>
      <c r="AA289" s="106">
        <f t="shared" si="48"/>
        <v>0.198019801980201</v>
      </c>
      <c r="AB289" s="103" t="s">
        <v>1314</v>
      </c>
      <c r="AC289" s="108">
        <f>(AB289-Z289)*VLOOKUP(AE289,公斤水的体积!A:B,2,)</f>
        <v>40.335061</v>
      </c>
      <c r="AD289" s="422">
        <f t="shared" si="49"/>
        <v>0.335972636815921</v>
      </c>
      <c r="AE289" s="102">
        <v>15</v>
      </c>
      <c r="AF289" s="211"/>
      <c r="AG289" s="211"/>
      <c r="AH289" s="97" t="s">
        <v>475</v>
      </c>
      <c r="AI289" s="416">
        <v>149.3</v>
      </c>
      <c r="AJ289" s="422">
        <f t="shared" si="50"/>
        <v>0.87073007367716</v>
      </c>
      <c r="AL289" s="116" t="s">
        <v>64</v>
      </c>
      <c r="AM289" s="116" t="s">
        <v>64</v>
      </c>
      <c r="AN289" s="116" t="s">
        <v>64</v>
      </c>
      <c r="AO289" s="116" t="s">
        <v>64</v>
      </c>
      <c r="AP289" s="116" t="s">
        <v>64</v>
      </c>
      <c r="AQ289" s="116" t="s">
        <v>64</v>
      </c>
      <c r="AR289" s="423" t="str">
        <f t="shared" si="51"/>
        <v>合格</v>
      </c>
      <c r="AS289" s="117" t="s">
        <v>65</v>
      </c>
      <c r="AT289" s="103" t="s">
        <v>1262</v>
      </c>
      <c r="AU289" s="65" t="s">
        <v>319</v>
      </c>
    </row>
    <row r="290" ht="15" spans="1:47">
      <c r="A290" s="66">
        <v>284</v>
      </c>
      <c r="B290" s="421" t="s">
        <v>56</v>
      </c>
      <c r="C290" s="119" t="s">
        <v>1262</v>
      </c>
      <c r="D290" s="103" t="s">
        <v>310</v>
      </c>
      <c r="E290" s="411" t="s">
        <v>1315</v>
      </c>
      <c r="F290" s="92" t="s">
        <v>1316</v>
      </c>
      <c r="G290" s="412" t="s">
        <v>79</v>
      </c>
      <c r="H290" s="103" t="s">
        <v>1317</v>
      </c>
      <c r="I290" s="103" t="s">
        <v>1318</v>
      </c>
      <c r="J290" s="104">
        <v>5.7</v>
      </c>
      <c r="K290" s="103" t="s">
        <v>851</v>
      </c>
      <c r="L290" s="103" t="s">
        <v>1026</v>
      </c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  <c r="Z290" s="103" t="s">
        <v>373</v>
      </c>
      <c r="AA290" s="106">
        <f t="shared" si="48"/>
        <v>0.197628458498027</v>
      </c>
      <c r="AB290" s="103" t="s">
        <v>528</v>
      </c>
      <c r="AC290" s="108">
        <f>(AB290-Z290)*VLOOKUP(AE290,公斤水的体积!A:B,2,)</f>
        <v>38.533495</v>
      </c>
      <c r="AD290" s="422">
        <f t="shared" si="49"/>
        <v>0.347643229166657</v>
      </c>
      <c r="AE290" s="102">
        <v>15</v>
      </c>
      <c r="AF290" s="211"/>
      <c r="AG290" s="211"/>
      <c r="AH290" s="97" t="s">
        <v>901</v>
      </c>
      <c r="AI290" s="416">
        <v>132.2</v>
      </c>
      <c r="AJ290" s="422">
        <f t="shared" si="50"/>
        <v>2.87443267776097</v>
      </c>
      <c r="AL290" s="116" t="s">
        <v>64</v>
      </c>
      <c r="AM290" s="116" t="s">
        <v>64</v>
      </c>
      <c r="AN290" s="116" t="s">
        <v>64</v>
      </c>
      <c r="AO290" s="116" t="s">
        <v>64</v>
      </c>
      <c r="AP290" s="116" t="s">
        <v>64</v>
      </c>
      <c r="AQ290" s="116" t="s">
        <v>64</v>
      </c>
      <c r="AR290" s="423" t="str">
        <f t="shared" si="51"/>
        <v>合格</v>
      </c>
      <c r="AS290" s="117" t="s">
        <v>65</v>
      </c>
      <c r="AT290" s="103" t="s">
        <v>1262</v>
      </c>
      <c r="AU290" s="65" t="s">
        <v>319</v>
      </c>
    </row>
    <row r="291" ht="15" spans="1:47">
      <c r="A291" s="66">
        <v>285</v>
      </c>
      <c r="B291" s="421" t="s">
        <v>56</v>
      </c>
      <c r="C291" s="119" t="s">
        <v>1262</v>
      </c>
      <c r="D291" s="103" t="s">
        <v>310</v>
      </c>
      <c r="E291" s="411" t="s">
        <v>1319</v>
      </c>
      <c r="F291" s="92" t="s">
        <v>1320</v>
      </c>
      <c r="G291" s="412" t="s">
        <v>137</v>
      </c>
      <c r="H291" s="103" t="s">
        <v>1321</v>
      </c>
      <c r="I291" s="103" t="s">
        <v>61</v>
      </c>
      <c r="J291" s="104">
        <v>5.7</v>
      </c>
      <c r="K291" s="103" t="s">
        <v>478</v>
      </c>
      <c r="L291" s="103" t="s">
        <v>90</v>
      </c>
      <c r="M291" s="119"/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  <c r="Z291" s="103" t="s">
        <v>479</v>
      </c>
      <c r="AA291" s="106">
        <f t="shared" si="48"/>
        <v>0.207468879668053</v>
      </c>
      <c r="AB291" s="103" t="s">
        <v>413</v>
      </c>
      <c r="AC291" s="108">
        <f>(AB291-Z291)*VLOOKUP(AE291,公斤水的体积!A:B,2,)</f>
        <v>40.535235</v>
      </c>
      <c r="AD291" s="422">
        <f t="shared" si="49"/>
        <v>0.334740099009887</v>
      </c>
      <c r="AE291" s="102">
        <v>15</v>
      </c>
      <c r="AF291" s="211"/>
      <c r="AG291" s="211"/>
      <c r="AH291" s="97" t="s">
        <v>407</v>
      </c>
      <c r="AI291" s="416">
        <v>150</v>
      </c>
      <c r="AJ291" s="422">
        <f t="shared" si="50"/>
        <v>1.73333333333333</v>
      </c>
      <c r="AL291" s="116" t="s">
        <v>64</v>
      </c>
      <c r="AM291" s="116" t="s">
        <v>64</v>
      </c>
      <c r="AN291" s="116" t="s">
        <v>64</v>
      </c>
      <c r="AO291" s="116" t="s">
        <v>64</v>
      </c>
      <c r="AP291" s="116" t="s">
        <v>64</v>
      </c>
      <c r="AQ291" s="116" t="s">
        <v>64</v>
      </c>
      <c r="AR291" s="423" t="str">
        <f t="shared" si="51"/>
        <v>合格</v>
      </c>
      <c r="AS291" s="117" t="s">
        <v>65</v>
      </c>
      <c r="AT291" s="103" t="s">
        <v>1262</v>
      </c>
      <c r="AU291" s="65" t="s">
        <v>319</v>
      </c>
    </row>
    <row r="292" ht="15" spans="1:47">
      <c r="A292" s="66">
        <v>286</v>
      </c>
      <c r="B292" s="421" t="s">
        <v>56</v>
      </c>
      <c r="C292" s="119" t="s">
        <v>1262</v>
      </c>
      <c r="D292" s="103" t="s">
        <v>310</v>
      </c>
      <c r="E292" s="411" t="s">
        <v>1322</v>
      </c>
      <c r="F292" s="92" t="s">
        <v>1323</v>
      </c>
      <c r="G292" s="412" t="s">
        <v>351</v>
      </c>
      <c r="H292" s="103" t="s">
        <v>1324</v>
      </c>
      <c r="I292" s="103" t="s">
        <v>139</v>
      </c>
      <c r="J292" s="104">
        <v>5.7</v>
      </c>
      <c r="K292" s="103" t="s">
        <v>1082</v>
      </c>
      <c r="L292" s="103" t="s">
        <v>354</v>
      </c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03" t="s">
        <v>1325</v>
      </c>
      <c r="AA292" s="106">
        <f t="shared" si="48"/>
        <v>0.174825174825177</v>
      </c>
      <c r="AB292" s="103" t="s">
        <v>1119</v>
      </c>
      <c r="AC292" s="108">
        <f>(AB292-Z292)*VLOOKUP(AE292,公斤水的体积!A:B,2,)</f>
        <v>40.735409</v>
      </c>
      <c r="AD292" s="422">
        <f t="shared" si="49"/>
        <v>0.333519704433469</v>
      </c>
      <c r="AE292" s="102">
        <v>15</v>
      </c>
      <c r="AF292" s="211"/>
      <c r="AG292" s="211"/>
      <c r="AH292" s="97" t="s">
        <v>341</v>
      </c>
      <c r="AI292" s="416">
        <v>132.2</v>
      </c>
      <c r="AJ292" s="422">
        <f t="shared" si="50"/>
        <v>2.79878971255673</v>
      </c>
      <c r="AL292" s="116" t="s">
        <v>64</v>
      </c>
      <c r="AM292" s="116" t="s">
        <v>64</v>
      </c>
      <c r="AN292" s="116" t="s">
        <v>64</v>
      </c>
      <c r="AO292" s="116" t="s">
        <v>64</v>
      </c>
      <c r="AP292" s="116" t="s">
        <v>64</v>
      </c>
      <c r="AQ292" s="116" t="s">
        <v>64</v>
      </c>
      <c r="AR292" s="423" t="str">
        <f t="shared" si="51"/>
        <v>合格</v>
      </c>
      <c r="AS292" s="117" t="s">
        <v>65</v>
      </c>
      <c r="AT292" s="103" t="s">
        <v>1262</v>
      </c>
      <c r="AU292" s="65" t="s">
        <v>319</v>
      </c>
    </row>
    <row r="293" ht="15" spans="1:47">
      <c r="A293" s="66">
        <v>287</v>
      </c>
      <c r="B293" s="421" t="s">
        <v>56</v>
      </c>
      <c r="C293" s="119" t="s">
        <v>1262</v>
      </c>
      <c r="D293" s="103" t="s">
        <v>310</v>
      </c>
      <c r="E293" s="411" t="s">
        <v>1326</v>
      </c>
      <c r="F293" s="92" t="s">
        <v>1327</v>
      </c>
      <c r="G293" s="412" t="s">
        <v>60</v>
      </c>
      <c r="H293" s="103" t="s">
        <v>344</v>
      </c>
      <c r="I293" s="103" t="s">
        <v>139</v>
      </c>
      <c r="J293" s="104">
        <v>5.7</v>
      </c>
      <c r="K293" s="103" t="s">
        <v>339</v>
      </c>
      <c r="L293" s="103" t="s">
        <v>62</v>
      </c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03" t="s">
        <v>460</v>
      </c>
      <c r="AA293" s="106">
        <f t="shared" si="48"/>
        <v>0.210084033613448</v>
      </c>
      <c r="AB293" s="103" t="s">
        <v>485</v>
      </c>
      <c r="AC293" s="108">
        <f>(AB293-Z293)*VLOOKUP(AE293,公斤水的体积!A:B,2,)</f>
        <v>40.134887</v>
      </c>
      <c r="AD293" s="422">
        <f t="shared" si="49"/>
        <v>0.33721749999998</v>
      </c>
      <c r="AE293" s="102">
        <v>15</v>
      </c>
      <c r="AF293" s="211"/>
      <c r="AG293" s="211"/>
      <c r="AH293" s="97" t="s">
        <v>529</v>
      </c>
      <c r="AI293" s="416">
        <v>145.6</v>
      </c>
      <c r="AJ293" s="422">
        <f t="shared" si="50"/>
        <v>1.51098901098901</v>
      </c>
      <c r="AL293" s="116" t="s">
        <v>64</v>
      </c>
      <c r="AM293" s="116" t="s">
        <v>64</v>
      </c>
      <c r="AN293" s="116" t="s">
        <v>64</v>
      </c>
      <c r="AO293" s="116" t="s">
        <v>64</v>
      </c>
      <c r="AP293" s="116" t="s">
        <v>64</v>
      </c>
      <c r="AQ293" s="116" t="s">
        <v>64</v>
      </c>
      <c r="AR293" s="423" t="str">
        <f t="shared" si="51"/>
        <v>合格</v>
      </c>
      <c r="AS293" s="117" t="s">
        <v>65</v>
      </c>
      <c r="AT293" s="103" t="s">
        <v>1262</v>
      </c>
      <c r="AU293" s="65" t="s">
        <v>319</v>
      </c>
    </row>
    <row r="294" ht="15" spans="1:47">
      <c r="A294" s="66">
        <v>288</v>
      </c>
      <c r="B294" s="421" t="s">
        <v>56</v>
      </c>
      <c r="C294" s="119" t="s">
        <v>1262</v>
      </c>
      <c r="D294" s="103" t="s">
        <v>310</v>
      </c>
      <c r="E294" s="411" t="s">
        <v>1328</v>
      </c>
      <c r="F294" s="92" t="s">
        <v>1329</v>
      </c>
      <c r="G294" s="412" t="s">
        <v>60</v>
      </c>
      <c r="H294" s="103" t="s">
        <v>344</v>
      </c>
      <c r="I294" s="103" t="s">
        <v>61</v>
      </c>
      <c r="J294" s="104">
        <v>5.7</v>
      </c>
      <c r="K294" s="103" t="s">
        <v>412</v>
      </c>
      <c r="L294" s="103" t="s">
        <v>125</v>
      </c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03" t="s">
        <v>518</v>
      </c>
      <c r="AA294" s="106">
        <f t="shared" si="48"/>
        <v>0.206185567010312</v>
      </c>
      <c r="AB294" s="103" t="s">
        <v>480</v>
      </c>
      <c r="AC294" s="108">
        <f>(AB294-Z294)*VLOOKUP(AE294,公斤水的体积!A:B,2,)</f>
        <v>40.134887</v>
      </c>
      <c r="AD294" s="422">
        <f t="shared" si="49"/>
        <v>-0.901513580246916</v>
      </c>
      <c r="AE294" s="102">
        <v>15</v>
      </c>
      <c r="AF294" s="211"/>
      <c r="AG294" s="211"/>
      <c r="AH294" s="97" t="s">
        <v>721</v>
      </c>
      <c r="AI294" s="416">
        <v>151.7</v>
      </c>
      <c r="AJ294" s="422">
        <f t="shared" si="50"/>
        <v>1.6479894528675</v>
      </c>
      <c r="AL294" s="116" t="s">
        <v>64</v>
      </c>
      <c r="AM294" s="116" t="s">
        <v>64</v>
      </c>
      <c r="AN294" s="116" t="s">
        <v>64</v>
      </c>
      <c r="AO294" s="116" t="s">
        <v>64</v>
      </c>
      <c r="AP294" s="116" t="s">
        <v>64</v>
      </c>
      <c r="AQ294" s="116" t="s">
        <v>64</v>
      </c>
      <c r="AR294" s="423" t="str">
        <f t="shared" si="51"/>
        <v>合格</v>
      </c>
      <c r="AS294" s="117" t="s">
        <v>65</v>
      </c>
      <c r="AT294" s="103" t="s">
        <v>1262</v>
      </c>
      <c r="AU294" s="65" t="s">
        <v>319</v>
      </c>
    </row>
  </sheetData>
  <autoFilter xmlns:etc="http://www.wps.cn/officeDocument/2017/etCustomData" ref="A2:AW294" etc:filterBottomFollowUsedRange="0">
    <extLst/>
  </autoFilter>
  <mergeCells count="50">
    <mergeCell ref="H2:I2"/>
    <mergeCell ref="E3:L3"/>
    <mergeCell ref="M3:O3"/>
    <mergeCell ref="P3:X3"/>
    <mergeCell ref="AE3:AK3"/>
    <mergeCell ref="AL3:AM3"/>
    <mergeCell ref="U4:W4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Y3:Y5"/>
    <mergeCell ref="Z3:Z5"/>
    <mergeCell ref="AA3:AA5"/>
    <mergeCell ref="AB3:AB5"/>
    <mergeCell ref="AC3:AC5"/>
    <mergeCell ref="AD3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3:AN5"/>
    <mergeCell ref="AO3:AO5"/>
    <mergeCell ref="AP3:AP5"/>
    <mergeCell ref="AQ3:AQ5"/>
    <mergeCell ref="AR3:AR5"/>
    <mergeCell ref="AS3:AS5"/>
    <mergeCell ref="AT3:AT5"/>
    <mergeCell ref="AU3:AU5"/>
  </mergeCells>
  <pageMargins left="2.16875" right="0" top="0.2" bottom="0.588888888888889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V138"/>
  <sheetViews>
    <sheetView workbookViewId="0">
      <pane xSplit="3" ySplit="6" topLeftCell="D25" activePane="bottomRight" state="frozen"/>
      <selection/>
      <selection pane="topRight"/>
      <selection pane="bottomLeft"/>
      <selection pane="bottomRight" activeCell="L19" sqref="L19"/>
    </sheetView>
  </sheetViews>
  <sheetFormatPr defaultColWidth="9" defaultRowHeight="14.25"/>
  <cols>
    <col min="1" max="1" width="4.125" style="230" customWidth="1"/>
    <col min="2" max="2" width="6" style="233" customWidth="1"/>
    <col min="3" max="3" width="8.875" style="234" customWidth="1"/>
    <col min="4" max="4" width="4.125" style="143" customWidth="1"/>
    <col min="5" max="5" width="7.625" style="144" customWidth="1"/>
    <col min="6" max="6" width="7.75" style="145" customWidth="1"/>
    <col min="7" max="7" width="6.625" style="145" customWidth="1"/>
    <col min="8" max="8" width="7.25" style="26" customWidth="1"/>
    <col min="9" max="9" width="6.5" style="26" customWidth="1"/>
    <col min="10" max="10" width="4.375" style="143" customWidth="1"/>
    <col min="11" max="11" width="6.625" style="26" customWidth="1"/>
    <col min="12" max="12" width="5.75" style="26" customWidth="1"/>
    <col min="13" max="14" width="3" style="146" hidden="1" customWidth="1"/>
    <col min="15" max="16" width="2.75" style="146" hidden="1" customWidth="1"/>
    <col min="17" max="17" width="2.625" style="146" hidden="1" customWidth="1"/>
    <col min="18" max="18" width="3.125" style="146" hidden="1" customWidth="1"/>
    <col min="19" max="19" width="3" style="146" hidden="1" customWidth="1"/>
    <col min="20" max="20" width="2.75" style="146" hidden="1" customWidth="1"/>
    <col min="21" max="23" width="2.625" style="146" hidden="1" customWidth="1"/>
    <col min="24" max="24" width="3.5" style="146" hidden="1" customWidth="1"/>
    <col min="25" max="25" width="2.75" style="146" hidden="1" customWidth="1"/>
    <col min="26" max="26" width="5.625" style="26" customWidth="1"/>
    <col min="27" max="27" width="4.875" style="235" customWidth="1"/>
    <col min="28" max="28" width="5.675" style="26" customWidth="1"/>
    <col min="29" max="29" width="8.75" style="236" customWidth="1"/>
    <col min="30" max="30" width="6.7" style="237" customWidth="1"/>
    <col min="31" max="31" width="5.10833333333333" style="146" customWidth="1"/>
    <col min="32" max="32" width="3.63333333333333" style="146" hidden="1" customWidth="1"/>
    <col min="33" max="33" width="4.375" style="146" hidden="1" customWidth="1"/>
    <col min="34" max="34" width="5.25" style="146" customWidth="1"/>
    <col min="35" max="35" width="6.24166666666667" style="143" customWidth="1"/>
    <col min="36" max="36" width="7.375" style="237" customWidth="1"/>
    <col min="37" max="42" width="4.375" style="151" customWidth="1"/>
    <col min="43" max="43" width="5.225" style="151" customWidth="1"/>
    <col min="44" max="44" width="7.5" style="238" customWidth="1"/>
    <col min="45" max="45" width="11.375" style="239" customWidth="1"/>
    <col min="46" max="46" width="5.375" style="240" customWidth="1"/>
    <col min="47" max="48" width="9" style="22" customWidth="1"/>
    <col min="49" max="251" width="9" style="240" customWidth="1"/>
  </cols>
  <sheetData>
    <row r="1" s="229" customFormat="1" ht="29" customHeight="1" spans="1:256">
      <c r="A1" s="241" t="s">
        <v>1330</v>
      </c>
      <c r="B1" s="242"/>
      <c r="C1" s="243"/>
      <c r="D1" s="244"/>
      <c r="E1" s="243"/>
      <c r="F1" s="245"/>
      <c r="G1" s="245"/>
      <c r="H1" s="243"/>
      <c r="I1" s="243"/>
      <c r="J1" s="244"/>
      <c r="K1" s="243"/>
      <c r="L1" s="243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3"/>
      <c r="AA1" s="246"/>
      <c r="AB1" s="243"/>
      <c r="AC1" s="247"/>
      <c r="AD1" s="248"/>
      <c r="AE1" s="244"/>
      <c r="AF1" s="244"/>
      <c r="AG1" s="244"/>
      <c r="AH1" s="244"/>
      <c r="AI1" s="242"/>
      <c r="AJ1" s="248"/>
      <c r="AK1" s="249"/>
      <c r="AL1" s="249"/>
      <c r="AM1" s="249"/>
      <c r="AN1" s="249"/>
      <c r="AO1" s="249"/>
      <c r="AP1" s="249"/>
      <c r="AQ1" s="249"/>
      <c r="AR1" s="243"/>
      <c r="AS1" s="243"/>
      <c r="AT1" s="250"/>
      <c r="AU1" s="251"/>
      <c r="AV1" s="251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  <c r="ID1" s="252"/>
      <c r="IE1" s="252"/>
      <c r="IF1" s="252"/>
      <c r="IG1" s="252"/>
      <c r="IH1" s="252"/>
      <c r="II1" s="252"/>
      <c r="IJ1" s="252"/>
      <c r="IK1" s="252"/>
      <c r="IL1" s="252"/>
      <c r="IM1" s="252"/>
      <c r="IN1" s="252"/>
      <c r="IO1" s="252"/>
      <c r="IP1" s="252"/>
      <c r="IQ1" s="252"/>
      <c r="IR1" s="252"/>
    </row>
    <row r="2" s="23" customFormat="1" ht="11" customHeight="1" spans="1:256">
      <c r="A2" s="253"/>
      <c r="B2" s="55"/>
      <c r="C2" s="254"/>
      <c r="D2" s="41"/>
      <c r="E2" s="254"/>
      <c r="F2" s="255"/>
      <c r="G2" s="255"/>
      <c r="H2" s="254"/>
      <c r="I2" s="254"/>
      <c r="J2" s="256"/>
      <c r="K2" s="44"/>
      <c r="L2" s="44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44"/>
      <c r="AA2" s="257"/>
      <c r="AB2" s="44"/>
      <c r="AC2" s="258"/>
      <c r="AD2" s="259"/>
      <c r="AE2" s="256"/>
      <c r="AF2" s="256"/>
      <c r="AG2" s="256"/>
      <c r="AH2" s="256"/>
      <c r="AI2" s="45"/>
      <c r="AJ2" s="259"/>
      <c r="AK2" s="260"/>
      <c r="AL2" s="260"/>
      <c r="AM2" s="260"/>
      <c r="AN2" s="260"/>
      <c r="AO2" s="260"/>
      <c r="AP2" s="260"/>
      <c r="AQ2" s="260"/>
      <c r="AR2" s="254"/>
      <c r="AS2" s="254"/>
      <c r="AT2" s="261"/>
      <c r="AU2" s="262"/>
      <c r="AV2" s="262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  <c r="BR2" s="263"/>
      <c r="BS2" s="263"/>
      <c r="BT2" s="263"/>
      <c r="BU2" s="263"/>
      <c r="BV2" s="263"/>
      <c r="BW2" s="263"/>
      <c r="BX2" s="263"/>
      <c r="BY2" s="263"/>
      <c r="BZ2" s="263"/>
      <c r="CA2" s="263"/>
      <c r="CB2" s="263"/>
      <c r="CC2" s="263"/>
      <c r="CD2" s="263"/>
      <c r="CE2" s="263"/>
      <c r="CF2" s="263"/>
      <c r="CG2" s="263"/>
      <c r="CH2" s="263"/>
      <c r="CI2" s="263"/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  <c r="DJ2" s="263"/>
      <c r="DK2" s="263"/>
      <c r="DL2" s="263"/>
      <c r="DM2" s="263"/>
      <c r="DN2" s="263"/>
      <c r="DO2" s="263"/>
      <c r="DP2" s="263"/>
      <c r="DQ2" s="263"/>
      <c r="DR2" s="263"/>
      <c r="DS2" s="263"/>
      <c r="DT2" s="263"/>
      <c r="DU2" s="263"/>
      <c r="DV2" s="263"/>
      <c r="DW2" s="263"/>
      <c r="DX2" s="263"/>
      <c r="DY2" s="263"/>
      <c r="DZ2" s="263"/>
      <c r="EA2" s="263"/>
      <c r="EB2" s="263"/>
      <c r="EC2" s="263"/>
      <c r="ED2" s="263"/>
      <c r="EE2" s="263"/>
      <c r="EF2" s="263"/>
      <c r="EG2" s="263"/>
      <c r="EH2" s="263"/>
      <c r="EI2" s="263"/>
      <c r="EJ2" s="263"/>
      <c r="EK2" s="263"/>
      <c r="EL2" s="263"/>
      <c r="EM2" s="263"/>
      <c r="EN2" s="263"/>
      <c r="EO2" s="263"/>
      <c r="EP2" s="263"/>
      <c r="EQ2" s="263"/>
      <c r="ER2" s="263"/>
      <c r="ES2" s="263"/>
      <c r="ET2" s="263"/>
      <c r="EU2" s="263"/>
      <c r="EV2" s="263"/>
      <c r="EW2" s="263"/>
      <c r="EX2" s="263"/>
      <c r="EY2" s="263"/>
      <c r="EZ2" s="263"/>
      <c r="FA2" s="263"/>
      <c r="FB2" s="263"/>
      <c r="FC2" s="263"/>
      <c r="FD2" s="263"/>
      <c r="FE2" s="263"/>
      <c r="FF2" s="263"/>
      <c r="FG2" s="263"/>
      <c r="FH2" s="263"/>
      <c r="FI2" s="263"/>
      <c r="FJ2" s="263"/>
      <c r="FK2" s="263"/>
      <c r="FL2" s="263"/>
      <c r="FM2" s="263"/>
      <c r="FN2" s="263"/>
      <c r="FO2" s="263"/>
      <c r="FP2" s="263"/>
      <c r="FQ2" s="263"/>
      <c r="FR2" s="263"/>
      <c r="FS2" s="263"/>
      <c r="FT2" s="263"/>
      <c r="FU2" s="263"/>
      <c r="FV2" s="263"/>
      <c r="FW2" s="263"/>
      <c r="FX2" s="263"/>
      <c r="FY2" s="263"/>
      <c r="FZ2" s="263"/>
      <c r="GA2" s="263"/>
      <c r="GB2" s="263"/>
      <c r="GC2" s="263"/>
      <c r="GD2" s="263"/>
      <c r="GE2" s="263"/>
      <c r="GF2" s="263"/>
      <c r="GG2" s="263"/>
      <c r="GH2" s="263"/>
      <c r="GI2" s="263"/>
      <c r="GJ2" s="263"/>
      <c r="GK2" s="263"/>
      <c r="GL2" s="263"/>
      <c r="GM2" s="263"/>
      <c r="GN2" s="263"/>
      <c r="GO2" s="263"/>
      <c r="GP2" s="263"/>
      <c r="GQ2" s="263"/>
      <c r="GR2" s="263"/>
      <c r="GS2" s="263"/>
      <c r="GT2" s="263"/>
      <c r="GU2" s="263"/>
      <c r="GV2" s="263"/>
      <c r="GW2" s="263"/>
      <c r="GX2" s="263"/>
      <c r="GY2" s="263"/>
      <c r="GZ2" s="263"/>
      <c r="HA2" s="263"/>
      <c r="HB2" s="263"/>
      <c r="HC2" s="263"/>
      <c r="HD2" s="263"/>
      <c r="HE2" s="263"/>
      <c r="HF2" s="263"/>
      <c r="HG2" s="263"/>
      <c r="HH2" s="263"/>
      <c r="HI2" s="263"/>
      <c r="HJ2" s="263"/>
      <c r="HK2" s="263"/>
      <c r="HL2" s="263"/>
      <c r="HM2" s="263"/>
      <c r="HN2" s="263"/>
      <c r="HO2" s="263"/>
      <c r="HP2" s="263"/>
      <c r="HQ2" s="263"/>
      <c r="HR2" s="263"/>
      <c r="HS2" s="263"/>
      <c r="HT2" s="263"/>
      <c r="HU2" s="263"/>
      <c r="HV2" s="263"/>
      <c r="HW2" s="263"/>
      <c r="HX2" s="263"/>
      <c r="HY2" s="263"/>
      <c r="HZ2" s="263"/>
      <c r="IA2" s="263"/>
      <c r="IB2" s="263"/>
      <c r="IC2" s="263"/>
      <c r="ID2" s="263"/>
      <c r="IE2" s="263"/>
      <c r="IF2" s="263"/>
      <c r="IG2" s="263"/>
      <c r="IH2" s="263"/>
      <c r="II2" s="263"/>
      <c r="IJ2" s="263"/>
      <c r="IK2" s="263"/>
      <c r="IL2" s="263"/>
      <c r="IM2" s="263"/>
      <c r="IN2" s="263"/>
      <c r="IO2" s="263"/>
      <c r="IP2" s="263"/>
      <c r="IQ2" s="263"/>
      <c r="IR2" s="263"/>
    </row>
    <row r="3" s="230" customFormat="1" ht="11" customHeight="1" spans="1:256">
      <c r="B3" s="264" t="s">
        <v>1</v>
      </c>
      <c r="C3" s="265"/>
      <c r="D3" s="138"/>
      <c r="E3" s="182"/>
      <c r="F3" s="183"/>
      <c r="G3" s="183"/>
      <c r="H3" s="184"/>
      <c r="I3" s="184"/>
      <c r="J3" s="138"/>
      <c r="K3" s="183"/>
      <c r="L3" s="183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83"/>
      <c r="AA3" s="169"/>
      <c r="AB3" s="266"/>
      <c r="AC3" s="267"/>
      <c r="AD3" s="268"/>
      <c r="AE3" s="169"/>
      <c r="AF3" s="169"/>
      <c r="AG3" s="169"/>
      <c r="AH3" s="169"/>
      <c r="AI3" s="169"/>
      <c r="AJ3" s="268"/>
      <c r="AK3" s="169"/>
      <c r="AL3" s="169"/>
      <c r="AM3" s="138"/>
      <c r="AN3" s="138"/>
      <c r="AO3" s="138"/>
      <c r="AP3" s="138"/>
      <c r="AQ3" s="138"/>
      <c r="AR3" s="269"/>
      <c r="AS3" s="183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</row>
    <row r="4" s="231" customFormat="1" ht="14" customHeight="1" spans="1:256">
      <c r="A4" s="270" t="s">
        <v>2</v>
      </c>
      <c r="B4" s="271" t="s">
        <v>304</v>
      </c>
      <c r="C4" s="272" t="s">
        <v>305</v>
      </c>
      <c r="D4" s="270" t="s">
        <v>5</v>
      </c>
      <c r="E4" s="273" t="s">
        <v>6</v>
      </c>
      <c r="F4" s="274"/>
      <c r="G4" s="274"/>
      <c r="H4" s="274"/>
      <c r="I4" s="274"/>
      <c r="J4" s="179"/>
      <c r="K4" s="194"/>
      <c r="L4" s="194"/>
      <c r="M4" s="179" t="s">
        <v>7</v>
      </c>
      <c r="N4" s="179"/>
      <c r="O4" s="179"/>
      <c r="P4" s="179" t="s">
        <v>8</v>
      </c>
      <c r="Q4" s="179"/>
      <c r="R4" s="179"/>
      <c r="S4" s="179"/>
      <c r="T4" s="179"/>
      <c r="U4" s="179"/>
      <c r="V4" s="179"/>
      <c r="W4" s="179"/>
      <c r="X4" s="179"/>
      <c r="Y4" s="192" t="s">
        <v>9</v>
      </c>
      <c r="Z4" s="195" t="s">
        <v>10</v>
      </c>
      <c r="AA4" s="275" t="s">
        <v>11</v>
      </c>
      <c r="AB4" s="276" t="s">
        <v>12</v>
      </c>
      <c r="AC4" s="277" t="s">
        <v>13</v>
      </c>
      <c r="AD4" s="278" t="s">
        <v>14</v>
      </c>
      <c r="AE4" s="275" t="s">
        <v>15</v>
      </c>
      <c r="AF4" s="275"/>
      <c r="AG4" s="275"/>
      <c r="AH4" s="275"/>
      <c r="AI4" s="275"/>
      <c r="AJ4" s="278"/>
      <c r="AK4" s="279" t="s">
        <v>16</v>
      </c>
      <c r="AL4" s="279"/>
      <c r="AM4" s="192" t="s">
        <v>17</v>
      </c>
      <c r="AN4" s="192" t="s">
        <v>18</v>
      </c>
      <c r="AO4" s="192" t="s">
        <v>19</v>
      </c>
      <c r="AP4" s="192" t="s">
        <v>20</v>
      </c>
      <c r="AQ4" s="192" t="s">
        <v>21</v>
      </c>
      <c r="AR4" s="280" t="s">
        <v>22</v>
      </c>
      <c r="AS4" s="280" t="s">
        <v>23</v>
      </c>
      <c r="AT4" s="75" t="s">
        <v>24</v>
      </c>
      <c r="AU4" s="281" t="s">
        <v>1331</v>
      </c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2"/>
      <c r="CF4" s="262"/>
      <c r="CG4" s="262"/>
      <c r="CH4" s="262"/>
      <c r="CI4" s="262"/>
      <c r="CJ4" s="262"/>
      <c r="CK4" s="262"/>
      <c r="CL4" s="262"/>
      <c r="CM4" s="262"/>
      <c r="CN4" s="262"/>
      <c r="CO4" s="262"/>
      <c r="CP4" s="262"/>
      <c r="CQ4" s="262"/>
      <c r="CR4" s="262"/>
      <c r="CS4" s="262"/>
      <c r="CT4" s="262"/>
      <c r="CU4" s="262"/>
      <c r="CV4" s="262"/>
      <c r="CW4" s="262"/>
      <c r="CX4" s="262"/>
      <c r="CY4" s="262"/>
      <c r="CZ4" s="262"/>
      <c r="DA4" s="262"/>
      <c r="DB4" s="262"/>
      <c r="DC4" s="262"/>
      <c r="DD4" s="262"/>
      <c r="DE4" s="262"/>
      <c r="DF4" s="262"/>
      <c r="DG4" s="262"/>
      <c r="DH4" s="262"/>
      <c r="DI4" s="262"/>
      <c r="DJ4" s="262"/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  <c r="EI4" s="262"/>
      <c r="EJ4" s="262"/>
      <c r="EK4" s="262"/>
      <c r="EL4" s="262"/>
      <c r="EM4" s="262"/>
      <c r="EN4" s="262"/>
      <c r="EO4" s="262"/>
      <c r="EP4" s="262"/>
      <c r="EQ4" s="262"/>
      <c r="ER4" s="262"/>
      <c r="ES4" s="262"/>
      <c r="ET4" s="262"/>
      <c r="EU4" s="262"/>
      <c r="EV4" s="262"/>
      <c r="EW4" s="262"/>
      <c r="EX4" s="262"/>
      <c r="EY4" s="262"/>
      <c r="EZ4" s="262"/>
      <c r="FA4" s="262"/>
      <c r="FB4" s="262"/>
      <c r="FC4" s="262"/>
      <c r="FD4" s="262"/>
      <c r="FE4" s="262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</row>
    <row r="5" s="231" customFormat="1" ht="14" customHeight="1" spans="1:256">
      <c r="A5" s="270"/>
      <c r="B5" s="271"/>
      <c r="C5" s="272"/>
      <c r="D5" s="270"/>
      <c r="E5" s="282" t="s">
        <v>25</v>
      </c>
      <c r="F5" s="272" t="s">
        <v>306</v>
      </c>
      <c r="G5" s="272" t="s">
        <v>27</v>
      </c>
      <c r="H5" s="272" t="s">
        <v>28</v>
      </c>
      <c r="I5" s="272" t="s">
        <v>29</v>
      </c>
      <c r="J5" s="197" t="s">
        <v>30</v>
      </c>
      <c r="K5" s="195" t="s">
        <v>31</v>
      </c>
      <c r="L5" s="195" t="s">
        <v>32</v>
      </c>
      <c r="M5" s="192" t="s">
        <v>33</v>
      </c>
      <c r="N5" s="192" t="s">
        <v>34</v>
      </c>
      <c r="O5" s="192" t="s">
        <v>35</v>
      </c>
      <c r="P5" s="192" t="s">
        <v>36</v>
      </c>
      <c r="Q5" s="192" t="s">
        <v>37</v>
      </c>
      <c r="R5" s="192" t="s">
        <v>38</v>
      </c>
      <c r="S5" s="192" t="s">
        <v>39</v>
      </c>
      <c r="T5" s="192" t="s">
        <v>40</v>
      </c>
      <c r="U5" s="179" t="s">
        <v>41</v>
      </c>
      <c r="V5" s="179"/>
      <c r="W5" s="179"/>
      <c r="X5" s="179" t="s">
        <v>42</v>
      </c>
      <c r="Y5" s="192"/>
      <c r="Z5" s="195"/>
      <c r="AA5" s="275"/>
      <c r="AB5" s="276"/>
      <c r="AC5" s="277"/>
      <c r="AD5" s="278"/>
      <c r="AE5" s="283" t="s">
        <v>43</v>
      </c>
      <c r="AF5" s="275" t="s">
        <v>44</v>
      </c>
      <c r="AG5" s="275" t="s">
        <v>45</v>
      </c>
      <c r="AH5" s="275" t="s">
        <v>46</v>
      </c>
      <c r="AI5" s="275" t="s">
        <v>47</v>
      </c>
      <c r="AJ5" s="278" t="s">
        <v>48</v>
      </c>
      <c r="AK5" s="284" t="s">
        <v>50</v>
      </c>
      <c r="AL5" s="284" t="s">
        <v>51</v>
      </c>
      <c r="AM5" s="192"/>
      <c r="AN5" s="192"/>
      <c r="AO5" s="192"/>
      <c r="AP5" s="192"/>
      <c r="AQ5" s="192"/>
      <c r="AR5" s="280"/>
      <c r="AS5" s="280"/>
      <c r="AT5" s="75"/>
      <c r="AU5" s="104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  <c r="DT5" s="262"/>
      <c r="DU5" s="262"/>
      <c r="DV5" s="262"/>
      <c r="DW5" s="262"/>
      <c r="DX5" s="262"/>
      <c r="DY5" s="262"/>
      <c r="DZ5" s="262"/>
      <c r="EA5" s="262"/>
      <c r="EB5" s="262"/>
      <c r="EC5" s="262"/>
      <c r="ED5" s="262"/>
      <c r="EE5" s="262"/>
      <c r="EF5" s="262"/>
      <c r="EG5" s="262"/>
      <c r="EH5" s="262"/>
      <c r="EI5" s="262"/>
      <c r="EJ5" s="262"/>
      <c r="EK5" s="262"/>
      <c r="EL5" s="262"/>
      <c r="EM5" s="262"/>
      <c r="EN5" s="262"/>
      <c r="EO5" s="262"/>
      <c r="EP5" s="262"/>
      <c r="EQ5" s="262"/>
      <c r="ER5" s="262"/>
      <c r="ES5" s="262"/>
      <c r="ET5" s="262"/>
      <c r="EU5" s="262"/>
      <c r="EV5" s="262"/>
      <c r="EW5" s="262"/>
      <c r="EX5" s="262"/>
      <c r="EY5" s="262"/>
      <c r="EZ5" s="262"/>
      <c r="FA5" s="262"/>
      <c r="FB5" s="262"/>
      <c r="FC5" s="262"/>
      <c r="FD5" s="262"/>
      <c r="FE5" s="262"/>
      <c r="FF5" s="262"/>
      <c r="FG5" s="262"/>
      <c r="FH5" s="262"/>
      <c r="FI5" s="262"/>
      <c r="FJ5" s="262"/>
      <c r="FK5" s="262"/>
      <c r="FL5" s="262"/>
      <c r="FM5" s="262"/>
      <c r="FN5" s="262"/>
      <c r="FO5" s="262"/>
      <c r="FP5" s="262"/>
      <c r="FQ5" s="262"/>
      <c r="FR5" s="262"/>
      <c r="FS5" s="262"/>
      <c r="FT5" s="262"/>
      <c r="FU5" s="262"/>
      <c r="FV5" s="262"/>
      <c r="FW5" s="262"/>
      <c r="FX5" s="262"/>
      <c r="FY5" s="262"/>
      <c r="FZ5" s="262"/>
      <c r="GA5" s="262"/>
      <c r="GB5" s="262"/>
      <c r="GC5" s="262"/>
      <c r="GD5" s="262"/>
      <c r="GE5" s="262"/>
      <c r="GF5" s="262"/>
      <c r="GG5" s="262"/>
      <c r="GH5" s="262"/>
      <c r="GI5" s="262"/>
      <c r="GJ5" s="262"/>
      <c r="GK5" s="262"/>
      <c r="GL5" s="262"/>
      <c r="GM5" s="262"/>
      <c r="GN5" s="262"/>
      <c r="GO5" s="262"/>
      <c r="GP5" s="262"/>
      <c r="GQ5" s="262"/>
      <c r="GR5" s="262"/>
      <c r="GS5" s="262"/>
      <c r="GT5" s="262"/>
      <c r="GU5" s="262"/>
      <c r="GV5" s="262"/>
      <c r="GW5" s="262"/>
      <c r="GX5" s="262"/>
      <c r="GY5" s="262"/>
      <c r="GZ5" s="262"/>
      <c r="HA5" s="262"/>
      <c r="HB5" s="262"/>
      <c r="HC5" s="262"/>
      <c r="HD5" s="262"/>
      <c r="HE5" s="262"/>
      <c r="HF5" s="262"/>
      <c r="HG5" s="262"/>
      <c r="HH5" s="262"/>
      <c r="HI5" s="262"/>
      <c r="HJ5" s="262"/>
      <c r="HK5" s="262"/>
      <c r="HL5" s="262"/>
      <c r="HM5" s="262"/>
      <c r="HN5" s="262"/>
      <c r="HO5" s="262"/>
      <c r="HP5" s="262"/>
      <c r="HQ5" s="262"/>
      <c r="HR5" s="262"/>
      <c r="HS5" s="262"/>
      <c r="HT5" s="262"/>
      <c r="HU5" s="262"/>
      <c r="HV5" s="262"/>
      <c r="HW5" s="262"/>
      <c r="HX5" s="262"/>
      <c r="HY5" s="262"/>
      <c r="HZ5" s="262"/>
      <c r="IA5" s="262"/>
      <c r="IB5" s="262"/>
      <c r="IC5" s="262"/>
      <c r="ID5" s="262"/>
      <c r="IE5" s="262"/>
      <c r="IF5" s="262"/>
      <c r="IG5" s="262"/>
      <c r="IH5" s="262"/>
      <c r="II5" s="262"/>
      <c r="IJ5" s="262"/>
      <c r="IK5" s="262"/>
      <c r="IL5" s="262"/>
      <c r="IM5" s="262"/>
      <c r="IN5" s="262"/>
      <c r="IO5" s="262"/>
      <c r="IP5" s="262"/>
      <c r="IQ5" s="262"/>
    </row>
    <row r="6" s="232" customFormat="1" ht="24" customHeight="1" spans="1:256">
      <c r="A6" s="285"/>
      <c r="B6" s="286"/>
      <c r="C6" s="287"/>
      <c r="D6" s="288"/>
      <c r="E6" s="289"/>
      <c r="F6" s="287"/>
      <c r="G6" s="290"/>
      <c r="H6" s="287"/>
      <c r="I6" s="290"/>
      <c r="J6" s="291"/>
      <c r="K6" s="292"/>
      <c r="L6" s="292"/>
      <c r="M6" s="293"/>
      <c r="N6" s="293"/>
      <c r="O6" s="293"/>
      <c r="P6" s="293"/>
      <c r="Q6" s="293"/>
      <c r="R6" s="293"/>
      <c r="S6" s="293"/>
      <c r="T6" s="293"/>
      <c r="U6" s="294" t="s">
        <v>52</v>
      </c>
      <c r="V6" s="294" t="s">
        <v>53</v>
      </c>
      <c r="W6" s="294" t="s">
        <v>54</v>
      </c>
      <c r="X6" s="294" t="s">
        <v>55</v>
      </c>
      <c r="Y6" s="293"/>
      <c r="Z6" s="295"/>
      <c r="AA6" s="296"/>
      <c r="AB6" s="297"/>
      <c r="AC6" s="298"/>
      <c r="AD6" s="299"/>
      <c r="AE6" s="300"/>
      <c r="AF6" s="296"/>
      <c r="AG6" s="296"/>
      <c r="AH6" s="296"/>
      <c r="AI6" s="296"/>
      <c r="AJ6" s="299"/>
      <c r="AK6" s="301"/>
      <c r="AL6" s="301"/>
      <c r="AM6" s="302"/>
      <c r="AN6" s="302"/>
      <c r="AO6" s="302"/>
      <c r="AP6" s="302"/>
      <c r="AQ6" s="302"/>
      <c r="AR6" s="303"/>
      <c r="AS6" s="304"/>
      <c r="AT6" s="305"/>
      <c r="AU6" s="104"/>
      <c r="AV6" s="306"/>
    </row>
    <row r="7" s="6" customFormat="1" ht="15" customHeight="1" spans="1:256">
      <c r="A7" s="307">
        <v>1</v>
      </c>
      <c r="B7" s="279">
        <v>2</v>
      </c>
      <c r="C7" s="279">
        <v>3</v>
      </c>
      <c r="D7" s="307">
        <v>4</v>
      </c>
      <c r="E7" s="308">
        <v>5</v>
      </c>
      <c r="F7" s="308">
        <v>6</v>
      </c>
      <c r="G7" s="279">
        <v>7</v>
      </c>
      <c r="H7" s="308">
        <v>8</v>
      </c>
      <c r="I7" s="308">
        <v>9</v>
      </c>
      <c r="J7" s="307">
        <v>10</v>
      </c>
      <c r="K7" s="307">
        <v>11</v>
      </c>
      <c r="L7" s="307">
        <v>12</v>
      </c>
      <c r="M7" s="307">
        <v>13</v>
      </c>
      <c r="N7" s="307">
        <v>14</v>
      </c>
      <c r="O7" s="307">
        <v>15</v>
      </c>
      <c r="P7" s="307">
        <v>16</v>
      </c>
      <c r="Q7" s="307">
        <v>17</v>
      </c>
      <c r="R7" s="307">
        <v>18</v>
      </c>
      <c r="S7" s="307">
        <v>19</v>
      </c>
      <c r="T7" s="307">
        <v>20</v>
      </c>
      <c r="U7" s="307">
        <v>21</v>
      </c>
      <c r="V7" s="307">
        <v>22</v>
      </c>
      <c r="W7" s="307">
        <v>23</v>
      </c>
      <c r="X7" s="307">
        <v>24</v>
      </c>
      <c r="Y7" s="307">
        <v>25</v>
      </c>
      <c r="Z7" s="307">
        <v>26</v>
      </c>
      <c r="AA7" s="309">
        <v>27</v>
      </c>
      <c r="AB7" s="307">
        <v>28</v>
      </c>
      <c r="AC7" s="310">
        <v>29</v>
      </c>
      <c r="AD7" s="311">
        <v>30</v>
      </c>
      <c r="AE7" s="307">
        <v>31</v>
      </c>
      <c r="AF7" s="307">
        <v>32</v>
      </c>
      <c r="AG7" s="307">
        <v>33</v>
      </c>
      <c r="AH7" s="307">
        <v>34</v>
      </c>
      <c r="AI7" s="279">
        <v>35</v>
      </c>
      <c r="AJ7" s="307">
        <v>36</v>
      </c>
      <c r="AK7" s="307">
        <v>37</v>
      </c>
      <c r="AL7" s="307">
        <v>38</v>
      </c>
      <c r="AM7" s="307">
        <v>39</v>
      </c>
      <c r="AN7" s="307">
        <v>40</v>
      </c>
      <c r="AO7" s="307">
        <v>41</v>
      </c>
      <c r="AP7" s="307">
        <v>42</v>
      </c>
      <c r="AQ7" s="307">
        <v>43</v>
      </c>
      <c r="AR7" s="307">
        <v>44</v>
      </c>
      <c r="AS7" s="97" t="s">
        <v>618</v>
      </c>
      <c r="AT7" s="98">
        <v>46</v>
      </c>
      <c r="AU7" s="99">
        <v>47</v>
      </c>
      <c r="AV7" s="5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100"/>
      <c r="IN7" s="100"/>
      <c r="IO7" s="100"/>
      <c r="IP7" s="100"/>
      <c r="IQ7" s="100"/>
      <c r="IR7" s="100"/>
      <c r="IS7" s="100"/>
      <c r="IT7" s="100"/>
      <c r="IU7" s="100"/>
      <c r="IV7" s="100"/>
    </row>
    <row r="8" ht="15" spans="1:256">
      <c r="A8" s="312">
        <v>1</v>
      </c>
      <c r="B8" s="313" t="s">
        <v>56</v>
      </c>
      <c r="C8" s="209" t="s">
        <v>1332</v>
      </c>
      <c r="D8" s="314" t="s">
        <v>1333</v>
      </c>
      <c r="E8" s="209" t="s">
        <v>1334</v>
      </c>
      <c r="F8" s="97" t="s">
        <v>1335</v>
      </c>
      <c r="G8" s="315" t="s">
        <v>118</v>
      </c>
      <c r="H8" s="316" t="s">
        <v>1336</v>
      </c>
      <c r="I8" s="316" t="s">
        <v>1337</v>
      </c>
      <c r="J8" s="314">
        <v>5.7</v>
      </c>
      <c r="K8" s="317">
        <v>46.3</v>
      </c>
      <c r="L8" s="318">
        <v>38</v>
      </c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7">
        <v>46.2</v>
      </c>
      <c r="AA8" s="320">
        <f>(K8-Z8)/K8*100</f>
        <v>0.215982721382277</v>
      </c>
      <c r="AB8" s="317">
        <v>84.3</v>
      </c>
      <c r="AC8" s="321">
        <f>(AB8-Z8)*VLOOKUP(AE8,公斤水的体积!A:B,2,)</f>
        <v>38.212014</v>
      </c>
      <c r="AD8" s="322">
        <f>(AC8-L8)/L8*100</f>
        <v>0.55793157894734</v>
      </c>
      <c r="AE8" s="323">
        <v>25</v>
      </c>
      <c r="AF8" s="324"/>
      <c r="AG8" s="324"/>
      <c r="AH8" s="325">
        <v>2.7</v>
      </c>
      <c r="AI8" s="314">
        <v>154.7</v>
      </c>
      <c r="AJ8" s="326">
        <f>AH8/AI8*100</f>
        <v>1.74531351001939</v>
      </c>
      <c r="AK8" s="116" t="s">
        <v>64</v>
      </c>
      <c r="AL8" s="116" t="s">
        <v>64</v>
      </c>
      <c r="AM8" s="116" t="s">
        <v>64</v>
      </c>
      <c r="AN8" s="116" t="s">
        <v>64</v>
      </c>
      <c r="AO8" s="116" t="s">
        <v>64</v>
      </c>
      <c r="AP8" s="116" t="s">
        <v>64</v>
      </c>
      <c r="AQ8" s="327" t="str">
        <f>IF(AND(AD8&lt;10,AD8&gt;=-0.1,AA8&lt;5,AA8&gt;-1,AJ8&lt;6,AJ8&gt;=0),"合格","不合格")</f>
        <v>合格</v>
      </c>
      <c r="AR8" s="98" t="s">
        <v>1338</v>
      </c>
      <c r="AS8" s="209" t="s">
        <v>1332</v>
      </c>
      <c r="AT8" s="328">
        <v>15</v>
      </c>
      <c r="AU8" s="112"/>
    </row>
    <row r="9" ht="15" spans="1:256">
      <c r="A9" s="312">
        <v>2</v>
      </c>
      <c r="B9" s="313" t="s">
        <v>56</v>
      </c>
      <c r="C9" s="209" t="s">
        <v>1332</v>
      </c>
      <c r="D9" s="314" t="s">
        <v>1333</v>
      </c>
      <c r="E9" s="209" t="s">
        <v>1339</v>
      </c>
      <c r="F9" s="97" t="s">
        <v>1340</v>
      </c>
      <c r="G9" s="315" t="s">
        <v>351</v>
      </c>
      <c r="H9" s="316" t="s">
        <v>80</v>
      </c>
      <c r="I9" s="316" t="s">
        <v>1341</v>
      </c>
      <c r="J9" s="314">
        <v>5.7</v>
      </c>
      <c r="K9" s="317">
        <v>55.3</v>
      </c>
      <c r="L9" s="318">
        <v>40.6</v>
      </c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7">
        <v>55.2</v>
      </c>
      <c r="AA9" s="320">
        <f t="shared" ref="AA9:AA45" si="0">(K9-Z9)/K9*100</f>
        <v>0.180831826401436</v>
      </c>
      <c r="AB9" s="317">
        <v>95.9</v>
      </c>
      <c r="AC9" s="321">
        <f>(AB9-Z9)*VLOOKUP(AE9,公斤水的体积!A:B,2,)</f>
        <v>40.819658</v>
      </c>
      <c r="AD9" s="322">
        <f t="shared" ref="AD9:AD45" si="1">(AC9-L9)/L9*100</f>
        <v>0.541029556650253</v>
      </c>
      <c r="AE9" s="323">
        <v>25</v>
      </c>
      <c r="AF9" s="324"/>
      <c r="AG9" s="324"/>
      <c r="AH9" s="325">
        <v>1.1</v>
      </c>
      <c r="AI9" s="314">
        <v>140.2</v>
      </c>
      <c r="AJ9" s="326">
        <f t="shared" ref="AJ9:AJ45" si="2">AH9/AI9*100</f>
        <v>0.784593437945792</v>
      </c>
      <c r="AK9" s="116" t="s">
        <v>64</v>
      </c>
      <c r="AL9" s="116" t="s">
        <v>64</v>
      </c>
      <c r="AM9" s="116" t="s">
        <v>64</v>
      </c>
      <c r="AN9" s="116" t="s">
        <v>64</v>
      </c>
      <c r="AO9" s="116" t="s">
        <v>64</v>
      </c>
      <c r="AP9" s="116" t="s">
        <v>64</v>
      </c>
      <c r="AQ9" s="327" t="str">
        <f t="shared" ref="AQ9:AQ45" si="3">IF(AND(AD9&lt;10,AD9&gt;=-0.1,AA9&lt;5,AA9&gt;-1,AJ9&lt;6,AJ9&gt;=0),"合格","不合格")</f>
        <v>合格</v>
      </c>
      <c r="AR9" s="98" t="s">
        <v>1338</v>
      </c>
      <c r="AS9" s="209" t="s">
        <v>1332</v>
      </c>
      <c r="AT9" s="328">
        <v>15</v>
      </c>
      <c r="AU9" s="112"/>
    </row>
    <row r="10" s="8" customFormat="1" ht="15" spans="1:256">
      <c r="A10" s="312">
        <v>3</v>
      </c>
      <c r="B10" s="329" t="s">
        <v>56</v>
      </c>
      <c r="C10" s="220" t="s">
        <v>1342</v>
      </c>
      <c r="D10" s="330" t="s">
        <v>1333</v>
      </c>
      <c r="E10" s="220" t="s">
        <v>1343</v>
      </c>
      <c r="F10" s="123" t="s">
        <v>1344</v>
      </c>
      <c r="G10" s="331" t="s">
        <v>79</v>
      </c>
      <c r="H10" s="332" t="s">
        <v>1345</v>
      </c>
      <c r="I10" s="332" t="s">
        <v>1341</v>
      </c>
      <c r="J10" s="330">
        <v>5.7</v>
      </c>
      <c r="K10" s="222">
        <v>54.6</v>
      </c>
      <c r="L10" s="333">
        <v>39</v>
      </c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222">
        <v>54.5</v>
      </c>
      <c r="AA10" s="330">
        <f t="shared" si="0"/>
        <v>0.183150183150186</v>
      </c>
      <c r="AB10" s="222">
        <v>93.6</v>
      </c>
      <c r="AC10" s="335">
        <f>(AB10-Z10)*VLOOKUP(AE10,公斤水的体积!A:B,2,)</f>
        <v>39.214954</v>
      </c>
      <c r="AD10" s="336">
        <f t="shared" si="1"/>
        <v>0.551164102564081</v>
      </c>
      <c r="AE10" s="337">
        <v>25</v>
      </c>
      <c r="AF10" s="338"/>
      <c r="AG10" s="338"/>
      <c r="AH10" s="339">
        <v>2.9</v>
      </c>
      <c r="AI10" s="330">
        <v>132.7</v>
      </c>
      <c r="AJ10" s="340">
        <f t="shared" si="2"/>
        <v>2.18538055764883</v>
      </c>
      <c r="AK10" s="131" t="s">
        <v>64</v>
      </c>
      <c r="AL10" s="131" t="s">
        <v>64</v>
      </c>
      <c r="AM10" s="131" t="s">
        <v>64</v>
      </c>
      <c r="AN10" s="131" t="s">
        <v>64</v>
      </c>
      <c r="AO10" s="131" t="s">
        <v>64</v>
      </c>
      <c r="AP10" s="131" t="s">
        <v>64</v>
      </c>
      <c r="AQ10" s="338" t="str">
        <f t="shared" si="3"/>
        <v>合格</v>
      </c>
      <c r="AR10" s="226" t="s">
        <v>1346</v>
      </c>
      <c r="AS10" s="220" t="s">
        <v>1342</v>
      </c>
      <c r="AT10" s="328">
        <v>15</v>
      </c>
      <c r="AU10" s="129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135"/>
      <c r="IP10" s="135"/>
      <c r="IQ10" s="135"/>
    </row>
    <row r="11" ht="15" spans="1:256">
      <c r="A11" s="312">
        <v>4</v>
      </c>
      <c r="B11" s="313" t="s">
        <v>56</v>
      </c>
      <c r="C11" s="209" t="s">
        <v>1342</v>
      </c>
      <c r="D11" s="314" t="s">
        <v>1333</v>
      </c>
      <c r="E11" s="209" t="s">
        <v>1347</v>
      </c>
      <c r="F11" s="97" t="s">
        <v>1348</v>
      </c>
      <c r="G11" s="315" t="s">
        <v>60</v>
      </c>
      <c r="H11" s="316" t="s">
        <v>1349</v>
      </c>
      <c r="I11" s="316" t="s">
        <v>283</v>
      </c>
      <c r="J11" s="314">
        <v>5.7</v>
      </c>
      <c r="K11" s="317">
        <v>48</v>
      </c>
      <c r="L11" s="318">
        <v>40</v>
      </c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7">
        <v>47.9</v>
      </c>
      <c r="AA11" s="320">
        <f t="shared" si="0"/>
        <v>0.208333333333336</v>
      </c>
      <c r="AB11" s="317">
        <v>88</v>
      </c>
      <c r="AC11" s="321">
        <f>(AB11-Z11)*VLOOKUP(AE11,公斤水的体积!A:B,2,)</f>
        <v>40.217894</v>
      </c>
      <c r="AD11" s="322">
        <f t="shared" si="1"/>
        <v>0.544735000000003</v>
      </c>
      <c r="AE11" s="323">
        <v>25</v>
      </c>
      <c r="AF11" s="324"/>
      <c r="AG11" s="324"/>
      <c r="AH11" s="325">
        <v>1.4</v>
      </c>
      <c r="AI11" s="314">
        <v>150.5</v>
      </c>
      <c r="AJ11" s="326">
        <f t="shared" si="2"/>
        <v>0.930232558139535</v>
      </c>
      <c r="AK11" s="116" t="s">
        <v>64</v>
      </c>
      <c r="AL11" s="116" t="s">
        <v>64</v>
      </c>
      <c r="AM11" s="116" t="s">
        <v>64</v>
      </c>
      <c r="AN11" s="116" t="s">
        <v>64</v>
      </c>
      <c r="AO11" s="116" t="s">
        <v>64</v>
      </c>
      <c r="AP11" s="116" t="s">
        <v>64</v>
      </c>
      <c r="AQ11" s="327" t="str">
        <f t="shared" si="3"/>
        <v>合格</v>
      </c>
      <c r="AR11" s="98" t="s">
        <v>1338</v>
      </c>
      <c r="AS11" s="209" t="s">
        <v>1342</v>
      </c>
      <c r="AT11" s="328">
        <v>15</v>
      </c>
      <c r="AU11" s="112"/>
    </row>
    <row r="12" ht="15" spans="1:256">
      <c r="A12" s="312">
        <v>5</v>
      </c>
      <c r="B12" s="313" t="s">
        <v>56</v>
      </c>
      <c r="C12" s="209" t="s">
        <v>1342</v>
      </c>
      <c r="D12" s="314" t="s">
        <v>1333</v>
      </c>
      <c r="E12" s="209" t="s">
        <v>1350</v>
      </c>
      <c r="F12" s="97" t="s">
        <v>1351</v>
      </c>
      <c r="G12" s="315" t="s">
        <v>60</v>
      </c>
      <c r="H12" s="316" t="s">
        <v>109</v>
      </c>
      <c r="I12" s="316" t="s">
        <v>653</v>
      </c>
      <c r="J12" s="314">
        <v>5.7</v>
      </c>
      <c r="K12" s="317">
        <v>46.9</v>
      </c>
      <c r="L12" s="318">
        <v>40</v>
      </c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7">
        <v>46.8</v>
      </c>
      <c r="AA12" s="320">
        <f t="shared" si="0"/>
        <v>0.213219616204694</v>
      </c>
      <c r="AB12" s="317">
        <v>86.9</v>
      </c>
      <c r="AC12" s="321">
        <f>(AB12-Z12)*VLOOKUP(AE12,公斤水的体积!A:B,2,)</f>
        <v>40.217894</v>
      </c>
      <c r="AD12" s="322">
        <f t="shared" si="1"/>
        <v>0.544735000000021</v>
      </c>
      <c r="AE12" s="323">
        <v>25</v>
      </c>
      <c r="AF12" s="324"/>
      <c r="AG12" s="324"/>
      <c r="AH12" s="325">
        <v>2.5</v>
      </c>
      <c r="AI12" s="314">
        <v>155.6</v>
      </c>
      <c r="AJ12" s="326">
        <f t="shared" si="2"/>
        <v>1.60668380462725</v>
      </c>
      <c r="AK12" s="116" t="s">
        <v>64</v>
      </c>
      <c r="AL12" s="116" t="s">
        <v>64</v>
      </c>
      <c r="AM12" s="116" t="s">
        <v>64</v>
      </c>
      <c r="AN12" s="116" t="s">
        <v>64</v>
      </c>
      <c r="AO12" s="116" t="s">
        <v>64</v>
      </c>
      <c r="AP12" s="116" t="s">
        <v>64</v>
      </c>
      <c r="AQ12" s="327" t="str">
        <f t="shared" si="3"/>
        <v>合格</v>
      </c>
      <c r="AR12" s="98" t="s">
        <v>1338</v>
      </c>
      <c r="AS12" s="209" t="s">
        <v>1342</v>
      </c>
      <c r="AT12" s="328">
        <v>15</v>
      </c>
      <c r="AU12" s="112"/>
    </row>
    <row r="13" ht="15" spans="1:256">
      <c r="A13" s="312">
        <v>6</v>
      </c>
      <c r="B13" s="313" t="s">
        <v>56</v>
      </c>
      <c r="C13" s="209" t="s">
        <v>1342</v>
      </c>
      <c r="D13" s="314" t="s">
        <v>1333</v>
      </c>
      <c r="E13" s="209" t="s">
        <v>1352</v>
      </c>
      <c r="F13" s="97" t="s">
        <v>1353</v>
      </c>
      <c r="G13" s="315" t="s">
        <v>118</v>
      </c>
      <c r="H13" s="316" t="s">
        <v>735</v>
      </c>
      <c r="I13" s="316" t="s">
        <v>1341</v>
      </c>
      <c r="J13" s="314">
        <v>5.7</v>
      </c>
      <c r="K13" s="317">
        <v>46.6</v>
      </c>
      <c r="L13" s="318">
        <v>38</v>
      </c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7">
        <v>46.5</v>
      </c>
      <c r="AA13" s="320">
        <f t="shared" si="0"/>
        <v>0.214592274678115</v>
      </c>
      <c r="AB13" s="317">
        <v>84.6</v>
      </c>
      <c r="AC13" s="321">
        <f>(AB13-Z13)*VLOOKUP(AE13,公斤水的体积!A:B,2,)</f>
        <v>38.212014</v>
      </c>
      <c r="AD13" s="322">
        <f t="shared" si="1"/>
        <v>0.55793157894734</v>
      </c>
      <c r="AE13" s="323">
        <v>25</v>
      </c>
      <c r="AF13" s="324"/>
      <c r="AG13" s="324"/>
      <c r="AH13" s="325">
        <v>0.9</v>
      </c>
      <c r="AI13" s="314">
        <v>153.6</v>
      </c>
      <c r="AJ13" s="326">
        <f t="shared" si="2"/>
        <v>0.5859375</v>
      </c>
      <c r="AK13" s="116" t="s">
        <v>64</v>
      </c>
      <c r="AL13" s="116" t="s">
        <v>64</v>
      </c>
      <c r="AM13" s="116" t="s">
        <v>64</v>
      </c>
      <c r="AN13" s="116" t="s">
        <v>64</v>
      </c>
      <c r="AO13" s="116" t="s">
        <v>64</v>
      </c>
      <c r="AP13" s="116" t="s">
        <v>64</v>
      </c>
      <c r="AQ13" s="327" t="str">
        <f t="shared" si="3"/>
        <v>合格</v>
      </c>
      <c r="AR13" s="98" t="s">
        <v>1338</v>
      </c>
      <c r="AS13" s="209" t="s">
        <v>1342</v>
      </c>
      <c r="AT13" s="328">
        <v>15</v>
      </c>
      <c r="AU13" s="112"/>
    </row>
    <row r="14" s="8" customFormat="1" ht="15" spans="1:256">
      <c r="A14" s="312">
        <v>7</v>
      </c>
      <c r="B14" s="329" t="s">
        <v>56</v>
      </c>
      <c r="C14" s="220" t="s">
        <v>1342</v>
      </c>
      <c r="D14" s="330" t="s">
        <v>1333</v>
      </c>
      <c r="E14" s="220" t="s">
        <v>1354</v>
      </c>
      <c r="F14" s="123" t="s">
        <v>1355</v>
      </c>
      <c r="G14" s="331" t="s">
        <v>79</v>
      </c>
      <c r="H14" s="332" t="s">
        <v>561</v>
      </c>
      <c r="I14" s="332" t="s">
        <v>1341</v>
      </c>
      <c r="J14" s="330">
        <v>5.7</v>
      </c>
      <c r="K14" s="222">
        <v>55</v>
      </c>
      <c r="L14" s="333">
        <v>40.6</v>
      </c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222">
        <v>54.9</v>
      </c>
      <c r="AA14" s="330">
        <f t="shared" si="0"/>
        <v>0.181818181818184</v>
      </c>
      <c r="AB14" s="222">
        <v>95.6</v>
      </c>
      <c r="AC14" s="335">
        <f>(AB14-Z14)*VLOOKUP(AE14,公斤水的体积!A:B,2,)</f>
        <v>40.819658</v>
      </c>
      <c r="AD14" s="336">
        <f t="shared" si="1"/>
        <v>0.541029556650235</v>
      </c>
      <c r="AE14" s="337">
        <v>25</v>
      </c>
      <c r="AF14" s="338"/>
      <c r="AG14" s="338"/>
      <c r="AH14" s="339">
        <v>2.2</v>
      </c>
      <c r="AI14" s="330">
        <v>143.2</v>
      </c>
      <c r="AJ14" s="340">
        <f t="shared" si="2"/>
        <v>1.53631284916201</v>
      </c>
      <c r="AK14" s="131" t="s">
        <v>64</v>
      </c>
      <c r="AL14" s="131" t="s">
        <v>64</v>
      </c>
      <c r="AM14" s="131" t="s">
        <v>64</v>
      </c>
      <c r="AN14" s="131" t="s">
        <v>64</v>
      </c>
      <c r="AO14" s="131" t="s">
        <v>64</v>
      </c>
      <c r="AP14" s="131" t="s">
        <v>64</v>
      </c>
      <c r="AQ14" s="338" t="str">
        <f t="shared" si="3"/>
        <v>合格</v>
      </c>
      <c r="AR14" s="226" t="s">
        <v>1167</v>
      </c>
      <c r="AS14" s="220" t="s">
        <v>1342</v>
      </c>
      <c r="AT14" s="328">
        <v>15</v>
      </c>
      <c r="AU14" s="129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135"/>
      <c r="GL14" s="135"/>
      <c r="GM14" s="135"/>
      <c r="GN14" s="135"/>
      <c r="GO14" s="135"/>
      <c r="GP14" s="135"/>
      <c r="GQ14" s="135"/>
      <c r="GR14" s="135"/>
      <c r="GS14" s="135"/>
      <c r="GT14" s="135"/>
      <c r="GU14" s="135"/>
      <c r="GV14" s="135"/>
      <c r="GW14" s="135"/>
      <c r="GX14" s="135"/>
      <c r="GY14" s="135"/>
      <c r="GZ14" s="135"/>
      <c r="HA14" s="135"/>
      <c r="HB14" s="135"/>
      <c r="HC14" s="135"/>
      <c r="HD14" s="135"/>
      <c r="HE14" s="135"/>
      <c r="HF14" s="135"/>
      <c r="HG14" s="135"/>
      <c r="HH14" s="135"/>
      <c r="HI14" s="135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5"/>
      <c r="IF14" s="135"/>
      <c r="IG14" s="135"/>
      <c r="IH14" s="135"/>
      <c r="II14" s="135"/>
      <c r="IJ14" s="135"/>
      <c r="IK14" s="135"/>
      <c r="IL14" s="135"/>
      <c r="IM14" s="135"/>
      <c r="IN14" s="135"/>
      <c r="IO14" s="135"/>
      <c r="IP14" s="135"/>
      <c r="IQ14" s="135"/>
    </row>
    <row r="15" ht="15" spans="1:256">
      <c r="A15" s="312">
        <v>8</v>
      </c>
      <c r="B15" s="313" t="s">
        <v>56</v>
      </c>
      <c r="C15" s="209" t="s">
        <v>1342</v>
      </c>
      <c r="D15" s="314" t="s">
        <v>1333</v>
      </c>
      <c r="E15" s="209" t="s">
        <v>1356</v>
      </c>
      <c r="F15" s="97" t="s">
        <v>1357</v>
      </c>
      <c r="G15" s="315" t="s">
        <v>60</v>
      </c>
      <c r="H15" s="316" t="s">
        <v>113</v>
      </c>
      <c r="I15" s="316" t="s">
        <v>1358</v>
      </c>
      <c r="J15" s="314">
        <v>5.7</v>
      </c>
      <c r="K15" s="317">
        <v>47.4</v>
      </c>
      <c r="L15" s="318">
        <v>40.5</v>
      </c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7">
        <v>47.3</v>
      </c>
      <c r="AA15" s="320">
        <f t="shared" si="0"/>
        <v>0.210970464135024</v>
      </c>
      <c r="AB15" s="317">
        <v>87.9</v>
      </c>
      <c r="AC15" s="321">
        <f>(AB15-Z15)*VLOOKUP(AE15,公斤水的体积!A:B,2,)</f>
        <v>40.719364</v>
      </c>
      <c r="AD15" s="322">
        <f t="shared" si="1"/>
        <v>0.541639506172854</v>
      </c>
      <c r="AE15" s="323">
        <v>25</v>
      </c>
      <c r="AF15" s="324"/>
      <c r="AG15" s="324"/>
      <c r="AH15" s="325">
        <v>2.6</v>
      </c>
      <c r="AI15" s="314">
        <v>158.5</v>
      </c>
      <c r="AJ15" s="326">
        <f t="shared" si="2"/>
        <v>1.6403785488959</v>
      </c>
      <c r="AK15" s="116" t="s">
        <v>64</v>
      </c>
      <c r="AL15" s="116" t="s">
        <v>64</v>
      </c>
      <c r="AM15" s="116" t="s">
        <v>64</v>
      </c>
      <c r="AN15" s="116" t="s">
        <v>64</v>
      </c>
      <c r="AO15" s="116" t="s">
        <v>64</v>
      </c>
      <c r="AP15" s="116" t="s">
        <v>64</v>
      </c>
      <c r="AQ15" s="327" t="str">
        <f t="shared" si="3"/>
        <v>合格</v>
      </c>
      <c r="AR15" s="98" t="s">
        <v>1338</v>
      </c>
      <c r="AS15" s="209" t="s">
        <v>1342</v>
      </c>
      <c r="AT15" s="328">
        <v>15</v>
      </c>
      <c r="AU15" s="112"/>
    </row>
    <row r="16" ht="15" spans="1:256">
      <c r="A16" s="312">
        <v>9</v>
      </c>
      <c r="B16" s="313" t="s">
        <v>56</v>
      </c>
      <c r="C16" s="209" t="s">
        <v>1342</v>
      </c>
      <c r="D16" s="314" t="s">
        <v>1333</v>
      </c>
      <c r="E16" s="209" t="s">
        <v>1359</v>
      </c>
      <c r="F16" s="97" t="s">
        <v>1360</v>
      </c>
      <c r="G16" s="315" t="s">
        <v>296</v>
      </c>
      <c r="H16" s="316" t="s">
        <v>239</v>
      </c>
      <c r="I16" s="316"/>
      <c r="J16" s="317">
        <v>5</v>
      </c>
      <c r="K16" s="317">
        <v>45.6</v>
      </c>
      <c r="L16" s="318">
        <v>40</v>
      </c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7">
        <v>45.5</v>
      </c>
      <c r="AA16" s="320">
        <f t="shared" si="0"/>
        <v>0.219298245614038</v>
      </c>
      <c r="AB16" s="317">
        <v>85.6</v>
      </c>
      <c r="AC16" s="321">
        <f>(AB16-Z16)*VLOOKUP(AE16,公斤水的体积!A:B,2,)</f>
        <v>40.217894</v>
      </c>
      <c r="AD16" s="322">
        <f t="shared" si="1"/>
        <v>0.544734999999985</v>
      </c>
      <c r="AE16" s="323">
        <v>25</v>
      </c>
      <c r="AF16" s="324"/>
      <c r="AG16" s="324"/>
      <c r="AH16" s="325">
        <v>1.7</v>
      </c>
      <c r="AI16" s="314">
        <v>163.2</v>
      </c>
      <c r="AJ16" s="326">
        <f t="shared" si="2"/>
        <v>1.04166666666667</v>
      </c>
      <c r="AK16" s="116" t="s">
        <v>64</v>
      </c>
      <c r="AL16" s="116" t="s">
        <v>64</v>
      </c>
      <c r="AM16" s="116" t="s">
        <v>64</v>
      </c>
      <c r="AN16" s="116" t="s">
        <v>64</v>
      </c>
      <c r="AO16" s="116" t="s">
        <v>64</v>
      </c>
      <c r="AP16" s="116" t="s">
        <v>64</v>
      </c>
      <c r="AQ16" s="327" t="str">
        <f t="shared" si="3"/>
        <v>合格</v>
      </c>
      <c r="AR16" s="98" t="s">
        <v>1338</v>
      </c>
      <c r="AS16" s="209" t="s">
        <v>1342</v>
      </c>
      <c r="AT16" s="328">
        <v>15</v>
      </c>
      <c r="AU16" s="112"/>
    </row>
    <row r="17" ht="15" spans="1:47">
      <c r="A17" s="312">
        <v>10</v>
      </c>
      <c r="B17" s="313" t="s">
        <v>56</v>
      </c>
      <c r="C17" s="209" t="s">
        <v>1342</v>
      </c>
      <c r="D17" s="314" t="s">
        <v>1333</v>
      </c>
      <c r="E17" s="209" t="s">
        <v>1361</v>
      </c>
      <c r="F17" s="97" t="s">
        <v>1362</v>
      </c>
      <c r="G17" s="315" t="s">
        <v>296</v>
      </c>
      <c r="H17" s="316" t="s">
        <v>220</v>
      </c>
      <c r="I17" s="316"/>
      <c r="J17" s="314">
        <v>5.7</v>
      </c>
      <c r="K17" s="317">
        <v>49.1</v>
      </c>
      <c r="L17" s="318">
        <v>40</v>
      </c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7">
        <v>49</v>
      </c>
      <c r="AA17" s="320">
        <f t="shared" si="0"/>
        <v>0.203665987780044</v>
      </c>
      <c r="AB17" s="317">
        <v>89.1</v>
      </c>
      <c r="AC17" s="321">
        <f>(AB17-Z17)*VLOOKUP(AE17,公斤水的体积!A:B,2,)</f>
        <v>40.217894</v>
      </c>
      <c r="AD17" s="322">
        <f t="shared" si="1"/>
        <v>0.544734999999985</v>
      </c>
      <c r="AE17" s="323">
        <v>25</v>
      </c>
      <c r="AF17" s="324"/>
      <c r="AG17" s="324"/>
      <c r="AH17" s="325">
        <v>5.5</v>
      </c>
      <c r="AI17" s="314">
        <v>158.5</v>
      </c>
      <c r="AJ17" s="326">
        <f t="shared" si="2"/>
        <v>3.47003154574132</v>
      </c>
      <c r="AK17" s="116" t="s">
        <v>64</v>
      </c>
      <c r="AL17" s="116" t="s">
        <v>64</v>
      </c>
      <c r="AM17" s="116" t="s">
        <v>64</v>
      </c>
      <c r="AN17" s="116" t="s">
        <v>64</v>
      </c>
      <c r="AO17" s="116" t="s">
        <v>64</v>
      </c>
      <c r="AP17" s="116" t="s">
        <v>64</v>
      </c>
      <c r="AQ17" s="327" t="str">
        <f t="shared" si="3"/>
        <v>合格</v>
      </c>
      <c r="AR17" s="98" t="s">
        <v>1338</v>
      </c>
      <c r="AS17" s="209" t="s">
        <v>1342</v>
      </c>
      <c r="AT17" s="328">
        <v>15</v>
      </c>
      <c r="AU17" s="112"/>
    </row>
    <row r="18" ht="15" spans="1:47">
      <c r="A18" s="312">
        <v>11</v>
      </c>
      <c r="B18" s="313" t="s">
        <v>56</v>
      </c>
      <c r="C18" s="209" t="s">
        <v>1342</v>
      </c>
      <c r="D18" s="314" t="s">
        <v>1333</v>
      </c>
      <c r="E18" s="209" t="s">
        <v>1363</v>
      </c>
      <c r="F18" s="97" t="s">
        <v>1364</v>
      </c>
      <c r="G18" s="315" t="s">
        <v>296</v>
      </c>
      <c r="H18" s="316" t="s">
        <v>239</v>
      </c>
      <c r="I18" s="316"/>
      <c r="J18" s="314">
        <v>5.7</v>
      </c>
      <c r="K18" s="317">
        <v>47</v>
      </c>
      <c r="L18" s="318">
        <v>40</v>
      </c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7">
        <v>46.9</v>
      </c>
      <c r="AA18" s="320">
        <f t="shared" si="0"/>
        <v>0.212765957446812</v>
      </c>
      <c r="AB18" s="317">
        <v>87</v>
      </c>
      <c r="AC18" s="321">
        <f>(AB18-Z18)*VLOOKUP(AE18,公斤水的体积!A:B,2,)</f>
        <v>40.217894</v>
      </c>
      <c r="AD18" s="322">
        <f t="shared" si="1"/>
        <v>0.544735000000003</v>
      </c>
      <c r="AE18" s="323">
        <v>25</v>
      </c>
      <c r="AF18" s="324"/>
      <c r="AG18" s="324"/>
      <c r="AH18" s="325">
        <v>2.3</v>
      </c>
      <c r="AI18" s="314">
        <v>152.8</v>
      </c>
      <c r="AJ18" s="326">
        <f t="shared" si="2"/>
        <v>1.50523560209424</v>
      </c>
      <c r="AK18" s="116" t="s">
        <v>64</v>
      </c>
      <c r="AL18" s="116" t="s">
        <v>64</v>
      </c>
      <c r="AM18" s="116" t="s">
        <v>64</v>
      </c>
      <c r="AN18" s="116" t="s">
        <v>64</v>
      </c>
      <c r="AO18" s="116" t="s">
        <v>64</v>
      </c>
      <c r="AP18" s="116" t="s">
        <v>64</v>
      </c>
      <c r="AQ18" s="327" t="str">
        <f t="shared" si="3"/>
        <v>合格</v>
      </c>
      <c r="AR18" s="98" t="s">
        <v>1338</v>
      </c>
      <c r="AS18" s="209" t="s">
        <v>1342</v>
      </c>
      <c r="AT18" s="328">
        <v>15</v>
      </c>
      <c r="AU18" s="112"/>
    </row>
    <row r="19" ht="15" spans="1:47">
      <c r="A19" s="312">
        <v>12</v>
      </c>
      <c r="B19" s="313" t="s">
        <v>56</v>
      </c>
      <c r="C19" s="209" t="s">
        <v>1365</v>
      </c>
      <c r="D19" s="314" t="s">
        <v>1333</v>
      </c>
      <c r="E19" s="209" t="s">
        <v>1366</v>
      </c>
      <c r="F19" s="97" t="s">
        <v>1367</v>
      </c>
      <c r="G19" s="315" t="s">
        <v>60</v>
      </c>
      <c r="H19" s="316" t="s">
        <v>1368</v>
      </c>
      <c r="I19" s="316" t="s">
        <v>811</v>
      </c>
      <c r="J19" s="314">
        <v>5.7</v>
      </c>
      <c r="K19" s="317">
        <v>49.6</v>
      </c>
      <c r="L19" s="318">
        <v>40.1</v>
      </c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7">
        <v>49.5</v>
      </c>
      <c r="AA19" s="320">
        <f t="shared" si="0"/>
        <v>0.201612903225809</v>
      </c>
      <c r="AB19" s="317">
        <v>89.7</v>
      </c>
      <c r="AC19" s="321">
        <f>(AB19-Z19)*VLOOKUP(AE19,公斤水的体积!A:B,2,)</f>
        <v>40.318188</v>
      </c>
      <c r="AD19" s="322">
        <f t="shared" si="1"/>
        <v>0.54410972568578</v>
      </c>
      <c r="AE19" s="323">
        <v>25</v>
      </c>
      <c r="AF19" s="324"/>
      <c r="AG19" s="324"/>
      <c r="AH19" s="325">
        <v>2.1</v>
      </c>
      <c r="AI19" s="314">
        <v>148.8</v>
      </c>
      <c r="AJ19" s="326">
        <f t="shared" si="2"/>
        <v>1.41129032258065</v>
      </c>
      <c r="AK19" s="116" t="s">
        <v>64</v>
      </c>
      <c r="AL19" s="116" t="s">
        <v>64</v>
      </c>
      <c r="AM19" s="116" t="s">
        <v>64</v>
      </c>
      <c r="AN19" s="116" t="s">
        <v>64</v>
      </c>
      <c r="AO19" s="116" t="s">
        <v>64</v>
      </c>
      <c r="AP19" s="116" t="s">
        <v>64</v>
      </c>
      <c r="AQ19" s="327" t="str">
        <f t="shared" si="3"/>
        <v>合格</v>
      </c>
      <c r="AR19" s="98" t="s">
        <v>1338</v>
      </c>
      <c r="AS19" s="209" t="s">
        <v>1365</v>
      </c>
      <c r="AT19" s="328">
        <v>15</v>
      </c>
      <c r="AU19" s="112"/>
    </row>
    <row r="20" ht="15" spans="1:47">
      <c r="A20" s="312">
        <v>13</v>
      </c>
      <c r="B20" s="313" t="s">
        <v>56</v>
      </c>
      <c r="C20" s="209" t="s">
        <v>1365</v>
      </c>
      <c r="D20" s="314" t="s">
        <v>1333</v>
      </c>
      <c r="E20" s="209" t="s">
        <v>1369</v>
      </c>
      <c r="F20" s="97" t="s">
        <v>1370</v>
      </c>
      <c r="G20" s="315" t="s">
        <v>60</v>
      </c>
      <c r="H20" s="316" t="s">
        <v>1368</v>
      </c>
      <c r="I20" s="316" t="s">
        <v>811</v>
      </c>
      <c r="J20" s="314">
        <v>5.7</v>
      </c>
      <c r="K20" s="317">
        <v>49.1</v>
      </c>
      <c r="L20" s="318">
        <v>40</v>
      </c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7">
        <v>49</v>
      </c>
      <c r="AA20" s="320">
        <f t="shared" si="0"/>
        <v>0.203665987780044</v>
      </c>
      <c r="AB20" s="317">
        <v>89.1</v>
      </c>
      <c r="AC20" s="321">
        <f>(AB20-Z20)*VLOOKUP(AE20,公斤水的体积!A:B,2,)</f>
        <v>40.217894</v>
      </c>
      <c r="AD20" s="322">
        <f t="shared" si="1"/>
        <v>0.544734999999985</v>
      </c>
      <c r="AE20" s="323">
        <v>25</v>
      </c>
      <c r="AF20" s="324"/>
      <c r="AG20" s="324"/>
      <c r="AH20" s="325">
        <v>2.7</v>
      </c>
      <c r="AI20" s="314">
        <v>150</v>
      </c>
      <c r="AJ20" s="326">
        <f t="shared" si="2"/>
        <v>1.8</v>
      </c>
      <c r="AK20" s="116" t="s">
        <v>64</v>
      </c>
      <c r="AL20" s="116" t="s">
        <v>64</v>
      </c>
      <c r="AM20" s="116" t="s">
        <v>64</v>
      </c>
      <c r="AN20" s="116" t="s">
        <v>64</v>
      </c>
      <c r="AO20" s="116" t="s">
        <v>64</v>
      </c>
      <c r="AP20" s="116" t="s">
        <v>64</v>
      </c>
      <c r="AQ20" s="327" t="str">
        <f t="shared" si="3"/>
        <v>合格</v>
      </c>
      <c r="AR20" s="98" t="s">
        <v>1338</v>
      </c>
      <c r="AS20" s="209" t="s">
        <v>1365</v>
      </c>
      <c r="AT20" s="328">
        <v>15</v>
      </c>
      <c r="AU20" s="112"/>
    </row>
    <row r="21" ht="15" spans="1:47">
      <c r="A21" s="312">
        <v>14</v>
      </c>
      <c r="B21" s="313" t="s">
        <v>56</v>
      </c>
      <c r="C21" s="209" t="s">
        <v>1365</v>
      </c>
      <c r="D21" s="314" t="s">
        <v>1333</v>
      </c>
      <c r="E21" s="209" t="s">
        <v>1371</v>
      </c>
      <c r="F21" s="97" t="s">
        <v>1372</v>
      </c>
      <c r="G21" s="315" t="s">
        <v>60</v>
      </c>
      <c r="H21" s="316" t="s">
        <v>1368</v>
      </c>
      <c r="I21" s="316" t="s">
        <v>811</v>
      </c>
      <c r="J21" s="314">
        <v>5.7</v>
      </c>
      <c r="K21" s="317">
        <v>48.8</v>
      </c>
      <c r="L21" s="318">
        <v>40</v>
      </c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7">
        <v>48.7</v>
      </c>
      <c r="AA21" s="320">
        <f t="shared" si="0"/>
        <v>0.204918032786874</v>
      </c>
      <c r="AB21" s="317">
        <v>88.8</v>
      </c>
      <c r="AC21" s="321">
        <f>(AB21-Z21)*VLOOKUP(AE21,公斤水的体积!A:B,2,)</f>
        <v>40.217894</v>
      </c>
      <c r="AD21" s="322">
        <f t="shared" si="1"/>
        <v>0.544734999999985</v>
      </c>
      <c r="AE21" s="323">
        <v>25</v>
      </c>
      <c r="AF21" s="324"/>
      <c r="AG21" s="324"/>
      <c r="AH21" s="325">
        <v>2.3</v>
      </c>
      <c r="AI21" s="314">
        <v>150.1</v>
      </c>
      <c r="AJ21" s="326">
        <f t="shared" si="2"/>
        <v>1.53231179213857</v>
      </c>
      <c r="AK21" s="116" t="s">
        <v>64</v>
      </c>
      <c r="AL21" s="116" t="s">
        <v>64</v>
      </c>
      <c r="AM21" s="116" t="s">
        <v>64</v>
      </c>
      <c r="AN21" s="116" t="s">
        <v>64</v>
      </c>
      <c r="AO21" s="116" t="s">
        <v>64</v>
      </c>
      <c r="AP21" s="116" t="s">
        <v>64</v>
      </c>
      <c r="AQ21" s="327" t="str">
        <f t="shared" si="3"/>
        <v>合格</v>
      </c>
      <c r="AR21" s="98" t="s">
        <v>1338</v>
      </c>
      <c r="AS21" s="209" t="s">
        <v>1365</v>
      </c>
      <c r="AT21" s="328">
        <v>15</v>
      </c>
      <c r="AU21" s="112"/>
    </row>
    <row r="22" ht="15" spans="1:47">
      <c r="A22" s="312">
        <v>15</v>
      </c>
      <c r="B22" s="313" t="s">
        <v>56</v>
      </c>
      <c r="C22" s="209" t="s">
        <v>1365</v>
      </c>
      <c r="D22" s="314" t="s">
        <v>1333</v>
      </c>
      <c r="E22" s="209" t="s">
        <v>1373</v>
      </c>
      <c r="F22" s="97" t="s">
        <v>1374</v>
      </c>
      <c r="G22" s="315" t="s">
        <v>60</v>
      </c>
      <c r="H22" s="316" t="s">
        <v>1368</v>
      </c>
      <c r="I22" s="316" t="s">
        <v>811</v>
      </c>
      <c r="J22" s="314">
        <v>5.7</v>
      </c>
      <c r="K22" s="317">
        <v>49.3</v>
      </c>
      <c r="L22" s="318">
        <v>40</v>
      </c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7">
        <v>49.2</v>
      </c>
      <c r="AA22" s="320">
        <f t="shared" si="0"/>
        <v>0.202839756592281</v>
      </c>
      <c r="AB22" s="317">
        <v>89.3</v>
      </c>
      <c r="AC22" s="321">
        <f>(AB22-Z22)*VLOOKUP(AE22,公斤水的体积!A:B,2,)</f>
        <v>40.217894</v>
      </c>
      <c r="AD22" s="322">
        <f t="shared" si="1"/>
        <v>0.544734999999985</v>
      </c>
      <c r="AE22" s="323">
        <v>25</v>
      </c>
      <c r="AF22" s="324"/>
      <c r="AG22" s="324"/>
      <c r="AH22" s="325">
        <v>1.9</v>
      </c>
      <c r="AI22" s="314">
        <v>150.4</v>
      </c>
      <c r="AJ22" s="326">
        <f t="shared" si="2"/>
        <v>1.26329787234043</v>
      </c>
      <c r="AK22" s="116" t="s">
        <v>64</v>
      </c>
      <c r="AL22" s="116" t="s">
        <v>64</v>
      </c>
      <c r="AM22" s="116" t="s">
        <v>64</v>
      </c>
      <c r="AN22" s="116" t="s">
        <v>64</v>
      </c>
      <c r="AO22" s="116" t="s">
        <v>64</v>
      </c>
      <c r="AP22" s="116" t="s">
        <v>64</v>
      </c>
      <c r="AQ22" s="327" t="str">
        <f t="shared" si="3"/>
        <v>合格</v>
      </c>
      <c r="AR22" s="98" t="s">
        <v>1338</v>
      </c>
      <c r="AS22" s="209" t="s">
        <v>1365</v>
      </c>
      <c r="AT22" s="328">
        <v>15</v>
      </c>
      <c r="AU22" s="112"/>
    </row>
    <row r="23" ht="15" spans="1:47">
      <c r="A23" s="312">
        <v>16</v>
      </c>
      <c r="B23" s="313" t="s">
        <v>56</v>
      </c>
      <c r="C23" s="209" t="s">
        <v>1365</v>
      </c>
      <c r="D23" s="314" t="s">
        <v>1333</v>
      </c>
      <c r="E23" s="209" t="s">
        <v>1375</v>
      </c>
      <c r="F23" s="97" t="s">
        <v>1376</v>
      </c>
      <c r="G23" s="315" t="s">
        <v>60</v>
      </c>
      <c r="H23" s="316" t="s">
        <v>1368</v>
      </c>
      <c r="I23" s="316" t="s">
        <v>811</v>
      </c>
      <c r="J23" s="314">
        <v>5.7</v>
      </c>
      <c r="K23" s="317">
        <v>49.2</v>
      </c>
      <c r="L23" s="318">
        <v>40.1</v>
      </c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7">
        <v>49.1</v>
      </c>
      <c r="AA23" s="320">
        <f t="shared" si="0"/>
        <v>0.203252032520328</v>
      </c>
      <c r="AB23" s="317">
        <v>89.3</v>
      </c>
      <c r="AC23" s="321">
        <f>(AB23-Z23)*VLOOKUP(AE23,公斤水的体积!A:B,2,)</f>
        <v>40.318188</v>
      </c>
      <c r="AD23" s="322">
        <f t="shared" si="1"/>
        <v>0.544109725685762</v>
      </c>
      <c r="AE23" s="323">
        <v>25</v>
      </c>
      <c r="AF23" s="324"/>
      <c r="AG23" s="324"/>
      <c r="AH23" s="325">
        <v>0.9</v>
      </c>
      <c r="AI23" s="314">
        <v>151.8</v>
      </c>
      <c r="AJ23" s="326">
        <f t="shared" si="2"/>
        <v>0.592885375494071</v>
      </c>
      <c r="AK23" s="116" t="s">
        <v>64</v>
      </c>
      <c r="AL23" s="116" t="s">
        <v>64</v>
      </c>
      <c r="AM23" s="116" t="s">
        <v>64</v>
      </c>
      <c r="AN23" s="116" t="s">
        <v>64</v>
      </c>
      <c r="AO23" s="116" t="s">
        <v>64</v>
      </c>
      <c r="AP23" s="116" t="s">
        <v>64</v>
      </c>
      <c r="AQ23" s="327" t="str">
        <f t="shared" si="3"/>
        <v>合格</v>
      </c>
      <c r="AR23" s="98" t="s">
        <v>1338</v>
      </c>
      <c r="AS23" s="209" t="s">
        <v>1365</v>
      </c>
      <c r="AT23" s="328">
        <v>15</v>
      </c>
      <c r="AU23" s="112"/>
    </row>
    <row r="24" ht="15" spans="1:47">
      <c r="A24" s="312">
        <v>17</v>
      </c>
      <c r="B24" s="313" t="s">
        <v>56</v>
      </c>
      <c r="C24" s="209" t="s">
        <v>1365</v>
      </c>
      <c r="D24" s="314" t="s">
        <v>1333</v>
      </c>
      <c r="E24" s="209" t="s">
        <v>1377</v>
      </c>
      <c r="F24" s="97" t="s">
        <v>1378</v>
      </c>
      <c r="G24" s="315" t="s">
        <v>60</v>
      </c>
      <c r="H24" s="316" t="s">
        <v>1368</v>
      </c>
      <c r="I24" s="316" t="s">
        <v>811</v>
      </c>
      <c r="J24" s="314">
        <v>5.7</v>
      </c>
      <c r="K24" s="317">
        <v>49.5</v>
      </c>
      <c r="L24" s="318">
        <v>40.1</v>
      </c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7">
        <v>49.4</v>
      </c>
      <c r="AA24" s="320">
        <f t="shared" si="0"/>
        <v>0.202020202020205</v>
      </c>
      <c r="AB24" s="317">
        <v>89.6</v>
      </c>
      <c r="AC24" s="321">
        <f>(AB24-Z24)*VLOOKUP(AE24,公斤水的体积!A:B,2,)</f>
        <v>40.318188</v>
      </c>
      <c r="AD24" s="322">
        <f t="shared" si="1"/>
        <v>0.544109725685762</v>
      </c>
      <c r="AE24" s="323">
        <v>25</v>
      </c>
      <c r="AF24" s="324"/>
      <c r="AG24" s="324"/>
      <c r="AH24" s="325">
        <v>3.4</v>
      </c>
      <c r="AI24" s="314">
        <v>151.4</v>
      </c>
      <c r="AJ24" s="326">
        <f t="shared" si="2"/>
        <v>2.24570673712021</v>
      </c>
      <c r="AK24" s="116" t="s">
        <v>64</v>
      </c>
      <c r="AL24" s="116" t="s">
        <v>64</v>
      </c>
      <c r="AM24" s="116" t="s">
        <v>64</v>
      </c>
      <c r="AN24" s="116" t="s">
        <v>64</v>
      </c>
      <c r="AO24" s="116" t="s">
        <v>64</v>
      </c>
      <c r="AP24" s="116" t="s">
        <v>64</v>
      </c>
      <c r="AQ24" s="327" t="str">
        <f t="shared" si="3"/>
        <v>合格</v>
      </c>
      <c r="AR24" s="98" t="s">
        <v>1338</v>
      </c>
      <c r="AS24" s="209" t="s">
        <v>1365</v>
      </c>
      <c r="AT24" s="328">
        <v>15</v>
      </c>
      <c r="AU24" s="112"/>
    </row>
    <row r="25" ht="15" spans="1:47">
      <c r="A25" s="312">
        <v>18</v>
      </c>
      <c r="B25" s="313" t="s">
        <v>56</v>
      </c>
      <c r="C25" s="209" t="s">
        <v>1365</v>
      </c>
      <c r="D25" s="314" t="s">
        <v>1333</v>
      </c>
      <c r="E25" s="209" t="s">
        <v>1379</v>
      </c>
      <c r="F25" s="97" t="s">
        <v>1380</v>
      </c>
      <c r="G25" s="315" t="s">
        <v>60</v>
      </c>
      <c r="H25" s="316" t="s">
        <v>1368</v>
      </c>
      <c r="I25" s="316" t="s">
        <v>811</v>
      </c>
      <c r="J25" s="314">
        <v>5.7</v>
      </c>
      <c r="K25" s="317">
        <v>49.5</v>
      </c>
      <c r="L25" s="318">
        <v>40</v>
      </c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7">
        <v>49.4</v>
      </c>
      <c r="AA25" s="320">
        <f t="shared" si="0"/>
        <v>0.202020202020205</v>
      </c>
      <c r="AB25" s="317">
        <v>89.5</v>
      </c>
      <c r="AC25" s="321">
        <f>(AB25-Z25)*VLOOKUP(AE25,公斤水的体积!A:B,2,)</f>
        <v>40.217894</v>
      </c>
      <c r="AD25" s="322">
        <f t="shared" si="1"/>
        <v>0.544735000000003</v>
      </c>
      <c r="AE25" s="323">
        <v>25</v>
      </c>
      <c r="AF25" s="324"/>
      <c r="AG25" s="324"/>
      <c r="AH25" s="325">
        <v>1.2</v>
      </c>
      <c r="AI25" s="314">
        <v>149.5</v>
      </c>
      <c r="AJ25" s="326">
        <f t="shared" si="2"/>
        <v>0.802675585284281</v>
      </c>
      <c r="AK25" s="116" t="s">
        <v>64</v>
      </c>
      <c r="AL25" s="116" t="s">
        <v>64</v>
      </c>
      <c r="AM25" s="116" t="s">
        <v>64</v>
      </c>
      <c r="AN25" s="116" t="s">
        <v>64</v>
      </c>
      <c r="AO25" s="116" t="s">
        <v>64</v>
      </c>
      <c r="AP25" s="116" t="s">
        <v>64</v>
      </c>
      <c r="AQ25" s="327" t="str">
        <f t="shared" si="3"/>
        <v>合格</v>
      </c>
      <c r="AR25" s="98" t="s">
        <v>1338</v>
      </c>
      <c r="AS25" s="209" t="s">
        <v>1365</v>
      </c>
      <c r="AT25" s="328">
        <v>15</v>
      </c>
      <c r="AU25" s="112"/>
    </row>
    <row r="26" ht="15" spans="1:47">
      <c r="A26" s="312">
        <v>19</v>
      </c>
      <c r="B26" s="313" t="s">
        <v>56</v>
      </c>
      <c r="C26" s="209" t="s">
        <v>1365</v>
      </c>
      <c r="D26" s="314" t="s">
        <v>1333</v>
      </c>
      <c r="E26" s="209" t="s">
        <v>1381</v>
      </c>
      <c r="F26" s="97" t="s">
        <v>1382</v>
      </c>
      <c r="G26" s="315" t="s">
        <v>60</v>
      </c>
      <c r="H26" s="316" t="s">
        <v>1368</v>
      </c>
      <c r="I26" s="316" t="s">
        <v>811</v>
      </c>
      <c r="J26" s="314">
        <v>5.7</v>
      </c>
      <c r="K26" s="317">
        <v>49.3</v>
      </c>
      <c r="L26" s="318">
        <v>40</v>
      </c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7">
        <v>49.2</v>
      </c>
      <c r="AA26" s="320">
        <f t="shared" si="0"/>
        <v>0.202839756592281</v>
      </c>
      <c r="AB26" s="317">
        <v>89.3</v>
      </c>
      <c r="AC26" s="321">
        <f>(AB26-Z26)*VLOOKUP(AE26,公斤水的体积!A:B,2,)</f>
        <v>40.217894</v>
      </c>
      <c r="AD26" s="322">
        <f t="shared" si="1"/>
        <v>0.544734999999985</v>
      </c>
      <c r="AE26" s="323">
        <v>25</v>
      </c>
      <c r="AF26" s="324"/>
      <c r="AG26" s="324"/>
      <c r="AH26" s="325">
        <v>1</v>
      </c>
      <c r="AI26" s="314">
        <v>148.2</v>
      </c>
      <c r="AJ26" s="326">
        <f t="shared" si="2"/>
        <v>0.67476383265857</v>
      </c>
      <c r="AK26" s="116" t="s">
        <v>64</v>
      </c>
      <c r="AL26" s="116" t="s">
        <v>64</v>
      </c>
      <c r="AM26" s="116" t="s">
        <v>64</v>
      </c>
      <c r="AN26" s="116" t="s">
        <v>64</v>
      </c>
      <c r="AO26" s="116" t="s">
        <v>64</v>
      </c>
      <c r="AP26" s="116" t="s">
        <v>64</v>
      </c>
      <c r="AQ26" s="327" t="str">
        <f t="shared" si="3"/>
        <v>合格</v>
      </c>
      <c r="AR26" s="98" t="s">
        <v>1338</v>
      </c>
      <c r="AS26" s="209" t="s">
        <v>1365</v>
      </c>
      <c r="AT26" s="328">
        <v>15</v>
      </c>
      <c r="AU26" s="112"/>
    </row>
    <row r="27" ht="15" spans="1:47">
      <c r="A27" s="312">
        <v>20</v>
      </c>
      <c r="B27" s="313" t="s">
        <v>56</v>
      </c>
      <c r="C27" s="209" t="s">
        <v>1365</v>
      </c>
      <c r="D27" s="314" t="s">
        <v>1333</v>
      </c>
      <c r="E27" s="209" t="s">
        <v>1383</v>
      </c>
      <c r="F27" s="97" t="s">
        <v>1384</v>
      </c>
      <c r="G27" s="315" t="s">
        <v>60</v>
      </c>
      <c r="H27" s="316" t="s">
        <v>1368</v>
      </c>
      <c r="I27" s="316" t="s">
        <v>811</v>
      </c>
      <c r="J27" s="314">
        <v>5.7</v>
      </c>
      <c r="K27" s="317">
        <v>48.9</v>
      </c>
      <c r="L27" s="318">
        <v>40</v>
      </c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7">
        <v>48.8</v>
      </c>
      <c r="AA27" s="320">
        <f t="shared" si="0"/>
        <v>0.204498977505115</v>
      </c>
      <c r="AB27" s="317">
        <v>88.9</v>
      </c>
      <c r="AC27" s="321">
        <f>(AB27-Z27)*VLOOKUP(AE27,公斤水的体积!A:B,2,)</f>
        <v>40.217894</v>
      </c>
      <c r="AD27" s="322">
        <f t="shared" si="1"/>
        <v>0.544735000000021</v>
      </c>
      <c r="AE27" s="323">
        <v>25</v>
      </c>
      <c r="AF27" s="324"/>
      <c r="AG27" s="324"/>
      <c r="AH27" s="325">
        <v>3.2</v>
      </c>
      <c r="AI27" s="314">
        <v>152.8</v>
      </c>
      <c r="AJ27" s="326">
        <f t="shared" si="2"/>
        <v>2.09424083769633</v>
      </c>
      <c r="AK27" s="116" t="s">
        <v>64</v>
      </c>
      <c r="AL27" s="116" t="s">
        <v>64</v>
      </c>
      <c r="AM27" s="116" t="s">
        <v>64</v>
      </c>
      <c r="AN27" s="116" t="s">
        <v>64</v>
      </c>
      <c r="AO27" s="116" t="s">
        <v>64</v>
      </c>
      <c r="AP27" s="116" t="s">
        <v>64</v>
      </c>
      <c r="AQ27" s="327" t="str">
        <f t="shared" si="3"/>
        <v>合格</v>
      </c>
      <c r="AR27" s="98" t="s">
        <v>1338</v>
      </c>
      <c r="AS27" s="209" t="s">
        <v>1365</v>
      </c>
      <c r="AT27" s="328">
        <v>15</v>
      </c>
      <c r="AU27" s="112"/>
    </row>
    <row r="28" ht="15" spans="1:47">
      <c r="A28" s="312">
        <v>21</v>
      </c>
      <c r="B28" s="313" t="s">
        <v>56</v>
      </c>
      <c r="C28" s="209" t="s">
        <v>1365</v>
      </c>
      <c r="D28" s="314" t="s">
        <v>1333</v>
      </c>
      <c r="E28" s="209" t="s">
        <v>1385</v>
      </c>
      <c r="F28" s="97" t="s">
        <v>1386</v>
      </c>
      <c r="G28" s="315" t="s">
        <v>60</v>
      </c>
      <c r="H28" s="316" t="s">
        <v>1368</v>
      </c>
      <c r="I28" s="316" t="s">
        <v>811</v>
      </c>
      <c r="J28" s="314">
        <v>5.7</v>
      </c>
      <c r="K28" s="317">
        <v>49</v>
      </c>
      <c r="L28" s="318">
        <v>40.2</v>
      </c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7">
        <v>48.9</v>
      </c>
      <c r="AA28" s="320">
        <f t="shared" si="0"/>
        <v>0.204081632653064</v>
      </c>
      <c r="AB28" s="317">
        <v>89.2</v>
      </c>
      <c r="AC28" s="321">
        <f>(AB28-Z28)*VLOOKUP(AE28,公斤水的体积!A:B,2,)</f>
        <v>40.418482</v>
      </c>
      <c r="AD28" s="322">
        <f t="shared" si="1"/>
        <v>0.543487562189059</v>
      </c>
      <c r="AE28" s="323">
        <v>25</v>
      </c>
      <c r="AF28" s="324"/>
      <c r="AG28" s="324"/>
      <c r="AH28" s="325">
        <v>1.5</v>
      </c>
      <c r="AI28" s="314">
        <v>153.5</v>
      </c>
      <c r="AJ28" s="326">
        <f t="shared" si="2"/>
        <v>0.977198697068404</v>
      </c>
      <c r="AK28" s="116" t="s">
        <v>64</v>
      </c>
      <c r="AL28" s="116" t="s">
        <v>64</v>
      </c>
      <c r="AM28" s="116" t="s">
        <v>64</v>
      </c>
      <c r="AN28" s="116" t="s">
        <v>64</v>
      </c>
      <c r="AO28" s="116" t="s">
        <v>64</v>
      </c>
      <c r="AP28" s="116" t="s">
        <v>64</v>
      </c>
      <c r="AQ28" s="327" t="str">
        <f t="shared" si="3"/>
        <v>合格</v>
      </c>
      <c r="AR28" s="98" t="s">
        <v>1338</v>
      </c>
      <c r="AS28" s="209" t="s">
        <v>1365</v>
      </c>
      <c r="AT28" s="328">
        <v>15</v>
      </c>
      <c r="AU28" s="112"/>
    </row>
    <row r="29" ht="15" spans="1:47">
      <c r="A29" s="312">
        <v>22</v>
      </c>
      <c r="B29" s="313" t="s">
        <v>56</v>
      </c>
      <c r="C29" s="209" t="s">
        <v>1365</v>
      </c>
      <c r="D29" s="314" t="s">
        <v>1333</v>
      </c>
      <c r="E29" s="209" t="s">
        <v>1387</v>
      </c>
      <c r="F29" s="97" t="s">
        <v>1388</v>
      </c>
      <c r="G29" s="315" t="s">
        <v>60</v>
      </c>
      <c r="H29" s="316" t="s">
        <v>1368</v>
      </c>
      <c r="I29" s="316" t="s">
        <v>811</v>
      </c>
      <c r="J29" s="314">
        <v>5.7</v>
      </c>
      <c r="K29" s="317">
        <v>49.3</v>
      </c>
      <c r="L29" s="318">
        <v>40</v>
      </c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9"/>
      <c r="Y29" s="319"/>
      <c r="Z29" s="317">
        <v>49.2</v>
      </c>
      <c r="AA29" s="320">
        <f t="shared" si="0"/>
        <v>0.202839756592281</v>
      </c>
      <c r="AB29" s="317">
        <v>89.3</v>
      </c>
      <c r="AC29" s="321">
        <f>(AB29-Z29)*VLOOKUP(AE29,公斤水的体积!A:B,2,)</f>
        <v>40.217894</v>
      </c>
      <c r="AD29" s="322">
        <f t="shared" si="1"/>
        <v>0.544734999999985</v>
      </c>
      <c r="AE29" s="323">
        <v>25</v>
      </c>
      <c r="AF29" s="324"/>
      <c r="AG29" s="324"/>
      <c r="AH29" s="325">
        <v>2.7</v>
      </c>
      <c r="AI29" s="314">
        <v>151.5</v>
      </c>
      <c r="AJ29" s="326">
        <f t="shared" si="2"/>
        <v>1.78217821782178</v>
      </c>
      <c r="AK29" s="116" t="s">
        <v>64</v>
      </c>
      <c r="AL29" s="116" t="s">
        <v>64</v>
      </c>
      <c r="AM29" s="116" t="s">
        <v>64</v>
      </c>
      <c r="AN29" s="116" t="s">
        <v>64</v>
      </c>
      <c r="AO29" s="116" t="s">
        <v>64</v>
      </c>
      <c r="AP29" s="116" t="s">
        <v>64</v>
      </c>
      <c r="AQ29" s="327" t="str">
        <f t="shared" si="3"/>
        <v>合格</v>
      </c>
      <c r="AR29" s="98" t="s">
        <v>1338</v>
      </c>
      <c r="AS29" s="209" t="s">
        <v>1365</v>
      </c>
      <c r="AT29" s="328">
        <v>15</v>
      </c>
      <c r="AU29" s="112"/>
    </row>
    <row r="30" ht="15" spans="1:47">
      <c r="A30" s="312">
        <v>23</v>
      </c>
      <c r="B30" s="313" t="s">
        <v>56</v>
      </c>
      <c r="C30" s="209" t="s">
        <v>1365</v>
      </c>
      <c r="D30" s="314" t="s">
        <v>1333</v>
      </c>
      <c r="E30" s="209" t="s">
        <v>1389</v>
      </c>
      <c r="F30" s="97" t="s">
        <v>1390</v>
      </c>
      <c r="G30" s="315" t="s">
        <v>60</v>
      </c>
      <c r="H30" s="316" t="s">
        <v>1368</v>
      </c>
      <c r="I30" s="316" t="s">
        <v>811</v>
      </c>
      <c r="J30" s="314">
        <v>5.7</v>
      </c>
      <c r="K30" s="317">
        <v>49.1</v>
      </c>
      <c r="L30" s="318">
        <v>40</v>
      </c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  <c r="X30" s="319"/>
      <c r="Y30" s="319"/>
      <c r="Z30" s="317">
        <v>49</v>
      </c>
      <c r="AA30" s="320">
        <f t="shared" si="0"/>
        <v>0.203665987780044</v>
      </c>
      <c r="AB30" s="317">
        <v>89.1</v>
      </c>
      <c r="AC30" s="321">
        <f>(AB30-Z30)*VLOOKUP(AE30,公斤水的体积!A:B,2,)</f>
        <v>40.217894</v>
      </c>
      <c r="AD30" s="322">
        <f t="shared" si="1"/>
        <v>0.544734999999985</v>
      </c>
      <c r="AE30" s="323">
        <v>25</v>
      </c>
      <c r="AF30" s="324"/>
      <c r="AG30" s="324"/>
      <c r="AH30" s="325">
        <v>3.3</v>
      </c>
      <c r="AI30" s="314">
        <v>151.8</v>
      </c>
      <c r="AJ30" s="326">
        <f t="shared" si="2"/>
        <v>2.17391304347826</v>
      </c>
      <c r="AK30" s="116" t="s">
        <v>64</v>
      </c>
      <c r="AL30" s="116" t="s">
        <v>64</v>
      </c>
      <c r="AM30" s="116" t="s">
        <v>64</v>
      </c>
      <c r="AN30" s="116" t="s">
        <v>64</v>
      </c>
      <c r="AO30" s="116" t="s">
        <v>64</v>
      </c>
      <c r="AP30" s="116" t="s">
        <v>64</v>
      </c>
      <c r="AQ30" s="327" t="str">
        <f t="shared" si="3"/>
        <v>合格</v>
      </c>
      <c r="AR30" s="98" t="s">
        <v>1338</v>
      </c>
      <c r="AS30" s="209" t="s">
        <v>1365</v>
      </c>
      <c r="AT30" s="328">
        <v>15</v>
      </c>
      <c r="AU30" s="112"/>
    </row>
    <row r="31" ht="15" spans="1:47">
      <c r="A31" s="312">
        <v>24</v>
      </c>
      <c r="B31" s="313" t="s">
        <v>56</v>
      </c>
      <c r="C31" s="209" t="s">
        <v>1365</v>
      </c>
      <c r="D31" s="314" t="s">
        <v>1333</v>
      </c>
      <c r="E31" s="209" t="s">
        <v>1391</v>
      </c>
      <c r="F31" s="97" t="s">
        <v>1392</v>
      </c>
      <c r="G31" s="315" t="s">
        <v>60</v>
      </c>
      <c r="H31" s="316" t="s">
        <v>1368</v>
      </c>
      <c r="I31" s="316" t="s">
        <v>811</v>
      </c>
      <c r="J31" s="314">
        <v>5.7</v>
      </c>
      <c r="K31" s="317">
        <v>50.1</v>
      </c>
      <c r="L31" s="318">
        <v>40</v>
      </c>
      <c r="M31" s="319"/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X31" s="319"/>
      <c r="Y31" s="319"/>
      <c r="Z31" s="317">
        <v>50</v>
      </c>
      <c r="AA31" s="320">
        <f t="shared" si="0"/>
        <v>0.199600798403196</v>
      </c>
      <c r="AB31" s="317">
        <v>90.1</v>
      </c>
      <c r="AC31" s="321">
        <f>(AB31-Z31)*VLOOKUP(AE31,公斤水的体积!A:B,2,)</f>
        <v>40.217894</v>
      </c>
      <c r="AD31" s="322">
        <f t="shared" si="1"/>
        <v>0.544734999999985</v>
      </c>
      <c r="AE31" s="323">
        <v>25</v>
      </c>
      <c r="AF31" s="324"/>
      <c r="AG31" s="324"/>
      <c r="AH31" s="325">
        <v>2.4</v>
      </c>
      <c r="AI31" s="314">
        <v>147.1</v>
      </c>
      <c r="AJ31" s="326">
        <f t="shared" si="2"/>
        <v>1.63154316791298</v>
      </c>
      <c r="AK31" s="116" t="s">
        <v>64</v>
      </c>
      <c r="AL31" s="116" t="s">
        <v>64</v>
      </c>
      <c r="AM31" s="116" t="s">
        <v>64</v>
      </c>
      <c r="AN31" s="116" t="s">
        <v>64</v>
      </c>
      <c r="AO31" s="116" t="s">
        <v>64</v>
      </c>
      <c r="AP31" s="116" t="s">
        <v>64</v>
      </c>
      <c r="AQ31" s="327" t="str">
        <f t="shared" si="3"/>
        <v>合格</v>
      </c>
      <c r="AR31" s="98" t="s">
        <v>1338</v>
      </c>
      <c r="AS31" s="209" t="s">
        <v>1365</v>
      </c>
      <c r="AT31" s="328">
        <v>15</v>
      </c>
      <c r="AU31" s="112"/>
    </row>
    <row r="32" ht="15" spans="1:47">
      <c r="A32" s="312">
        <v>25</v>
      </c>
      <c r="B32" s="313" t="s">
        <v>56</v>
      </c>
      <c r="C32" s="209" t="s">
        <v>1365</v>
      </c>
      <c r="D32" s="314" t="s">
        <v>1333</v>
      </c>
      <c r="E32" s="209" t="s">
        <v>1393</v>
      </c>
      <c r="F32" s="97" t="s">
        <v>1394</v>
      </c>
      <c r="G32" s="315" t="s">
        <v>60</v>
      </c>
      <c r="H32" s="316" t="s">
        <v>1368</v>
      </c>
      <c r="I32" s="316" t="s">
        <v>811</v>
      </c>
      <c r="J32" s="314">
        <v>5.7</v>
      </c>
      <c r="K32" s="317">
        <v>48.8</v>
      </c>
      <c r="L32" s="318">
        <v>40</v>
      </c>
      <c r="M32" s="319"/>
      <c r="N32" s="319"/>
      <c r="O32" s="319"/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7">
        <v>48.7</v>
      </c>
      <c r="AA32" s="320">
        <f t="shared" si="0"/>
        <v>0.204918032786874</v>
      </c>
      <c r="AB32" s="317">
        <v>88.8</v>
      </c>
      <c r="AC32" s="321">
        <f>(AB32-Z32)*VLOOKUP(AE32,公斤水的体积!A:B,2,)</f>
        <v>40.217894</v>
      </c>
      <c r="AD32" s="322">
        <f t="shared" si="1"/>
        <v>0.544734999999985</v>
      </c>
      <c r="AE32" s="323">
        <v>25</v>
      </c>
      <c r="AF32" s="324"/>
      <c r="AG32" s="324"/>
      <c r="AH32" s="325">
        <v>1.5</v>
      </c>
      <c r="AI32" s="314">
        <v>152.1</v>
      </c>
      <c r="AJ32" s="326">
        <f t="shared" si="2"/>
        <v>0.986193293885602</v>
      </c>
      <c r="AK32" s="116" t="s">
        <v>64</v>
      </c>
      <c r="AL32" s="116" t="s">
        <v>64</v>
      </c>
      <c r="AM32" s="116" t="s">
        <v>64</v>
      </c>
      <c r="AN32" s="116" t="s">
        <v>64</v>
      </c>
      <c r="AO32" s="116" t="s">
        <v>64</v>
      </c>
      <c r="AP32" s="116" t="s">
        <v>64</v>
      </c>
      <c r="AQ32" s="327" t="str">
        <f t="shared" si="3"/>
        <v>合格</v>
      </c>
      <c r="AR32" s="98" t="s">
        <v>1338</v>
      </c>
      <c r="AS32" s="209" t="s">
        <v>1365</v>
      </c>
      <c r="AT32" s="328">
        <v>15</v>
      </c>
      <c r="AU32" s="112"/>
    </row>
    <row r="33" ht="15" spans="1:251">
      <c r="A33" s="312">
        <v>26</v>
      </c>
      <c r="B33" s="313" t="s">
        <v>56</v>
      </c>
      <c r="C33" s="209" t="s">
        <v>1365</v>
      </c>
      <c r="D33" s="314" t="s">
        <v>1333</v>
      </c>
      <c r="E33" s="209" t="s">
        <v>1395</v>
      </c>
      <c r="F33" s="97" t="s">
        <v>1396</v>
      </c>
      <c r="G33" s="315" t="s">
        <v>60</v>
      </c>
      <c r="H33" s="316" t="s">
        <v>1368</v>
      </c>
      <c r="I33" s="316" t="s">
        <v>811</v>
      </c>
      <c r="J33" s="314">
        <v>5.7</v>
      </c>
      <c r="K33" s="317">
        <v>49.3</v>
      </c>
      <c r="L33" s="318">
        <v>40</v>
      </c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7">
        <v>49.2</v>
      </c>
      <c r="AA33" s="320">
        <f t="shared" si="0"/>
        <v>0.202839756592281</v>
      </c>
      <c r="AB33" s="317">
        <v>89.3</v>
      </c>
      <c r="AC33" s="321">
        <f>(AB33-Z33)*VLOOKUP(AE33,公斤水的体积!A:B,2,)</f>
        <v>40.217894</v>
      </c>
      <c r="AD33" s="322">
        <f t="shared" si="1"/>
        <v>0.544734999999985</v>
      </c>
      <c r="AE33" s="323">
        <v>25</v>
      </c>
      <c r="AF33" s="324"/>
      <c r="AG33" s="324"/>
      <c r="AH33" s="325">
        <v>2.5</v>
      </c>
      <c r="AI33" s="314">
        <v>152.1</v>
      </c>
      <c r="AJ33" s="326">
        <f t="shared" si="2"/>
        <v>1.64365548980934</v>
      </c>
      <c r="AK33" s="116" t="s">
        <v>64</v>
      </c>
      <c r="AL33" s="116" t="s">
        <v>64</v>
      </c>
      <c r="AM33" s="116" t="s">
        <v>64</v>
      </c>
      <c r="AN33" s="116" t="s">
        <v>64</v>
      </c>
      <c r="AO33" s="116" t="s">
        <v>64</v>
      </c>
      <c r="AP33" s="116" t="s">
        <v>64</v>
      </c>
      <c r="AQ33" s="327" t="str">
        <f t="shared" si="3"/>
        <v>合格</v>
      </c>
      <c r="AR33" s="98" t="s">
        <v>1338</v>
      </c>
      <c r="AS33" s="209" t="s">
        <v>1365</v>
      </c>
      <c r="AT33" s="328">
        <v>15</v>
      </c>
      <c r="AU33" s="112"/>
    </row>
    <row r="34" ht="15" spans="1:251">
      <c r="A34" s="312">
        <v>27</v>
      </c>
      <c r="B34" s="313" t="s">
        <v>56</v>
      </c>
      <c r="C34" s="209" t="s">
        <v>1365</v>
      </c>
      <c r="D34" s="314" t="s">
        <v>1333</v>
      </c>
      <c r="E34" s="209" t="s">
        <v>1397</v>
      </c>
      <c r="F34" s="97" t="s">
        <v>1398</v>
      </c>
      <c r="G34" s="315" t="s">
        <v>60</v>
      </c>
      <c r="H34" s="316" t="s">
        <v>1368</v>
      </c>
      <c r="I34" s="316" t="s">
        <v>811</v>
      </c>
      <c r="J34" s="314">
        <v>5.7</v>
      </c>
      <c r="K34" s="317">
        <v>49.1</v>
      </c>
      <c r="L34" s="318">
        <v>40</v>
      </c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7">
        <v>49</v>
      </c>
      <c r="AA34" s="320">
        <f t="shared" si="0"/>
        <v>0.203665987780044</v>
      </c>
      <c r="AB34" s="317">
        <v>89.1</v>
      </c>
      <c r="AC34" s="321">
        <f>(AB34-Z34)*VLOOKUP(AE34,公斤水的体积!A:B,2,)</f>
        <v>40.217894</v>
      </c>
      <c r="AD34" s="322">
        <f t="shared" si="1"/>
        <v>0.544734999999985</v>
      </c>
      <c r="AE34" s="323">
        <v>25</v>
      </c>
      <c r="AF34" s="324"/>
      <c r="AG34" s="324"/>
      <c r="AH34" s="325">
        <v>2</v>
      </c>
      <c r="AI34" s="314">
        <v>151.3</v>
      </c>
      <c r="AJ34" s="326">
        <f t="shared" si="2"/>
        <v>1.32187706543291</v>
      </c>
      <c r="AK34" s="116" t="s">
        <v>64</v>
      </c>
      <c r="AL34" s="116" t="s">
        <v>64</v>
      </c>
      <c r="AM34" s="116" t="s">
        <v>64</v>
      </c>
      <c r="AN34" s="116" t="s">
        <v>64</v>
      </c>
      <c r="AO34" s="116" t="s">
        <v>64</v>
      </c>
      <c r="AP34" s="116" t="s">
        <v>64</v>
      </c>
      <c r="AQ34" s="327" t="str">
        <f t="shared" si="3"/>
        <v>合格</v>
      </c>
      <c r="AR34" s="98" t="s">
        <v>1338</v>
      </c>
      <c r="AS34" s="209" t="s">
        <v>1365</v>
      </c>
      <c r="AT34" s="328">
        <v>15</v>
      </c>
      <c r="AU34" s="112"/>
    </row>
    <row r="35" ht="15" spans="1:251">
      <c r="A35" s="312">
        <v>28</v>
      </c>
      <c r="B35" s="313" t="s">
        <v>56</v>
      </c>
      <c r="C35" s="209" t="s">
        <v>1365</v>
      </c>
      <c r="D35" s="314" t="s">
        <v>1333</v>
      </c>
      <c r="E35" s="209" t="s">
        <v>1399</v>
      </c>
      <c r="F35" s="97" t="s">
        <v>1400</v>
      </c>
      <c r="G35" s="315" t="s">
        <v>60</v>
      </c>
      <c r="H35" s="316" t="s">
        <v>1368</v>
      </c>
      <c r="I35" s="316" t="s">
        <v>811</v>
      </c>
      <c r="J35" s="314">
        <v>5.7</v>
      </c>
      <c r="K35" s="317">
        <v>48.8</v>
      </c>
      <c r="L35" s="318">
        <v>40</v>
      </c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7">
        <v>48.7</v>
      </c>
      <c r="AA35" s="320">
        <f t="shared" si="0"/>
        <v>0.204918032786874</v>
      </c>
      <c r="AB35" s="317">
        <v>88.8</v>
      </c>
      <c r="AC35" s="321">
        <f>(AB35-Z35)*VLOOKUP(AE35,公斤水的体积!A:B,2,)</f>
        <v>40.217894</v>
      </c>
      <c r="AD35" s="322">
        <f t="shared" si="1"/>
        <v>0.544734999999985</v>
      </c>
      <c r="AE35" s="323">
        <v>25</v>
      </c>
      <c r="AF35" s="324"/>
      <c r="AG35" s="324"/>
      <c r="AH35" s="325">
        <v>2.5</v>
      </c>
      <c r="AI35" s="314">
        <v>154.2</v>
      </c>
      <c r="AJ35" s="326">
        <f t="shared" si="2"/>
        <v>1.621271076524</v>
      </c>
      <c r="AK35" s="116" t="s">
        <v>64</v>
      </c>
      <c r="AL35" s="116" t="s">
        <v>64</v>
      </c>
      <c r="AM35" s="116" t="s">
        <v>64</v>
      </c>
      <c r="AN35" s="116" t="s">
        <v>64</v>
      </c>
      <c r="AO35" s="116" t="s">
        <v>64</v>
      </c>
      <c r="AP35" s="116" t="s">
        <v>64</v>
      </c>
      <c r="AQ35" s="327" t="str">
        <f t="shared" si="3"/>
        <v>合格</v>
      </c>
      <c r="AR35" s="98" t="s">
        <v>1338</v>
      </c>
      <c r="AS35" s="209" t="s">
        <v>1365</v>
      </c>
      <c r="AT35" s="328">
        <v>15</v>
      </c>
      <c r="AU35" s="112"/>
    </row>
    <row r="36" ht="15" spans="1:251">
      <c r="A36" s="312">
        <v>29</v>
      </c>
      <c r="B36" s="313" t="s">
        <v>56</v>
      </c>
      <c r="C36" s="209" t="s">
        <v>1365</v>
      </c>
      <c r="D36" s="314" t="s">
        <v>1333</v>
      </c>
      <c r="E36" s="209" t="s">
        <v>1401</v>
      </c>
      <c r="F36" s="97" t="s">
        <v>1402</v>
      </c>
      <c r="G36" s="315" t="s">
        <v>60</v>
      </c>
      <c r="H36" s="316" t="s">
        <v>1368</v>
      </c>
      <c r="I36" s="316" t="s">
        <v>811</v>
      </c>
      <c r="J36" s="314">
        <v>5.7</v>
      </c>
      <c r="K36" s="317">
        <v>48.6</v>
      </c>
      <c r="L36" s="318">
        <v>40</v>
      </c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7">
        <v>48.5</v>
      </c>
      <c r="AA36" s="320">
        <f t="shared" si="0"/>
        <v>0.205761316872431</v>
      </c>
      <c r="AB36" s="317">
        <v>88.6</v>
      </c>
      <c r="AC36" s="321">
        <f>(AB36-Z36)*VLOOKUP(AE36,公斤水的体积!A:B,2,)</f>
        <v>40.217894</v>
      </c>
      <c r="AD36" s="322">
        <f t="shared" si="1"/>
        <v>0.544734999999985</v>
      </c>
      <c r="AE36" s="323">
        <v>25</v>
      </c>
      <c r="AF36" s="324"/>
      <c r="AG36" s="324"/>
      <c r="AH36" s="325">
        <v>2.2</v>
      </c>
      <c r="AI36" s="314">
        <v>153.9</v>
      </c>
      <c r="AJ36" s="326">
        <f t="shared" si="2"/>
        <v>1.42949967511371</v>
      </c>
      <c r="AK36" s="116" t="s">
        <v>64</v>
      </c>
      <c r="AL36" s="116" t="s">
        <v>64</v>
      </c>
      <c r="AM36" s="116" t="s">
        <v>64</v>
      </c>
      <c r="AN36" s="116" t="s">
        <v>64</v>
      </c>
      <c r="AO36" s="116" t="s">
        <v>64</v>
      </c>
      <c r="AP36" s="116" t="s">
        <v>64</v>
      </c>
      <c r="AQ36" s="327" t="str">
        <f t="shared" si="3"/>
        <v>合格</v>
      </c>
      <c r="AR36" s="98" t="s">
        <v>1338</v>
      </c>
      <c r="AS36" s="209" t="s">
        <v>1365</v>
      </c>
      <c r="AT36" s="328">
        <v>15</v>
      </c>
      <c r="AU36" s="112"/>
    </row>
    <row r="37" ht="15" spans="1:251">
      <c r="A37" s="312">
        <v>30</v>
      </c>
      <c r="B37" s="313" t="s">
        <v>56</v>
      </c>
      <c r="C37" s="209" t="s">
        <v>1365</v>
      </c>
      <c r="D37" s="314" t="s">
        <v>1333</v>
      </c>
      <c r="E37" s="209" t="s">
        <v>1403</v>
      </c>
      <c r="F37" s="97" t="s">
        <v>1404</v>
      </c>
      <c r="G37" s="315" t="s">
        <v>60</v>
      </c>
      <c r="H37" s="316" t="s">
        <v>1368</v>
      </c>
      <c r="I37" s="316" t="s">
        <v>811</v>
      </c>
      <c r="J37" s="314">
        <v>5.7</v>
      </c>
      <c r="K37" s="317">
        <v>50</v>
      </c>
      <c r="L37" s="318">
        <v>40</v>
      </c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7">
        <v>49.9</v>
      </c>
      <c r="AA37" s="320">
        <f t="shared" si="0"/>
        <v>0.200000000000003</v>
      </c>
      <c r="AB37" s="317">
        <v>90</v>
      </c>
      <c r="AC37" s="321">
        <f>(AB37-Z37)*VLOOKUP(AE37,公斤水的体积!A:B,2,)</f>
        <v>40.217894</v>
      </c>
      <c r="AD37" s="322">
        <f t="shared" si="1"/>
        <v>0.544735000000003</v>
      </c>
      <c r="AE37" s="323">
        <v>25</v>
      </c>
      <c r="AF37" s="324"/>
      <c r="AG37" s="324"/>
      <c r="AH37" s="325">
        <v>1.6</v>
      </c>
      <c r="AI37" s="314">
        <v>149.1</v>
      </c>
      <c r="AJ37" s="326">
        <f t="shared" si="2"/>
        <v>1.07310529845741</v>
      </c>
      <c r="AK37" s="116" t="s">
        <v>64</v>
      </c>
      <c r="AL37" s="116" t="s">
        <v>64</v>
      </c>
      <c r="AM37" s="116" t="s">
        <v>64</v>
      </c>
      <c r="AN37" s="116" t="s">
        <v>64</v>
      </c>
      <c r="AO37" s="116" t="s">
        <v>64</v>
      </c>
      <c r="AP37" s="116" t="s">
        <v>64</v>
      </c>
      <c r="AQ37" s="327" t="str">
        <f t="shared" si="3"/>
        <v>合格</v>
      </c>
      <c r="AR37" s="98" t="s">
        <v>1338</v>
      </c>
      <c r="AS37" s="209" t="s">
        <v>1365</v>
      </c>
      <c r="AT37" s="328">
        <v>15</v>
      </c>
      <c r="AU37" s="112"/>
    </row>
    <row r="38" ht="15" spans="1:251">
      <c r="A38" s="312">
        <v>31</v>
      </c>
      <c r="B38" s="313" t="s">
        <v>56</v>
      </c>
      <c r="C38" s="209" t="s">
        <v>1365</v>
      </c>
      <c r="D38" s="314" t="s">
        <v>1333</v>
      </c>
      <c r="E38" s="209" t="s">
        <v>1405</v>
      </c>
      <c r="F38" s="97" t="s">
        <v>1406</v>
      </c>
      <c r="G38" s="315" t="s">
        <v>60</v>
      </c>
      <c r="H38" s="316" t="s">
        <v>1368</v>
      </c>
      <c r="I38" s="316" t="s">
        <v>811</v>
      </c>
      <c r="J38" s="314">
        <v>5.7</v>
      </c>
      <c r="K38" s="317">
        <v>49.6</v>
      </c>
      <c r="L38" s="318">
        <v>40.3</v>
      </c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7">
        <v>49.5</v>
      </c>
      <c r="AA38" s="320">
        <f t="shared" si="0"/>
        <v>0.201612903225809</v>
      </c>
      <c r="AB38" s="317">
        <v>89.9</v>
      </c>
      <c r="AC38" s="321">
        <f>(AB38-Z38)*VLOOKUP(AE38,公斤水的体积!A:B,2,)</f>
        <v>40.518776</v>
      </c>
      <c r="AD38" s="322">
        <f t="shared" si="1"/>
        <v>0.542868486352371</v>
      </c>
      <c r="AE38" s="323">
        <v>25</v>
      </c>
      <c r="AF38" s="324"/>
      <c r="AG38" s="324"/>
      <c r="AH38" s="325">
        <v>4.1</v>
      </c>
      <c r="AI38" s="314">
        <v>153.5</v>
      </c>
      <c r="AJ38" s="326">
        <f t="shared" si="2"/>
        <v>2.67100977198697</v>
      </c>
      <c r="AK38" s="116" t="s">
        <v>64</v>
      </c>
      <c r="AL38" s="116" t="s">
        <v>64</v>
      </c>
      <c r="AM38" s="116" t="s">
        <v>64</v>
      </c>
      <c r="AN38" s="116" t="s">
        <v>64</v>
      </c>
      <c r="AO38" s="116" t="s">
        <v>64</v>
      </c>
      <c r="AP38" s="116" t="s">
        <v>64</v>
      </c>
      <c r="AQ38" s="327" t="str">
        <f t="shared" si="3"/>
        <v>合格</v>
      </c>
      <c r="AR38" s="98" t="s">
        <v>1338</v>
      </c>
      <c r="AS38" s="209" t="s">
        <v>1365</v>
      </c>
      <c r="AT38" s="328">
        <v>15</v>
      </c>
      <c r="AU38" s="112"/>
    </row>
    <row r="39" ht="15" spans="1:251">
      <c r="A39" s="312">
        <v>32</v>
      </c>
      <c r="B39" s="313" t="s">
        <v>56</v>
      </c>
      <c r="C39" s="209" t="s">
        <v>650</v>
      </c>
      <c r="D39" s="314" t="s">
        <v>1333</v>
      </c>
      <c r="E39" s="209" t="s">
        <v>1407</v>
      </c>
      <c r="F39" s="97" t="s">
        <v>1408</v>
      </c>
      <c r="G39" s="315" t="s">
        <v>79</v>
      </c>
      <c r="H39" s="316" t="s">
        <v>322</v>
      </c>
      <c r="I39" s="316" t="s">
        <v>283</v>
      </c>
      <c r="J39" s="314">
        <v>5.7</v>
      </c>
      <c r="K39" s="317">
        <v>53.3</v>
      </c>
      <c r="L39" s="318">
        <v>41.4</v>
      </c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7">
        <v>53.2</v>
      </c>
      <c r="AA39" s="320">
        <f t="shared" si="0"/>
        <v>0.187617260787982</v>
      </c>
      <c r="AB39" s="317">
        <v>94.7</v>
      </c>
      <c r="AC39" s="321">
        <f>(AB39-Z39)*VLOOKUP(AE39,公斤水的体积!A:B,2,)</f>
        <v>41.611635</v>
      </c>
      <c r="AD39" s="322">
        <f t="shared" si="1"/>
        <v>0.511195652173933</v>
      </c>
      <c r="AE39" s="323">
        <v>24</v>
      </c>
      <c r="AF39" s="324"/>
      <c r="AG39" s="324"/>
      <c r="AH39" s="325">
        <v>0.7</v>
      </c>
      <c r="AI39" s="314">
        <v>148.3</v>
      </c>
      <c r="AJ39" s="326">
        <f t="shared" si="2"/>
        <v>0.472016183412003</v>
      </c>
      <c r="AK39" s="116" t="s">
        <v>64</v>
      </c>
      <c r="AL39" s="116" t="s">
        <v>64</v>
      </c>
      <c r="AM39" s="116" t="s">
        <v>64</v>
      </c>
      <c r="AN39" s="116" t="s">
        <v>64</v>
      </c>
      <c r="AO39" s="116" t="s">
        <v>64</v>
      </c>
      <c r="AP39" s="116" t="s">
        <v>64</v>
      </c>
      <c r="AQ39" s="327" t="str">
        <f t="shared" si="3"/>
        <v>合格</v>
      </c>
      <c r="AR39" s="98" t="s">
        <v>1338</v>
      </c>
      <c r="AS39" s="209" t="s">
        <v>650</v>
      </c>
      <c r="AT39" s="328">
        <v>15</v>
      </c>
      <c r="AU39" s="112"/>
    </row>
    <row r="40" ht="15" spans="1:251">
      <c r="A40" s="312">
        <v>33</v>
      </c>
      <c r="B40" s="313" t="s">
        <v>56</v>
      </c>
      <c r="C40" s="209" t="s">
        <v>650</v>
      </c>
      <c r="D40" s="314" t="s">
        <v>1333</v>
      </c>
      <c r="E40" s="209" t="s">
        <v>1409</v>
      </c>
      <c r="F40" s="97" t="s">
        <v>1410</v>
      </c>
      <c r="G40" s="315" t="s">
        <v>79</v>
      </c>
      <c r="H40" s="316" t="s">
        <v>1411</v>
      </c>
      <c r="I40" s="316" t="s">
        <v>836</v>
      </c>
      <c r="J40" s="314">
        <v>5.7</v>
      </c>
      <c r="K40" s="317">
        <v>55.2</v>
      </c>
      <c r="L40" s="318">
        <v>40.7</v>
      </c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7">
        <v>55.1</v>
      </c>
      <c r="AA40" s="320">
        <f t="shared" si="0"/>
        <v>0.181159420289858</v>
      </c>
      <c r="AB40" s="317">
        <v>95.9</v>
      </c>
      <c r="AC40" s="321">
        <f>(AB40-Z40)*VLOOKUP(AE40,公斤水的体积!A:B,2,)</f>
        <v>40.909752</v>
      </c>
      <c r="AD40" s="322">
        <f t="shared" si="1"/>
        <v>0.515361179361184</v>
      </c>
      <c r="AE40" s="323">
        <v>24</v>
      </c>
      <c r="AF40" s="324"/>
      <c r="AG40" s="324"/>
      <c r="AH40" s="325">
        <v>0.9</v>
      </c>
      <c r="AI40" s="314">
        <v>140.8</v>
      </c>
      <c r="AJ40" s="326">
        <f t="shared" si="2"/>
        <v>0.639204545454545</v>
      </c>
      <c r="AK40" s="116" t="s">
        <v>64</v>
      </c>
      <c r="AL40" s="116" t="s">
        <v>64</v>
      </c>
      <c r="AM40" s="116" t="s">
        <v>64</v>
      </c>
      <c r="AN40" s="116" t="s">
        <v>64</v>
      </c>
      <c r="AO40" s="116" t="s">
        <v>64</v>
      </c>
      <c r="AP40" s="116" t="s">
        <v>64</v>
      </c>
      <c r="AQ40" s="327" t="str">
        <f t="shared" si="3"/>
        <v>合格</v>
      </c>
      <c r="AR40" s="98" t="s">
        <v>1338</v>
      </c>
      <c r="AS40" s="209" t="s">
        <v>650</v>
      </c>
      <c r="AT40" s="328">
        <v>15</v>
      </c>
      <c r="AU40" s="112"/>
    </row>
    <row r="41" ht="15" spans="1:251">
      <c r="A41" s="312">
        <v>34</v>
      </c>
      <c r="B41" s="313" t="s">
        <v>56</v>
      </c>
      <c r="C41" s="209" t="s">
        <v>650</v>
      </c>
      <c r="D41" s="314" t="s">
        <v>1333</v>
      </c>
      <c r="E41" s="209" t="s">
        <v>1412</v>
      </c>
      <c r="F41" s="97" t="s">
        <v>1413</v>
      </c>
      <c r="G41" s="315" t="s">
        <v>118</v>
      </c>
      <c r="H41" s="316" t="s">
        <v>1414</v>
      </c>
      <c r="I41" s="316" t="s">
        <v>1068</v>
      </c>
      <c r="J41" s="314">
        <v>5.7</v>
      </c>
      <c r="K41" s="317">
        <v>49.8</v>
      </c>
      <c r="L41" s="318">
        <v>40</v>
      </c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7">
        <v>49.1</v>
      </c>
      <c r="AA41" s="320">
        <f t="shared" si="0"/>
        <v>1.40562248995983</v>
      </c>
      <c r="AB41" s="317">
        <v>89.8</v>
      </c>
      <c r="AC41" s="321">
        <f>(AB41-Z41)*VLOOKUP(AE41,公斤水的体积!A:B,2,)</f>
        <v>40.809483</v>
      </c>
      <c r="AD41" s="322">
        <f t="shared" si="1"/>
        <v>2.0237075</v>
      </c>
      <c r="AE41" s="323">
        <v>24</v>
      </c>
      <c r="AF41" s="324"/>
      <c r="AG41" s="324"/>
      <c r="AH41" s="325">
        <v>0.7</v>
      </c>
      <c r="AI41" s="314">
        <v>156.5</v>
      </c>
      <c r="AJ41" s="326">
        <f t="shared" si="2"/>
        <v>0.447284345047923</v>
      </c>
      <c r="AK41" s="116" t="s">
        <v>64</v>
      </c>
      <c r="AL41" s="116" t="s">
        <v>64</v>
      </c>
      <c r="AM41" s="116" t="s">
        <v>64</v>
      </c>
      <c r="AN41" s="116" t="s">
        <v>64</v>
      </c>
      <c r="AO41" s="116" t="s">
        <v>64</v>
      </c>
      <c r="AP41" s="116" t="s">
        <v>64</v>
      </c>
      <c r="AQ41" s="327" t="str">
        <f t="shared" si="3"/>
        <v>合格</v>
      </c>
      <c r="AR41" s="98" t="s">
        <v>1338</v>
      </c>
      <c r="AS41" s="209" t="s">
        <v>650</v>
      </c>
      <c r="AT41" s="328">
        <v>15</v>
      </c>
      <c r="AU41" s="112"/>
    </row>
    <row r="42" ht="15" spans="1:251">
      <c r="A42" s="312">
        <v>35</v>
      </c>
      <c r="B42" s="313" t="s">
        <v>56</v>
      </c>
      <c r="C42" s="209" t="s">
        <v>650</v>
      </c>
      <c r="D42" s="314" t="s">
        <v>1333</v>
      </c>
      <c r="E42" s="209" t="s">
        <v>1415</v>
      </c>
      <c r="F42" s="97" t="s">
        <v>1416</v>
      </c>
      <c r="G42" s="315" t="s">
        <v>79</v>
      </c>
      <c r="H42" s="316" t="s">
        <v>1417</v>
      </c>
      <c r="I42" s="316" t="s">
        <v>653</v>
      </c>
      <c r="J42" s="314">
        <v>5.7</v>
      </c>
      <c r="K42" s="317">
        <v>57.7</v>
      </c>
      <c r="L42" s="318">
        <v>42</v>
      </c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7">
        <v>57.6</v>
      </c>
      <c r="AA42" s="320">
        <f t="shared" si="0"/>
        <v>0.173310225303295</v>
      </c>
      <c r="AB42" s="317">
        <v>99.7</v>
      </c>
      <c r="AC42" s="321">
        <f>(AB42-Z42)*VLOOKUP(AE42,公斤水的体积!A:B,2,)</f>
        <v>42.213249</v>
      </c>
      <c r="AD42" s="322">
        <f t="shared" si="1"/>
        <v>0.507735714285725</v>
      </c>
      <c r="AE42" s="323">
        <v>24</v>
      </c>
      <c r="AF42" s="324"/>
      <c r="AG42" s="324"/>
      <c r="AH42" s="325">
        <v>1.9</v>
      </c>
      <c r="AI42" s="314">
        <v>142.5</v>
      </c>
      <c r="AJ42" s="326">
        <f t="shared" si="2"/>
        <v>1.33333333333333</v>
      </c>
      <c r="AK42" s="116" t="s">
        <v>64</v>
      </c>
      <c r="AL42" s="116" t="s">
        <v>64</v>
      </c>
      <c r="AM42" s="116" t="s">
        <v>64</v>
      </c>
      <c r="AN42" s="116" t="s">
        <v>64</v>
      </c>
      <c r="AO42" s="116" t="s">
        <v>64</v>
      </c>
      <c r="AP42" s="116" t="s">
        <v>64</v>
      </c>
      <c r="AQ42" s="327" t="str">
        <f t="shared" si="3"/>
        <v>合格</v>
      </c>
      <c r="AR42" s="98" t="s">
        <v>1338</v>
      </c>
      <c r="AS42" s="209" t="s">
        <v>650</v>
      </c>
      <c r="AT42" s="328">
        <v>15</v>
      </c>
      <c r="AU42" s="112"/>
    </row>
    <row r="43" ht="15" spans="1:251">
      <c r="A43" s="312">
        <v>36</v>
      </c>
      <c r="B43" s="313" t="s">
        <v>56</v>
      </c>
      <c r="C43" s="209" t="s">
        <v>650</v>
      </c>
      <c r="D43" s="314" t="s">
        <v>1333</v>
      </c>
      <c r="E43" s="209" t="s">
        <v>1418</v>
      </c>
      <c r="F43" s="97" t="s">
        <v>1419</v>
      </c>
      <c r="G43" s="315" t="s">
        <v>60</v>
      </c>
      <c r="H43" s="316" t="s">
        <v>239</v>
      </c>
      <c r="I43" s="316"/>
      <c r="J43" s="317">
        <v>5</v>
      </c>
      <c r="K43" s="317">
        <v>43.5</v>
      </c>
      <c r="L43" s="318">
        <v>40</v>
      </c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7">
        <v>43.4</v>
      </c>
      <c r="AA43" s="320">
        <f t="shared" si="0"/>
        <v>0.229885057471268</v>
      </c>
      <c r="AB43" s="317">
        <v>83.5</v>
      </c>
      <c r="AC43" s="321">
        <f>(AB43-Z43)*VLOOKUP(AE43,公斤水的体积!A:B,2,)</f>
        <v>40.207869</v>
      </c>
      <c r="AD43" s="322">
        <f t="shared" si="1"/>
        <v>0.519672500000006</v>
      </c>
      <c r="AE43" s="323">
        <v>24</v>
      </c>
      <c r="AF43" s="324"/>
      <c r="AG43" s="324"/>
      <c r="AH43" s="325">
        <v>2.6</v>
      </c>
      <c r="AI43" s="314">
        <v>173.4</v>
      </c>
      <c r="AJ43" s="326">
        <f t="shared" si="2"/>
        <v>1.49942329873126</v>
      </c>
      <c r="AK43" s="116" t="s">
        <v>64</v>
      </c>
      <c r="AL43" s="116" t="s">
        <v>64</v>
      </c>
      <c r="AM43" s="116" t="s">
        <v>64</v>
      </c>
      <c r="AN43" s="116" t="s">
        <v>64</v>
      </c>
      <c r="AO43" s="116" t="s">
        <v>64</v>
      </c>
      <c r="AP43" s="116" t="s">
        <v>64</v>
      </c>
      <c r="AQ43" s="327" t="str">
        <f t="shared" si="3"/>
        <v>合格</v>
      </c>
      <c r="AR43" s="98" t="s">
        <v>1338</v>
      </c>
      <c r="AS43" s="209" t="s">
        <v>650</v>
      </c>
      <c r="AT43" s="328">
        <v>15</v>
      </c>
      <c r="AU43" s="112"/>
    </row>
    <row r="44" s="8" customFormat="1" ht="15" spans="1:251">
      <c r="A44" s="312">
        <v>37</v>
      </c>
      <c r="B44" s="329" t="s">
        <v>56</v>
      </c>
      <c r="C44" s="220" t="s">
        <v>1420</v>
      </c>
      <c r="D44" s="330" t="s">
        <v>1333</v>
      </c>
      <c r="E44" s="220" t="s">
        <v>1421</v>
      </c>
      <c r="F44" s="123" t="s">
        <v>1422</v>
      </c>
      <c r="G44" s="331" t="s">
        <v>79</v>
      </c>
      <c r="H44" s="332" t="s">
        <v>1423</v>
      </c>
      <c r="I44" s="332" t="s">
        <v>1424</v>
      </c>
      <c r="J44" s="330">
        <v>5.7</v>
      </c>
      <c r="K44" s="222">
        <v>56.2</v>
      </c>
      <c r="L44" s="333">
        <v>40.1</v>
      </c>
      <c r="M44" s="334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4"/>
      <c r="Y44" s="334"/>
      <c r="Z44" s="222">
        <v>56.1</v>
      </c>
      <c r="AA44" s="330">
        <f t="shared" ref="AA44:AA58" si="4">(K44-Z44)/K44*100</f>
        <v>0.177935943060501</v>
      </c>
      <c r="AB44" s="222">
        <v>96.3</v>
      </c>
      <c r="AC44" s="335">
        <f>(AB44-Z44)*VLOOKUP(AE44,公斤水的体积!A:B,2,)</f>
        <v>40.290048</v>
      </c>
      <c r="AD44" s="336">
        <f t="shared" ref="AD44:AD58" si="5">(AC44-L44)/L44*100</f>
        <v>0.473935162094756</v>
      </c>
      <c r="AE44" s="337">
        <v>23</v>
      </c>
      <c r="AF44" s="338"/>
      <c r="AG44" s="338"/>
      <c r="AH44" s="339">
        <v>1.1</v>
      </c>
      <c r="AI44" s="330">
        <v>136.8</v>
      </c>
      <c r="AJ44" s="340">
        <f t="shared" ref="AJ44:AJ58" si="6">AH44/AI44*100</f>
        <v>0.804093567251462</v>
      </c>
      <c r="AK44" s="116" t="s">
        <v>64</v>
      </c>
      <c r="AL44" s="116" t="s">
        <v>64</v>
      </c>
      <c r="AM44" s="116" t="s">
        <v>64</v>
      </c>
      <c r="AN44" s="116" t="s">
        <v>64</v>
      </c>
      <c r="AO44" s="116" t="s">
        <v>64</v>
      </c>
      <c r="AP44" s="116" t="s">
        <v>64</v>
      </c>
      <c r="AQ44" s="338" t="str">
        <f t="shared" ref="AQ44:AQ58" si="7">IF(AND(AD44&lt;10,AD44&gt;=-0.1,AA44&lt;5,AA44&gt;-1,AJ44&lt;6,AJ44&gt;=0),"合格","不合格")</f>
        <v>合格</v>
      </c>
      <c r="AR44" s="226" t="s">
        <v>1425</v>
      </c>
      <c r="AS44" s="220" t="s">
        <v>650</v>
      </c>
      <c r="AT44" s="328">
        <v>15</v>
      </c>
      <c r="AU44" s="112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5"/>
      <c r="DE44" s="135"/>
      <c r="DF44" s="135"/>
      <c r="DG44" s="135"/>
      <c r="DH44" s="135"/>
      <c r="DI44" s="135"/>
      <c r="DJ44" s="135"/>
      <c r="DK44" s="135"/>
      <c r="DL44" s="135"/>
      <c r="DM44" s="135"/>
      <c r="DN44" s="135"/>
      <c r="DO44" s="135"/>
      <c r="DP44" s="135"/>
      <c r="DQ44" s="135"/>
      <c r="DR44" s="135"/>
      <c r="DS44" s="135"/>
      <c r="DT44" s="135"/>
      <c r="DU44" s="135"/>
      <c r="DV44" s="135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5"/>
      <c r="EI44" s="135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5"/>
      <c r="EV44" s="135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5"/>
      <c r="FI44" s="135"/>
      <c r="FJ44" s="135"/>
      <c r="FK44" s="135"/>
      <c r="FL44" s="135"/>
      <c r="FM44" s="135"/>
      <c r="FN44" s="135"/>
      <c r="FO44" s="135"/>
      <c r="FP44" s="135"/>
      <c r="FQ44" s="135"/>
      <c r="FR44" s="135"/>
      <c r="FS44" s="135"/>
      <c r="FT44" s="135"/>
      <c r="FU44" s="135"/>
      <c r="FV44" s="135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  <c r="GG44" s="135"/>
      <c r="GH44" s="135"/>
      <c r="GI44" s="135"/>
      <c r="GJ44" s="135"/>
      <c r="GK44" s="135"/>
      <c r="GL44" s="135"/>
      <c r="GM44" s="135"/>
      <c r="GN44" s="135"/>
      <c r="GO44" s="135"/>
      <c r="GP44" s="135"/>
      <c r="GQ44" s="135"/>
      <c r="GR44" s="135"/>
      <c r="GS44" s="135"/>
      <c r="GT44" s="135"/>
      <c r="GU44" s="135"/>
      <c r="GV44" s="135"/>
      <c r="GW44" s="135"/>
      <c r="GX44" s="135"/>
      <c r="GY44" s="135"/>
      <c r="GZ44" s="135"/>
      <c r="HA44" s="135"/>
      <c r="HB44" s="135"/>
      <c r="HC44" s="135"/>
      <c r="HD44" s="135"/>
      <c r="HE44" s="135"/>
      <c r="HF44" s="135"/>
      <c r="HG44" s="135"/>
      <c r="HH44" s="135"/>
      <c r="HI44" s="135"/>
      <c r="HJ44" s="135"/>
      <c r="HK44" s="135"/>
      <c r="HL44" s="135"/>
      <c r="HM44" s="135"/>
      <c r="HN44" s="135"/>
      <c r="HO44" s="135"/>
      <c r="HP44" s="135"/>
      <c r="HQ44" s="135"/>
      <c r="HR44" s="135"/>
      <c r="HS44" s="135"/>
      <c r="HT44" s="135"/>
      <c r="HU44" s="135"/>
      <c r="HV44" s="135"/>
      <c r="HW44" s="135"/>
      <c r="HX44" s="135"/>
      <c r="HY44" s="135"/>
      <c r="HZ44" s="135"/>
      <c r="IA44" s="135"/>
      <c r="IB44" s="135"/>
      <c r="IC44" s="135"/>
      <c r="ID44" s="135"/>
      <c r="IE44" s="135"/>
      <c r="IF44" s="135"/>
      <c r="IG44" s="135"/>
      <c r="IH44" s="135"/>
      <c r="II44" s="135"/>
      <c r="IJ44" s="135"/>
      <c r="IK44" s="135"/>
      <c r="IL44" s="135"/>
      <c r="IM44" s="135"/>
      <c r="IN44" s="135"/>
      <c r="IO44" s="135"/>
      <c r="IP44" s="135"/>
      <c r="IQ44" s="135"/>
    </row>
    <row r="45" ht="15" spans="1:251">
      <c r="A45" s="312">
        <v>38</v>
      </c>
      <c r="B45" s="313" t="s">
        <v>56</v>
      </c>
      <c r="C45" s="209" t="s">
        <v>1420</v>
      </c>
      <c r="D45" s="314" t="s">
        <v>1333</v>
      </c>
      <c r="E45" s="209" t="s">
        <v>1426</v>
      </c>
      <c r="F45" s="97" t="s">
        <v>1427</v>
      </c>
      <c r="G45" s="315" t="s">
        <v>79</v>
      </c>
      <c r="H45" s="316" t="s">
        <v>975</v>
      </c>
      <c r="I45" s="316" t="s">
        <v>874</v>
      </c>
      <c r="J45" s="314">
        <v>5.7</v>
      </c>
      <c r="K45" s="317">
        <v>56</v>
      </c>
      <c r="L45" s="318">
        <v>40.1</v>
      </c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7">
        <v>55.9</v>
      </c>
      <c r="AA45" s="320">
        <f t="shared" si="4"/>
        <v>0.178571428571431</v>
      </c>
      <c r="AB45" s="317">
        <v>96.1</v>
      </c>
      <c r="AC45" s="321">
        <f>(AB45-Z45)*VLOOKUP(AE45,公斤水的体积!A:B,2,)</f>
        <v>40.290048</v>
      </c>
      <c r="AD45" s="322">
        <f t="shared" si="5"/>
        <v>0.473935162094756</v>
      </c>
      <c r="AE45" s="323">
        <v>23</v>
      </c>
      <c r="AF45" s="324"/>
      <c r="AG45" s="324"/>
      <c r="AH45" s="325">
        <v>2.1</v>
      </c>
      <c r="AI45" s="314">
        <v>133.3</v>
      </c>
      <c r="AJ45" s="326">
        <f t="shared" si="6"/>
        <v>1.57539384846212</v>
      </c>
      <c r="AK45" s="116" t="s">
        <v>64</v>
      </c>
      <c r="AL45" s="116" t="s">
        <v>64</v>
      </c>
      <c r="AM45" s="116" t="s">
        <v>64</v>
      </c>
      <c r="AN45" s="116" t="s">
        <v>64</v>
      </c>
      <c r="AO45" s="116" t="s">
        <v>64</v>
      </c>
      <c r="AP45" s="116" t="s">
        <v>64</v>
      </c>
      <c r="AQ45" s="327" t="str">
        <f t="shared" si="7"/>
        <v>合格</v>
      </c>
      <c r="AR45" s="98" t="s">
        <v>1338</v>
      </c>
      <c r="AS45" s="209" t="s">
        <v>1420</v>
      </c>
      <c r="AT45" s="328">
        <v>15</v>
      </c>
      <c r="AU45" s="112"/>
    </row>
    <row r="46" ht="15" spans="1:251">
      <c r="A46" s="312">
        <v>39</v>
      </c>
      <c r="B46" s="313" t="s">
        <v>56</v>
      </c>
      <c r="C46" s="209" t="s">
        <v>1420</v>
      </c>
      <c r="D46" s="314" t="s">
        <v>1333</v>
      </c>
      <c r="E46" s="209" t="s">
        <v>1428</v>
      </c>
      <c r="F46" s="97" t="s">
        <v>1429</v>
      </c>
      <c r="G46" s="315" t="s">
        <v>60</v>
      </c>
      <c r="H46" s="316" t="s">
        <v>645</v>
      </c>
      <c r="I46" s="316"/>
      <c r="J46" s="317">
        <v>5</v>
      </c>
      <c r="K46" s="317">
        <v>45.1</v>
      </c>
      <c r="L46" s="318">
        <v>40</v>
      </c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X46" s="319"/>
      <c r="Y46" s="319"/>
      <c r="Z46" s="317">
        <v>45</v>
      </c>
      <c r="AA46" s="320">
        <f t="shared" si="4"/>
        <v>0.221729490022176</v>
      </c>
      <c r="AB46" s="317">
        <v>85.1</v>
      </c>
      <c r="AC46" s="321">
        <f>(AB46-Z46)*VLOOKUP(AE46,公斤水的体积!A:B,2,)</f>
        <v>40.189824</v>
      </c>
      <c r="AD46" s="322">
        <f t="shared" si="5"/>
        <v>0.474559999999986</v>
      </c>
      <c r="AE46" s="323">
        <v>23</v>
      </c>
      <c r="AF46" s="324"/>
      <c r="AG46" s="324"/>
      <c r="AH46" s="325">
        <v>2.3</v>
      </c>
      <c r="AI46" s="314">
        <v>164.2</v>
      </c>
      <c r="AJ46" s="326">
        <f t="shared" si="6"/>
        <v>1.40073081607795</v>
      </c>
      <c r="AK46" s="116" t="s">
        <v>64</v>
      </c>
      <c r="AL46" s="116" t="s">
        <v>64</v>
      </c>
      <c r="AM46" s="116" t="s">
        <v>64</v>
      </c>
      <c r="AN46" s="116" t="s">
        <v>64</v>
      </c>
      <c r="AO46" s="116" t="s">
        <v>64</v>
      </c>
      <c r="AP46" s="116" t="s">
        <v>64</v>
      </c>
      <c r="AQ46" s="327" t="str">
        <f t="shared" si="7"/>
        <v>合格</v>
      </c>
      <c r="AR46" s="98" t="s">
        <v>1338</v>
      </c>
      <c r="AS46" s="209" t="s">
        <v>1420</v>
      </c>
      <c r="AT46" s="328">
        <v>15</v>
      </c>
      <c r="AU46" s="112"/>
    </row>
    <row r="47" ht="15" spans="1:251">
      <c r="A47" s="312">
        <v>40</v>
      </c>
      <c r="B47" s="313" t="s">
        <v>56</v>
      </c>
      <c r="C47" s="209" t="s">
        <v>1420</v>
      </c>
      <c r="D47" s="314" t="s">
        <v>1333</v>
      </c>
      <c r="E47" s="209" t="s">
        <v>1430</v>
      </c>
      <c r="F47" s="97" t="s">
        <v>1431</v>
      </c>
      <c r="G47" s="315" t="s">
        <v>60</v>
      </c>
      <c r="H47" s="316" t="s">
        <v>645</v>
      </c>
      <c r="I47" s="316"/>
      <c r="J47" s="317">
        <v>5</v>
      </c>
      <c r="K47" s="317">
        <v>45.4</v>
      </c>
      <c r="L47" s="318">
        <v>40</v>
      </c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7">
        <v>45.3</v>
      </c>
      <c r="AA47" s="320">
        <f t="shared" si="4"/>
        <v>0.22026431718062</v>
      </c>
      <c r="AB47" s="317">
        <v>85.4</v>
      </c>
      <c r="AC47" s="321">
        <f>(AB47-Z47)*VLOOKUP(AE47,公斤水的体积!A:B,2,)</f>
        <v>40.189824</v>
      </c>
      <c r="AD47" s="322">
        <f t="shared" si="5"/>
        <v>0.474560000000022</v>
      </c>
      <c r="AE47" s="323">
        <v>23</v>
      </c>
      <c r="AF47" s="324"/>
      <c r="AG47" s="324"/>
      <c r="AH47" s="325">
        <v>5.1</v>
      </c>
      <c r="AI47" s="314">
        <v>166.3</v>
      </c>
      <c r="AJ47" s="326">
        <f t="shared" si="6"/>
        <v>3.06674684305472</v>
      </c>
      <c r="AK47" s="116" t="s">
        <v>64</v>
      </c>
      <c r="AL47" s="116" t="s">
        <v>64</v>
      </c>
      <c r="AM47" s="116" t="s">
        <v>64</v>
      </c>
      <c r="AN47" s="116" t="s">
        <v>64</v>
      </c>
      <c r="AO47" s="116" t="s">
        <v>64</v>
      </c>
      <c r="AP47" s="116" t="s">
        <v>64</v>
      </c>
      <c r="AQ47" s="327" t="str">
        <f t="shared" si="7"/>
        <v>合格</v>
      </c>
      <c r="AR47" s="98" t="s">
        <v>1338</v>
      </c>
      <c r="AS47" s="209" t="s">
        <v>1420</v>
      </c>
      <c r="AT47" s="328">
        <v>15</v>
      </c>
      <c r="AU47" s="112"/>
    </row>
    <row r="48" ht="15" spans="1:251">
      <c r="A48" s="312">
        <v>41</v>
      </c>
      <c r="B48" s="313" t="s">
        <v>56</v>
      </c>
      <c r="C48" s="209" t="s">
        <v>1420</v>
      </c>
      <c r="D48" s="314" t="s">
        <v>1333</v>
      </c>
      <c r="E48" s="209" t="s">
        <v>1432</v>
      </c>
      <c r="F48" s="97" t="s">
        <v>1433</v>
      </c>
      <c r="G48" s="315" t="s">
        <v>118</v>
      </c>
      <c r="H48" s="316" t="s">
        <v>1434</v>
      </c>
      <c r="I48" s="316" t="s">
        <v>653</v>
      </c>
      <c r="J48" s="314">
        <v>5.7</v>
      </c>
      <c r="K48" s="317">
        <v>47.9</v>
      </c>
      <c r="L48" s="318">
        <v>40.1</v>
      </c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7">
        <v>47.8</v>
      </c>
      <c r="AA48" s="320">
        <f t="shared" si="4"/>
        <v>0.208768267223385</v>
      </c>
      <c r="AB48" s="317">
        <v>88</v>
      </c>
      <c r="AC48" s="321">
        <f>(AB48-Z48)*VLOOKUP(AE48,公斤水的体积!A:B,2,)</f>
        <v>40.290048</v>
      </c>
      <c r="AD48" s="322">
        <f t="shared" si="5"/>
        <v>0.473935162094774</v>
      </c>
      <c r="AE48" s="323">
        <v>23</v>
      </c>
      <c r="AF48" s="324"/>
      <c r="AG48" s="324"/>
      <c r="AH48" s="325">
        <v>1.7</v>
      </c>
      <c r="AI48" s="314">
        <v>155.9</v>
      </c>
      <c r="AJ48" s="326">
        <f t="shared" si="6"/>
        <v>1.09044259140475</v>
      </c>
      <c r="AK48" s="116" t="s">
        <v>64</v>
      </c>
      <c r="AL48" s="116" t="s">
        <v>64</v>
      </c>
      <c r="AM48" s="116" t="s">
        <v>64</v>
      </c>
      <c r="AN48" s="116" t="s">
        <v>64</v>
      </c>
      <c r="AO48" s="116" t="s">
        <v>64</v>
      </c>
      <c r="AP48" s="116" t="s">
        <v>64</v>
      </c>
      <c r="AQ48" s="327" t="str">
        <f t="shared" si="7"/>
        <v>合格</v>
      </c>
      <c r="AR48" s="98" t="s">
        <v>1338</v>
      </c>
      <c r="AS48" s="209" t="s">
        <v>1420</v>
      </c>
      <c r="AT48" s="328">
        <v>15</v>
      </c>
      <c r="AU48" s="112"/>
    </row>
    <row r="49" ht="15" spans="1:251">
      <c r="A49" s="312">
        <v>42</v>
      </c>
      <c r="B49" s="313" t="s">
        <v>56</v>
      </c>
      <c r="C49" s="209" t="s">
        <v>1420</v>
      </c>
      <c r="D49" s="314" t="s">
        <v>1333</v>
      </c>
      <c r="E49" s="209" t="s">
        <v>1435</v>
      </c>
      <c r="F49" s="97" t="s">
        <v>1436</v>
      </c>
      <c r="G49" s="315" t="s">
        <v>118</v>
      </c>
      <c r="H49" s="316" t="s">
        <v>1437</v>
      </c>
      <c r="I49" s="316" t="s">
        <v>556</v>
      </c>
      <c r="J49" s="314">
        <v>5.7</v>
      </c>
      <c r="K49" s="317">
        <v>50.4</v>
      </c>
      <c r="L49" s="318">
        <v>40</v>
      </c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7">
        <v>50.3</v>
      </c>
      <c r="AA49" s="320">
        <f t="shared" si="4"/>
        <v>0.198412698412701</v>
      </c>
      <c r="AB49" s="317">
        <v>90.4</v>
      </c>
      <c r="AC49" s="321">
        <f>(AB49-Z49)*VLOOKUP(AE49,公斤水的体积!A:B,2,)</f>
        <v>40.189824</v>
      </c>
      <c r="AD49" s="322">
        <f t="shared" si="5"/>
        <v>0.474560000000022</v>
      </c>
      <c r="AE49" s="323">
        <v>23</v>
      </c>
      <c r="AF49" s="324"/>
      <c r="AG49" s="324"/>
      <c r="AH49" s="325">
        <v>1.5</v>
      </c>
      <c r="AI49" s="314">
        <v>152</v>
      </c>
      <c r="AJ49" s="326">
        <f t="shared" si="6"/>
        <v>0.986842105263158</v>
      </c>
      <c r="AK49" s="116" t="s">
        <v>64</v>
      </c>
      <c r="AL49" s="116" t="s">
        <v>64</v>
      </c>
      <c r="AM49" s="116" t="s">
        <v>64</v>
      </c>
      <c r="AN49" s="116" t="s">
        <v>64</v>
      </c>
      <c r="AO49" s="116" t="s">
        <v>64</v>
      </c>
      <c r="AP49" s="116" t="s">
        <v>64</v>
      </c>
      <c r="AQ49" s="327" t="str">
        <f t="shared" si="7"/>
        <v>合格</v>
      </c>
      <c r="AR49" s="98" t="s">
        <v>1338</v>
      </c>
      <c r="AS49" s="209" t="s">
        <v>1420</v>
      </c>
      <c r="AT49" s="328">
        <v>15</v>
      </c>
      <c r="AU49" s="112"/>
    </row>
    <row r="50" ht="15" spans="1:251">
      <c r="A50" s="312">
        <v>43</v>
      </c>
      <c r="B50" s="313" t="s">
        <v>56</v>
      </c>
      <c r="C50" s="209" t="s">
        <v>1420</v>
      </c>
      <c r="D50" s="314" t="s">
        <v>1333</v>
      </c>
      <c r="E50" s="209" t="s">
        <v>1438</v>
      </c>
      <c r="F50" s="97" t="s">
        <v>1439</v>
      </c>
      <c r="G50" s="315" t="s">
        <v>60</v>
      </c>
      <c r="H50" s="316" t="s">
        <v>287</v>
      </c>
      <c r="I50" s="316"/>
      <c r="J50" s="314">
        <v>5.7</v>
      </c>
      <c r="K50" s="317">
        <v>49.1</v>
      </c>
      <c r="L50" s="318">
        <v>40</v>
      </c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7">
        <v>49</v>
      </c>
      <c r="AA50" s="320">
        <f t="shared" si="4"/>
        <v>0.203665987780044</v>
      </c>
      <c r="AB50" s="317">
        <v>89.1</v>
      </c>
      <c r="AC50" s="321">
        <f>(AB50-Z50)*VLOOKUP(AE50,公斤水的体积!A:B,2,)</f>
        <v>40.189824</v>
      </c>
      <c r="AD50" s="322">
        <f t="shared" si="5"/>
        <v>0.474559999999986</v>
      </c>
      <c r="AE50" s="323">
        <v>23</v>
      </c>
      <c r="AF50" s="324"/>
      <c r="AG50" s="324"/>
      <c r="AH50" s="325">
        <v>1.4</v>
      </c>
      <c r="AI50" s="314">
        <v>152</v>
      </c>
      <c r="AJ50" s="326">
        <f t="shared" si="6"/>
        <v>0.921052631578947</v>
      </c>
      <c r="AK50" s="116" t="s">
        <v>64</v>
      </c>
      <c r="AL50" s="116" t="s">
        <v>64</v>
      </c>
      <c r="AM50" s="116" t="s">
        <v>64</v>
      </c>
      <c r="AN50" s="116" t="s">
        <v>64</v>
      </c>
      <c r="AO50" s="116" t="s">
        <v>64</v>
      </c>
      <c r="AP50" s="116" t="s">
        <v>64</v>
      </c>
      <c r="AQ50" s="327" t="str">
        <f t="shared" si="7"/>
        <v>合格</v>
      </c>
      <c r="AR50" s="98" t="s">
        <v>1338</v>
      </c>
      <c r="AS50" s="209" t="s">
        <v>1420</v>
      </c>
      <c r="AT50" s="328">
        <v>15</v>
      </c>
      <c r="AU50" s="112"/>
    </row>
    <row r="51" ht="15" spans="1:251">
      <c r="A51" s="312">
        <v>44</v>
      </c>
      <c r="B51" s="313" t="s">
        <v>56</v>
      </c>
      <c r="C51" s="209" t="s">
        <v>1420</v>
      </c>
      <c r="D51" s="314" t="s">
        <v>1333</v>
      </c>
      <c r="E51" s="209" t="s">
        <v>1440</v>
      </c>
      <c r="F51" s="97" t="s">
        <v>1441</v>
      </c>
      <c r="G51" s="315" t="s">
        <v>351</v>
      </c>
      <c r="H51" s="316" t="s">
        <v>1267</v>
      </c>
      <c r="I51" s="316" t="s">
        <v>874</v>
      </c>
      <c r="J51" s="314">
        <v>5.7</v>
      </c>
      <c r="K51" s="317">
        <v>47.5</v>
      </c>
      <c r="L51" s="318">
        <v>40.7</v>
      </c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7">
        <v>47.4</v>
      </c>
      <c r="AA51" s="320">
        <f t="shared" si="4"/>
        <v>0.210526315789477</v>
      </c>
      <c r="AB51" s="317">
        <v>88.2</v>
      </c>
      <c r="AC51" s="321">
        <f>(AB51-Z51)*VLOOKUP(AE51,公斤水的体积!A:B,2,)</f>
        <v>40.891392</v>
      </c>
      <c r="AD51" s="322">
        <f t="shared" si="5"/>
        <v>0.470250614250615</v>
      </c>
      <c r="AE51" s="323">
        <v>23</v>
      </c>
      <c r="AF51" s="324"/>
      <c r="AG51" s="324"/>
      <c r="AH51" s="325">
        <v>5.8</v>
      </c>
      <c r="AI51" s="314">
        <v>179.8</v>
      </c>
      <c r="AJ51" s="326">
        <f t="shared" si="6"/>
        <v>3.2258064516129</v>
      </c>
      <c r="AK51" s="116" t="s">
        <v>64</v>
      </c>
      <c r="AL51" s="116" t="s">
        <v>64</v>
      </c>
      <c r="AM51" s="116" t="s">
        <v>64</v>
      </c>
      <c r="AN51" s="116" t="s">
        <v>64</v>
      </c>
      <c r="AO51" s="116" t="s">
        <v>64</v>
      </c>
      <c r="AP51" s="116" t="s">
        <v>64</v>
      </c>
      <c r="AQ51" s="327" t="str">
        <f t="shared" si="7"/>
        <v>合格</v>
      </c>
      <c r="AR51" s="98" t="s">
        <v>1338</v>
      </c>
      <c r="AS51" s="209" t="s">
        <v>1420</v>
      </c>
      <c r="AT51" s="328">
        <v>15</v>
      </c>
      <c r="AU51" s="112"/>
    </row>
    <row r="52" ht="15" spans="1:251">
      <c r="A52" s="312">
        <v>45</v>
      </c>
      <c r="B52" s="313" t="s">
        <v>56</v>
      </c>
      <c r="C52" s="209" t="s">
        <v>1420</v>
      </c>
      <c r="D52" s="314" t="s">
        <v>1333</v>
      </c>
      <c r="E52" s="209" t="s">
        <v>1442</v>
      </c>
      <c r="F52" s="97" t="s">
        <v>1443</v>
      </c>
      <c r="G52" s="315" t="s">
        <v>60</v>
      </c>
      <c r="H52" s="316" t="s">
        <v>287</v>
      </c>
      <c r="I52" s="316"/>
      <c r="J52" s="314">
        <v>5.7</v>
      </c>
      <c r="K52" s="317">
        <v>48.6</v>
      </c>
      <c r="L52" s="318">
        <v>40</v>
      </c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7">
        <v>48.5</v>
      </c>
      <c r="AA52" s="320">
        <f t="shared" si="4"/>
        <v>0.205761316872431</v>
      </c>
      <c r="AB52" s="317">
        <v>88.6</v>
      </c>
      <c r="AC52" s="321">
        <f>(AB52-Z52)*VLOOKUP(AE52,公斤水的体积!A:B,2,)</f>
        <v>40.189824</v>
      </c>
      <c r="AD52" s="322">
        <f t="shared" si="5"/>
        <v>0.474559999999986</v>
      </c>
      <c r="AE52" s="323">
        <v>23</v>
      </c>
      <c r="AF52" s="324"/>
      <c r="AG52" s="324"/>
      <c r="AH52" s="325">
        <v>2.9</v>
      </c>
      <c r="AI52" s="314">
        <v>152.8</v>
      </c>
      <c r="AJ52" s="326">
        <f t="shared" si="6"/>
        <v>1.8979057591623</v>
      </c>
      <c r="AK52" s="116" t="s">
        <v>64</v>
      </c>
      <c r="AL52" s="116" t="s">
        <v>64</v>
      </c>
      <c r="AM52" s="116" t="s">
        <v>64</v>
      </c>
      <c r="AN52" s="116" t="s">
        <v>64</v>
      </c>
      <c r="AO52" s="116" t="s">
        <v>64</v>
      </c>
      <c r="AP52" s="116" t="s">
        <v>64</v>
      </c>
      <c r="AQ52" s="327" t="str">
        <f t="shared" si="7"/>
        <v>合格</v>
      </c>
      <c r="AR52" s="98" t="s">
        <v>1338</v>
      </c>
      <c r="AS52" s="209" t="s">
        <v>1420</v>
      </c>
      <c r="AT52" s="328">
        <v>15</v>
      </c>
      <c r="AU52" s="112"/>
    </row>
    <row r="53" ht="15" spans="1:251">
      <c r="A53" s="312">
        <v>46</v>
      </c>
      <c r="B53" s="313" t="s">
        <v>56</v>
      </c>
      <c r="C53" s="209" t="s">
        <v>1420</v>
      </c>
      <c r="D53" s="314" t="s">
        <v>1333</v>
      </c>
      <c r="E53" s="209" t="s">
        <v>1444</v>
      </c>
      <c r="F53" s="97" t="s">
        <v>1445</v>
      </c>
      <c r="G53" s="315" t="s">
        <v>60</v>
      </c>
      <c r="H53" s="316" t="s">
        <v>1349</v>
      </c>
      <c r="I53" s="316" t="s">
        <v>1045</v>
      </c>
      <c r="J53" s="314">
        <v>5.7</v>
      </c>
      <c r="K53" s="317">
        <v>46.8</v>
      </c>
      <c r="L53" s="318">
        <v>40.3</v>
      </c>
      <c r="M53" s="319"/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X53" s="319"/>
      <c r="Y53" s="319"/>
      <c r="Z53" s="317">
        <v>46.7</v>
      </c>
      <c r="AA53" s="320">
        <f t="shared" si="4"/>
        <v>0.213675213675202</v>
      </c>
      <c r="AB53" s="317">
        <v>87.1</v>
      </c>
      <c r="AC53" s="321">
        <f>(AB53-Z53)*VLOOKUP(AE53,公斤水的体积!A:B,2,)</f>
        <v>40.490496</v>
      </c>
      <c r="AD53" s="322">
        <f t="shared" si="5"/>
        <v>0.472694789081876</v>
      </c>
      <c r="AE53" s="323">
        <v>23</v>
      </c>
      <c r="AF53" s="324"/>
      <c r="AG53" s="324"/>
      <c r="AH53" s="325">
        <v>1.4</v>
      </c>
      <c r="AI53" s="314">
        <v>158.1</v>
      </c>
      <c r="AJ53" s="326">
        <f t="shared" si="6"/>
        <v>0.885515496521189</v>
      </c>
      <c r="AK53" s="116" t="s">
        <v>64</v>
      </c>
      <c r="AL53" s="116" t="s">
        <v>64</v>
      </c>
      <c r="AM53" s="116" t="s">
        <v>64</v>
      </c>
      <c r="AN53" s="116" t="s">
        <v>64</v>
      </c>
      <c r="AO53" s="116" t="s">
        <v>64</v>
      </c>
      <c r="AP53" s="116" t="s">
        <v>64</v>
      </c>
      <c r="AQ53" s="327" t="str">
        <f t="shared" si="7"/>
        <v>合格</v>
      </c>
      <c r="AR53" s="98" t="s">
        <v>1338</v>
      </c>
      <c r="AS53" s="209" t="s">
        <v>1420</v>
      </c>
      <c r="AT53" s="328">
        <v>15</v>
      </c>
      <c r="AU53" s="112"/>
    </row>
    <row r="54" ht="15" spans="1:251">
      <c r="A54" s="312">
        <v>47</v>
      </c>
      <c r="B54" s="313" t="s">
        <v>56</v>
      </c>
      <c r="C54" s="209" t="s">
        <v>1420</v>
      </c>
      <c r="D54" s="314" t="s">
        <v>1333</v>
      </c>
      <c r="E54" s="209" t="s">
        <v>1446</v>
      </c>
      <c r="F54" s="97" t="s">
        <v>1447</v>
      </c>
      <c r="G54" s="315" t="s">
        <v>60</v>
      </c>
      <c r="H54" s="316" t="s">
        <v>784</v>
      </c>
      <c r="I54" s="316" t="s">
        <v>287</v>
      </c>
      <c r="J54" s="314">
        <v>5.7</v>
      </c>
      <c r="K54" s="317">
        <v>47</v>
      </c>
      <c r="L54" s="318">
        <v>40</v>
      </c>
      <c r="M54" s="319"/>
      <c r="N54" s="319"/>
      <c r="O54" s="319"/>
      <c r="P54" s="319"/>
      <c r="Q54" s="319"/>
      <c r="R54" s="319"/>
      <c r="S54" s="319"/>
      <c r="T54" s="319"/>
      <c r="U54" s="319"/>
      <c r="V54" s="319"/>
      <c r="W54" s="319"/>
      <c r="X54" s="319"/>
      <c r="Y54" s="319"/>
      <c r="Z54" s="317">
        <v>46.9</v>
      </c>
      <c r="AA54" s="320">
        <f t="shared" si="4"/>
        <v>0.212765957446812</v>
      </c>
      <c r="AB54" s="317">
        <v>87</v>
      </c>
      <c r="AC54" s="321">
        <f>(AB54-Z54)*VLOOKUP(AE54,公斤水的体积!A:B,2,)</f>
        <v>40.189824</v>
      </c>
      <c r="AD54" s="322">
        <f t="shared" si="5"/>
        <v>0.474560000000004</v>
      </c>
      <c r="AE54" s="323">
        <v>23</v>
      </c>
      <c r="AF54" s="324"/>
      <c r="AG54" s="324"/>
      <c r="AH54" s="325">
        <v>2.2</v>
      </c>
      <c r="AI54" s="314">
        <v>153.4</v>
      </c>
      <c r="AJ54" s="326">
        <f t="shared" si="6"/>
        <v>1.43415906127771</v>
      </c>
      <c r="AK54" s="116" t="s">
        <v>64</v>
      </c>
      <c r="AL54" s="116" t="s">
        <v>64</v>
      </c>
      <c r="AM54" s="116" t="s">
        <v>64</v>
      </c>
      <c r="AN54" s="116" t="s">
        <v>64</v>
      </c>
      <c r="AO54" s="116" t="s">
        <v>64</v>
      </c>
      <c r="AP54" s="116" t="s">
        <v>64</v>
      </c>
      <c r="AQ54" s="327" t="str">
        <f t="shared" si="7"/>
        <v>合格</v>
      </c>
      <c r="AR54" s="98" t="s">
        <v>1338</v>
      </c>
      <c r="AS54" s="209" t="s">
        <v>1420</v>
      </c>
      <c r="AT54" s="328">
        <v>15</v>
      </c>
      <c r="AU54" s="112"/>
    </row>
    <row r="55" ht="15" spans="1:251">
      <c r="A55" s="312">
        <v>48</v>
      </c>
      <c r="B55" s="313" t="s">
        <v>56</v>
      </c>
      <c r="C55" s="209" t="s">
        <v>1420</v>
      </c>
      <c r="D55" s="314" t="s">
        <v>1333</v>
      </c>
      <c r="E55" s="209" t="s">
        <v>1448</v>
      </c>
      <c r="F55" s="97" t="s">
        <v>1449</v>
      </c>
      <c r="G55" s="315" t="s">
        <v>118</v>
      </c>
      <c r="H55" s="316" t="s">
        <v>119</v>
      </c>
      <c r="I55" s="316" t="s">
        <v>874</v>
      </c>
      <c r="J55" s="314">
        <v>5.7</v>
      </c>
      <c r="K55" s="317">
        <v>47.4</v>
      </c>
      <c r="L55" s="318">
        <v>40</v>
      </c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7">
        <v>47.3</v>
      </c>
      <c r="AA55" s="320">
        <f t="shared" si="4"/>
        <v>0.210970464135024</v>
      </c>
      <c r="AB55" s="317">
        <v>87.4</v>
      </c>
      <c r="AC55" s="321">
        <f>(AB55-Z55)*VLOOKUP(AE55,公斤水的体积!A:B,2,)</f>
        <v>40.189824</v>
      </c>
      <c r="AD55" s="322">
        <f t="shared" si="5"/>
        <v>0.474560000000022</v>
      </c>
      <c r="AE55" s="323">
        <v>23</v>
      </c>
      <c r="AF55" s="324"/>
      <c r="AG55" s="324"/>
      <c r="AH55" s="325">
        <v>1.2</v>
      </c>
      <c r="AI55" s="314">
        <v>159.4</v>
      </c>
      <c r="AJ55" s="326">
        <f t="shared" si="6"/>
        <v>0.752823086574655</v>
      </c>
      <c r="AK55" s="116" t="s">
        <v>64</v>
      </c>
      <c r="AL55" s="116" t="s">
        <v>64</v>
      </c>
      <c r="AM55" s="116" t="s">
        <v>64</v>
      </c>
      <c r="AN55" s="116" t="s">
        <v>64</v>
      </c>
      <c r="AO55" s="116" t="s">
        <v>64</v>
      </c>
      <c r="AP55" s="116" t="s">
        <v>64</v>
      </c>
      <c r="AQ55" s="327" t="str">
        <f t="shared" si="7"/>
        <v>合格</v>
      </c>
      <c r="AR55" s="98" t="s">
        <v>1338</v>
      </c>
      <c r="AS55" s="209" t="s">
        <v>1420</v>
      </c>
      <c r="AT55" s="328">
        <v>15</v>
      </c>
      <c r="AU55" s="112"/>
    </row>
    <row r="56" ht="15" spans="1:251">
      <c r="A56" s="312">
        <v>49</v>
      </c>
      <c r="B56" s="313" t="s">
        <v>56</v>
      </c>
      <c r="C56" s="209" t="s">
        <v>1420</v>
      </c>
      <c r="D56" s="314" t="s">
        <v>1333</v>
      </c>
      <c r="E56" s="209" t="s">
        <v>1450</v>
      </c>
      <c r="F56" s="97" t="s">
        <v>1451</v>
      </c>
      <c r="G56" s="315" t="s">
        <v>137</v>
      </c>
      <c r="H56" s="316" t="s">
        <v>975</v>
      </c>
      <c r="I56" s="316" t="s">
        <v>1452</v>
      </c>
      <c r="J56" s="314">
        <v>5.7</v>
      </c>
      <c r="K56" s="317">
        <v>47.2</v>
      </c>
      <c r="L56" s="318">
        <v>40.4</v>
      </c>
      <c r="M56" s="319"/>
      <c r="N56" s="319"/>
      <c r="O56" s="319"/>
      <c r="P56" s="319"/>
      <c r="Q56" s="319"/>
      <c r="R56" s="319"/>
      <c r="S56" s="319"/>
      <c r="T56" s="319"/>
      <c r="U56" s="319"/>
      <c r="V56" s="319"/>
      <c r="W56" s="319"/>
      <c r="X56" s="319"/>
      <c r="Y56" s="319"/>
      <c r="Z56" s="317">
        <v>47.1</v>
      </c>
      <c r="AA56" s="320">
        <f t="shared" si="4"/>
        <v>0.211864406779664</v>
      </c>
      <c r="AB56" s="317">
        <v>87.6</v>
      </c>
      <c r="AC56" s="321">
        <f>(AB56-Z56)*VLOOKUP(AE56,公斤水的体积!A:B,2,)</f>
        <v>40.59072</v>
      </c>
      <c r="AD56" s="322">
        <f t="shared" si="5"/>
        <v>0.472079207920772</v>
      </c>
      <c r="AE56" s="323">
        <v>23</v>
      </c>
      <c r="AF56" s="324"/>
      <c r="AG56" s="324"/>
      <c r="AH56" s="325">
        <v>3</v>
      </c>
      <c r="AI56" s="314">
        <v>167.6</v>
      </c>
      <c r="AJ56" s="326">
        <f t="shared" si="6"/>
        <v>1.78997613365155</v>
      </c>
      <c r="AK56" s="116" t="s">
        <v>64</v>
      </c>
      <c r="AL56" s="116" t="s">
        <v>64</v>
      </c>
      <c r="AM56" s="116" t="s">
        <v>64</v>
      </c>
      <c r="AN56" s="116" t="s">
        <v>64</v>
      </c>
      <c r="AO56" s="116" t="s">
        <v>64</v>
      </c>
      <c r="AP56" s="116" t="s">
        <v>64</v>
      </c>
      <c r="AQ56" s="327" t="str">
        <f t="shared" si="7"/>
        <v>合格</v>
      </c>
      <c r="AR56" s="98" t="s">
        <v>1338</v>
      </c>
      <c r="AS56" s="209" t="s">
        <v>1420</v>
      </c>
      <c r="AT56" s="328">
        <v>15</v>
      </c>
      <c r="AU56" s="112"/>
    </row>
    <row r="57" ht="15" spans="1:251">
      <c r="A57" s="312">
        <v>50</v>
      </c>
      <c r="B57" s="313" t="s">
        <v>56</v>
      </c>
      <c r="C57" s="209" t="s">
        <v>1420</v>
      </c>
      <c r="D57" s="314" t="s">
        <v>1333</v>
      </c>
      <c r="E57" s="209" t="s">
        <v>1453</v>
      </c>
      <c r="F57" s="97" t="s">
        <v>1454</v>
      </c>
      <c r="G57" s="315" t="s">
        <v>79</v>
      </c>
      <c r="H57" s="316" t="s">
        <v>80</v>
      </c>
      <c r="I57" s="316" t="s">
        <v>954</v>
      </c>
      <c r="J57" s="314">
        <v>5.7</v>
      </c>
      <c r="K57" s="317">
        <v>54.8</v>
      </c>
      <c r="L57" s="318">
        <v>40.1</v>
      </c>
      <c r="M57" s="319"/>
      <c r="N57" s="319"/>
      <c r="O57" s="319"/>
      <c r="P57" s="319"/>
      <c r="Q57" s="319"/>
      <c r="R57" s="319"/>
      <c r="S57" s="319"/>
      <c r="T57" s="319"/>
      <c r="U57" s="319"/>
      <c r="V57" s="319"/>
      <c r="W57" s="319"/>
      <c r="X57" s="319"/>
      <c r="Y57" s="319"/>
      <c r="Z57" s="317">
        <v>54.7</v>
      </c>
      <c r="AA57" s="320">
        <f t="shared" ref="AA57:AA68" si="8">(K57-Z57)/K57*100</f>
        <v>0.182481751824807</v>
      </c>
      <c r="AB57" s="317">
        <v>94.9</v>
      </c>
      <c r="AC57" s="321">
        <f>(AB57-Z57)*VLOOKUP(AE57,公斤水的体积!A:B,2,)</f>
        <v>40.290048</v>
      </c>
      <c r="AD57" s="322">
        <f t="shared" ref="AD57:AD68" si="9">(AC57-L57)/L57*100</f>
        <v>0.473935162094774</v>
      </c>
      <c r="AE57" s="323">
        <v>23</v>
      </c>
      <c r="AF57" s="324"/>
      <c r="AG57" s="324"/>
      <c r="AH57" s="325">
        <v>2.4</v>
      </c>
      <c r="AI57" s="314">
        <v>139.1</v>
      </c>
      <c r="AJ57" s="326">
        <f t="shared" ref="AJ57:AJ68" si="10">AH57/AI57*100</f>
        <v>1.72537742631201</v>
      </c>
      <c r="AK57" s="116" t="s">
        <v>64</v>
      </c>
      <c r="AL57" s="116" t="s">
        <v>64</v>
      </c>
      <c r="AM57" s="116" t="s">
        <v>64</v>
      </c>
      <c r="AN57" s="116" t="s">
        <v>64</v>
      </c>
      <c r="AO57" s="116" t="s">
        <v>64</v>
      </c>
      <c r="AP57" s="116" t="s">
        <v>64</v>
      </c>
      <c r="AQ57" s="327" t="str">
        <f t="shared" ref="AQ57:AQ68" si="11">IF(AND(AD57&lt;10,AD57&gt;=-0.1,AA57&lt;5,AA57&gt;-1,AJ57&lt;6,AJ57&gt;=0),"合格","不合格")</f>
        <v>合格</v>
      </c>
      <c r="AR57" s="98" t="s">
        <v>1338</v>
      </c>
      <c r="AS57" s="209" t="s">
        <v>1420</v>
      </c>
      <c r="AT57" s="328">
        <v>15</v>
      </c>
      <c r="AU57" s="112"/>
    </row>
    <row r="58" ht="15" spans="1:251">
      <c r="A58" s="312">
        <v>51</v>
      </c>
      <c r="B58" s="313" t="s">
        <v>56</v>
      </c>
      <c r="C58" s="209" t="s">
        <v>1420</v>
      </c>
      <c r="D58" s="314" t="s">
        <v>1333</v>
      </c>
      <c r="E58" s="209" t="s">
        <v>1455</v>
      </c>
      <c r="F58" s="97" t="s">
        <v>1456</v>
      </c>
      <c r="G58" s="315" t="s">
        <v>60</v>
      </c>
      <c r="H58" s="316" t="s">
        <v>287</v>
      </c>
      <c r="I58" s="316" t="s">
        <v>1341</v>
      </c>
      <c r="J58" s="314">
        <v>5.7</v>
      </c>
      <c r="K58" s="317">
        <v>48.6</v>
      </c>
      <c r="L58" s="318">
        <v>40</v>
      </c>
      <c r="M58" s="319"/>
      <c r="N58" s="319"/>
      <c r="O58" s="319"/>
      <c r="P58" s="319"/>
      <c r="Q58" s="319"/>
      <c r="R58" s="319"/>
      <c r="S58" s="319"/>
      <c r="T58" s="319"/>
      <c r="U58" s="319"/>
      <c r="V58" s="319"/>
      <c r="W58" s="319"/>
      <c r="X58" s="319"/>
      <c r="Y58" s="319"/>
      <c r="Z58" s="317">
        <v>48.5</v>
      </c>
      <c r="AA58" s="320">
        <f t="shared" si="8"/>
        <v>0.205761316872431</v>
      </c>
      <c r="AB58" s="317">
        <v>88.6</v>
      </c>
      <c r="AC58" s="321">
        <f>(AB58-Z58)*VLOOKUP(AE58,公斤水的体积!A:B,2,)</f>
        <v>40.189824</v>
      </c>
      <c r="AD58" s="322">
        <f t="shared" si="9"/>
        <v>0.474559999999986</v>
      </c>
      <c r="AE58" s="323">
        <v>23</v>
      </c>
      <c r="AF58" s="324"/>
      <c r="AG58" s="324"/>
      <c r="AH58" s="325">
        <v>2.9</v>
      </c>
      <c r="AI58" s="314">
        <v>155.9</v>
      </c>
      <c r="AJ58" s="326">
        <f t="shared" si="10"/>
        <v>1.8601667735728</v>
      </c>
      <c r="AK58" s="116" t="s">
        <v>64</v>
      </c>
      <c r="AL58" s="116" t="s">
        <v>64</v>
      </c>
      <c r="AM58" s="116" t="s">
        <v>64</v>
      </c>
      <c r="AN58" s="116" t="s">
        <v>64</v>
      </c>
      <c r="AO58" s="116" t="s">
        <v>64</v>
      </c>
      <c r="AP58" s="116" t="s">
        <v>64</v>
      </c>
      <c r="AQ58" s="327" t="str">
        <f t="shared" si="11"/>
        <v>合格</v>
      </c>
      <c r="AR58" s="98" t="s">
        <v>1338</v>
      </c>
      <c r="AS58" s="209" t="s">
        <v>1420</v>
      </c>
      <c r="AT58" s="328">
        <v>15</v>
      </c>
      <c r="AU58" s="112"/>
    </row>
    <row r="59" ht="15" spans="1:251">
      <c r="A59" s="312">
        <v>52</v>
      </c>
      <c r="B59" s="313" t="s">
        <v>56</v>
      </c>
      <c r="C59" s="209" t="s">
        <v>1420</v>
      </c>
      <c r="D59" s="314" t="s">
        <v>1333</v>
      </c>
      <c r="E59" s="209" t="s">
        <v>1457</v>
      </c>
      <c r="F59" s="97" t="s">
        <v>1458</v>
      </c>
      <c r="G59" s="315" t="s">
        <v>137</v>
      </c>
      <c r="H59" s="316" t="s">
        <v>128</v>
      </c>
      <c r="I59" s="316"/>
      <c r="J59" s="314">
        <v>5.7</v>
      </c>
      <c r="K59" s="317">
        <v>55</v>
      </c>
      <c r="L59" s="318">
        <v>40.4</v>
      </c>
      <c r="M59" s="319"/>
      <c r="N59" s="319"/>
      <c r="O59" s="319"/>
      <c r="P59" s="319"/>
      <c r="Q59" s="319"/>
      <c r="R59" s="319"/>
      <c r="S59" s="319"/>
      <c r="T59" s="319"/>
      <c r="U59" s="319"/>
      <c r="V59" s="319"/>
      <c r="W59" s="319"/>
      <c r="X59" s="319"/>
      <c r="Y59" s="319"/>
      <c r="Z59" s="317">
        <v>54.9</v>
      </c>
      <c r="AA59" s="320">
        <f t="shared" si="8"/>
        <v>0.181818181818184</v>
      </c>
      <c r="AB59" s="317">
        <v>95.4</v>
      </c>
      <c r="AC59" s="321">
        <f>(AB59-Z59)*VLOOKUP(AE59,公斤水的体积!A:B,2,)</f>
        <v>40.59072</v>
      </c>
      <c r="AD59" s="322">
        <f t="shared" si="9"/>
        <v>0.472079207920807</v>
      </c>
      <c r="AE59" s="323">
        <v>23</v>
      </c>
      <c r="AF59" s="324"/>
      <c r="AG59" s="324"/>
      <c r="AH59" s="325">
        <v>3.7</v>
      </c>
      <c r="AI59" s="314">
        <v>141</v>
      </c>
      <c r="AJ59" s="326">
        <f t="shared" si="10"/>
        <v>2.6241134751773</v>
      </c>
      <c r="AK59" s="116" t="s">
        <v>64</v>
      </c>
      <c r="AL59" s="116" t="s">
        <v>64</v>
      </c>
      <c r="AM59" s="116" t="s">
        <v>64</v>
      </c>
      <c r="AN59" s="116" t="s">
        <v>64</v>
      </c>
      <c r="AO59" s="116" t="s">
        <v>64</v>
      </c>
      <c r="AP59" s="116" t="s">
        <v>64</v>
      </c>
      <c r="AQ59" s="327" t="str">
        <f t="shared" si="11"/>
        <v>合格</v>
      </c>
      <c r="AR59" s="98" t="s">
        <v>1338</v>
      </c>
      <c r="AS59" s="209" t="s">
        <v>1420</v>
      </c>
      <c r="AT59" s="328">
        <v>15</v>
      </c>
      <c r="AU59" s="112"/>
    </row>
    <row r="60" ht="15" spans="1:251">
      <c r="A60" s="312">
        <v>53</v>
      </c>
      <c r="B60" s="313" t="s">
        <v>56</v>
      </c>
      <c r="C60" s="209" t="s">
        <v>1459</v>
      </c>
      <c r="D60" s="314" t="s">
        <v>1333</v>
      </c>
      <c r="E60" s="209" t="s">
        <v>1460</v>
      </c>
      <c r="F60" s="97" t="s">
        <v>1461</v>
      </c>
      <c r="G60" s="315" t="s">
        <v>118</v>
      </c>
      <c r="H60" s="316" t="s">
        <v>216</v>
      </c>
      <c r="I60" s="316" t="s">
        <v>954</v>
      </c>
      <c r="J60" s="314">
        <v>5.7</v>
      </c>
      <c r="K60" s="317">
        <v>47.6</v>
      </c>
      <c r="L60" s="318">
        <v>40</v>
      </c>
      <c r="M60" s="319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19"/>
      <c r="Z60" s="317">
        <v>47.5</v>
      </c>
      <c r="AA60" s="320">
        <f t="shared" si="8"/>
        <v>0.210084033613448</v>
      </c>
      <c r="AB60" s="317">
        <v>87.6</v>
      </c>
      <c r="AC60" s="321">
        <f>(AB60-Z60)*VLOOKUP(AE60,公斤水的体积!A:B,2,)</f>
        <v>40.207869</v>
      </c>
      <c r="AD60" s="322">
        <f t="shared" si="9"/>
        <v>0.519672499999988</v>
      </c>
      <c r="AE60" s="323">
        <v>24</v>
      </c>
      <c r="AF60" s="324"/>
      <c r="AG60" s="324"/>
      <c r="AH60" s="325">
        <v>4.3</v>
      </c>
      <c r="AI60" s="314">
        <v>157.9</v>
      </c>
      <c r="AJ60" s="326">
        <f t="shared" si="10"/>
        <v>2.72324255858138</v>
      </c>
      <c r="AK60" s="116" t="s">
        <v>64</v>
      </c>
      <c r="AL60" s="116" t="s">
        <v>64</v>
      </c>
      <c r="AM60" s="116" t="s">
        <v>64</v>
      </c>
      <c r="AN60" s="116" t="s">
        <v>64</v>
      </c>
      <c r="AO60" s="116" t="s">
        <v>64</v>
      </c>
      <c r="AP60" s="116" t="s">
        <v>64</v>
      </c>
      <c r="AQ60" s="327" t="str">
        <f t="shared" si="11"/>
        <v>合格</v>
      </c>
      <c r="AR60" s="98" t="s">
        <v>1338</v>
      </c>
      <c r="AS60" s="209" t="s">
        <v>1459</v>
      </c>
      <c r="AT60" s="328">
        <v>15</v>
      </c>
      <c r="AU60" s="112"/>
    </row>
    <row r="61" ht="15" spans="1:251">
      <c r="A61" s="312">
        <v>54</v>
      </c>
      <c r="B61" s="313" t="s">
        <v>56</v>
      </c>
      <c r="C61" s="209" t="s">
        <v>1459</v>
      </c>
      <c r="D61" s="314" t="s">
        <v>1333</v>
      </c>
      <c r="E61" s="209" t="s">
        <v>1462</v>
      </c>
      <c r="F61" s="97" t="s">
        <v>1463</v>
      </c>
      <c r="G61" s="315" t="s">
        <v>118</v>
      </c>
      <c r="H61" s="316" t="s">
        <v>99</v>
      </c>
      <c r="I61" s="316" t="s">
        <v>653</v>
      </c>
      <c r="J61" s="314">
        <v>5.7</v>
      </c>
      <c r="K61" s="317">
        <v>47.6</v>
      </c>
      <c r="L61" s="318">
        <v>38</v>
      </c>
      <c r="M61" s="319"/>
      <c r="N61" s="319"/>
      <c r="O61" s="319"/>
      <c r="P61" s="319"/>
      <c r="Q61" s="319"/>
      <c r="R61" s="319"/>
      <c r="S61" s="319"/>
      <c r="T61" s="319"/>
      <c r="U61" s="319"/>
      <c r="V61" s="319"/>
      <c r="W61" s="319"/>
      <c r="X61" s="319"/>
      <c r="Y61" s="319"/>
      <c r="Z61" s="317">
        <v>47.5</v>
      </c>
      <c r="AA61" s="320">
        <f t="shared" si="8"/>
        <v>0.210084033613448</v>
      </c>
      <c r="AB61" s="317">
        <v>85.6</v>
      </c>
      <c r="AC61" s="321">
        <f>(AB61-Z61)*VLOOKUP(AE61,公斤水的体积!A:B,2,)</f>
        <v>38.202489</v>
      </c>
      <c r="AD61" s="322">
        <f t="shared" si="9"/>
        <v>0.532865789473684</v>
      </c>
      <c r="AE61" s="323">
        <v>24</v>
      </c>
      <c r="AF61" s="324"/>
      <c r="AG61" s="324"/>
      <c r="AH61" s="325">
        <v>1.6</v>
      </c>
      <c r="AI61" s="314">
        <v>148.8</v>
      </c>
      <c r="AJ61" s="326">
        <f t="shared" si="10"/>
        <v>1.0752688172043</v>
      </c>
      <c r="AK61" s="116" t="s">
        <v>64</v>
      </c>
      <c r="AL61" s="116" t="s">
        <v>64</v>
      </c>
      <c r="AM61" s="116" t="s">
        <v>64</v>
      </c>
      <c r="AN61" s="116" t="s">
        <v>64</v>
      </c>
      <c r="AO61" s="116" t="s">
        <v>64</v>
      </c>
      <c r="AP61" s="116" t="s">
        <v>64</v>
      </c>
      <c r="AQ61" s="327" t="str">
        <f t="shared" si="11"/>
        <v>合格</v>
      </c>
      <c r="AR61" s="98" t="s">
        <v>1338</v>
      </c>
      <c r="AS61" s="209" t="s">
        <v>1459</v>
      </c>
      <c r="AT61" s="328">
        <v>15</v>
      </c>
      <c r="AU61" s="112"/>
    </row>
    <row r="62" ht="15" spans="1:251">
      <c r="A62" s="312">
        <v>55</v>
      </c>
      <c r="B62" s="313" t="s">
        <v>56</v>
      </c>
      <c r="C62" s="209" t="s">
        <v>1459</v>
      </c>
      <c r="D62" s="314" t="s">
        <v>1333</v>
      </c>
      <c r="E62" s="209" t="s">
        <v>1464</v>
      </c>
      <c r="F62" s="97" t="s">
        <v>1465</v>
      </c>
      <c r="G62" s="315" t="s">
        <v>118</v>
      </c>
      <c r="H62" s="316" t="s">
        <v>109</v>
      </c>
      <c r="I62" s="316" t="s">
        <v>653</v>
      </c>
      <c r="J62" s="314">
        <v>5.7</v>
      </c>
      <c r="K62" s="317">
        <v>49</v>
      </c>
      <c r="L62" s="318">
        <v>40.2</v>
      </c>
      <c r="M62" s="319"/>
      <c r="N62" s="319"/>
      <c r="O62" s="319"/>
      <c r="P62" s="319"/>
      <c r="Q62" s="319"/>
      <c r="R62" s="319"/>
      <c r="S62" s="319"/>
      <c r="T62" s="319"/>
      <c r="U62" s="319"/>
      <c r="V62" s="319"/>
      <c r="W62" s="319"/>
      <c r="X62" s="319"/>
      <c r="Y62" s="319"/>
      <c r="Z62" s="317">
        <v>48.9</v>
      </c>
      <c r="AA62" s="320">
        <f t="shared" si="8"/>
        <v>0.204081632653064</v>
      </c>
      <c r="AB62" s="317">
        <v>89.2</v>
      </c>
      <c r="AC62" s="321">
        <f>(AB62-Z62)*VLOOKUP(AE62,公斤水的体积!A:B,2,)</f>
        <v>40.408407</v>
      </c>
      <c r="AD62" s="322">
        <f t="shared" si="9"/>
        <v>0.518425373134349</v>
      </c>
      <c r="AE62" s="323">
        <v>24</v>
      </c>
      <c r="AF62" s="324"/>
      <c r="AG62" s="324"/>
      <c r="AH62" s="325">
        <v>1.3</v>
      </c>
      <c r="AI62" s="314">
        <v>146.8</v>
      </c>
      <c r="AJ62" s="326">
        <f t="shared" si="10"/>
        <v>0.885558583106267</v>
      </c>
      <c r="AK62" s="116" t="s">
        <v>64</v>
      </c>
      <c r="AL62" s="116" t="s">
        <v>64</v>
      </c>
      <c r="AM62" s="116" t="s">
        <v>64</v>
      </c>
      <c r="AN62" s="116" t="s">
        <v>64</v>
      </c>
      <c r="AO62" s="116" t="s">
        <v>64</v>
      </c>
      <c r="AP62" s="116" t="s">
        <v>64</v>
      </c>
      <c r="AQ62" s="327" t="str">
        <f t="shared" si="11"/>
        <v>合格</v>
      </c>
      <c r="AR62" s="98" t="s">
        <v>1338</v>
      </c>
      <c r="AS62" s="209" t="s">
        <v>1459</v>
      </c>
      <c r="AT62" s="328">
        <v>15</v>
      </c>
      <c r="AU62" s="112"/>
    </row>
    <row r="63" ht="15" spans="1:251">
      <c r="A63" s="312">
        <v>56</v>
      </c>
      <c r="B63" s="313" t="s">
        <v>56</v>
      </c>
      <c r="C63" s="209" t="s">
        <v>1459</v>
      </c>
      <c r="D63" s="314" t="s">
        <v>1333</v>
      </c>
      <c r="E63" s="209" t="s">
        <v>1466</v>
      </c>
      <c r="F63" s="97" t="s">
        <v>1467</v>
      </c>
      <c r="G63" s="315" t="s">
        <v>351</v>
      </c>
      <c r="H63" s="316" t="s">
        <v>1468</v>
      </c>
      <c r="I63" s="316" t="s">
        <v>287</v>
      </c>
      <c r="J63" s="314">
        <v>5.7</v>
      </c>
      <c r="K63" s="317">
        <v>56</v>
      </c>
      <c r="L63" s="318">
        <v>40.4</v>
      </c>
      <c r="M63" s="319"/>
      <c r="N63" s="319"/>
      <c r="O63" s="319"/>
      <c r="P63" s="319"/>
      <c r="Q63" s="319"/>
      <c r="R63" s="319"/>
      <c r="S63" s="319"/>
      <c r="T63" s="319"/>
      <c r="U63" s="319"/>
      <c r="V63" s="319"/>
      <c r="W63" s="319"/>
      <c r="X63" s="319"/>
      <c r="Y63" s="319"/>
      <c r="Z63" s="317">
        <v>55.9</v>
      </c>
      <c r="AA63" s="320">
        <f t="shared" si="8"/>
        <v>0.178571428571431</v>
      </c>
      <c r="AB63" s="317">
        <v>96.4</v>
      </c>
      <c r="AC63" s="321">
        <f>(AB63-Z63)*VLOOKUP(AE63,公斤水的体积!A:B,2,)</f>
        <v>40.608945</v>
      </c>
      <c r="AD63" s="322">
        <f t="shared" si="9"/>
        <v>0.517190594059441</v>
      </c>
      <c r="AE63" s="323">
        <v>24</v>
      </c>
      <c r="AF63" s="324"/>
      <c r="AG63" s="324"/>
      <c r="AH63" s="325">
        <v>0.6</v>
      </c>
      <c r="AI63" s="314">
        <v>137.9</v>
      </c>
      <c r="AJ63" s="326">
        <f t="shared" si="10"/>
        <v>0.435097897026831</v>
      </c>
      <c r="AK63" s="116" t="s">
        <v>64</v>
      </c>
      <c r="AL63" s="116" t="s">
        <v>64</v>
      </c>
      <c r="AM63" s="116" t="s">
        <v>64</v>
      </c>
      <c r="AN63" s="116" t="s">
        <v>64</v>
      </c>
      <c r="AO63" s="116" t="s">
        <v>64</v>
      </c>
      <c r="AP63" s="116" t="s">
        <v>64</v>
      </c>
      <c r="AQ63" s="327" t="str">
        <f t="shared" si="11"/>
        <v>合格</v>
      </c>
      <c r="AR63" s="98" t="s">
        <v>1338</v>
      </c>
      <c r="AS63" s="209" t="s">
        <v>1459</v>
      </c>
      <c r="AT63" s="328">
        <v>15</v>
      </c>
      <c r="AU63" s="112"/>
    </row>
    <row r="64" s="8" customFormat="1" ht="15" spans="1:251">
      <c r="A64" s="312">
        <v>57</v>
      </c>
      <c r="B64" s="329" t="s">
        <v>56</v>
      </c>
      <c r="C64" s="220" t="s">
        <v>1459</v>
      </c>
      <c r="D64" s="330" t="s">
        <v>1333</v>
      </c>
      <c r="E64" s="220" t="s">
        <v>1469</v>
      </c>
      <c r="F64" s="123" t="s">
        <v>1470</v>
      </c>
      <c r="G64" s="331" t="s">
        <v>79</v>
      </c>
      <c r="H64" s="332" t="s">
        <v>1471</v>
      </c>
      <c r="I64" s="332" t="s">
        <v>836</v>
      </c>
      <c r="J64" s="330">
        <v>5.7</v>
      </c>
      <c r="K64" s="222">
        <v>55.2</v>
      </c>
      <c r="L64" s="333">
        <v>41.2</v>
      </c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222">
        <v>55.1</v>
      </c>
      <c r="AA64" s="330">
        <f t="shared" si="8"/>
        <v>0.181159420289858</v>
      </c>
      <c r="AB64" s="222">
        <v>96.6</v>
      </c>
      <c r="AC64" s="335">
        <f>(AB64-Z64)*VLOOKUP(AE64,公斤水的体积!A:B,2,)</f>
        <v>41.611635</v>
      </c>
      <c r="AD64" s="336">
        <f t="shared" si="9"/>
        <v>0.999114077669895</v>
      </c>
      <c r="AE64" s="337">
        <v>24</v>
      </c>
      <c r="AF64" s="338"/>
      <c r="AG64" s="338"/>
      <c r="AH64" s="339">
        <v>2.2</v>
      </c>
      <c r="AI64" s="330">
        <v>140.3</v>
      </c>
      <c r="AJ64" s="340">
        <f t="shared" si="10"/>
        <v>1.56806842480399</v>
      </c>
      <c r="AK64" s="131" t="s">
        <v>64</v>
      </c>
      <c r="AL64" s="131" t="s">
        <v>64</v>
      </c>
      <c r="AM64" s="131" t="s">
        <v>64</v>
      </c>
      <c r="AN64" s="131" t="s">
        <v>64</v>
      </c>
      <c r="AO64" s="131" t="s">
        <v>64</v>
      </c>
      <c r="AP64" s="131" t="s">
        <v>64</v>
      </c>
      <c r="AQ64" s="338" t="str">
        <f t="shared" si="11"/>
        <v>合格</v>
      </c>
      <c r="AR64" s="226" t="s">
        <v>1472</v>
      </c>
      <c r="AS64" s="220" t="s">
        <v>1459</v>
      </c>
      <c r="AT64" s="328">
        <v>15</v>
      </c>
      <c r="AU64" s="112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  <c r="BW64" s="135"/>
      <c r="BX64" s="135"/>
      <c r="BY64" s="135"/>
      <c r="BZ64" s="135"/>
      <c r="CA64" s="135"/>
      <c r="CB64" s="135"/>
      <c r="CC64" s="135"/>
      <c r="CD64" s="135"/>
      <c r="CE64" s="135"/>
      <c r="CF64" s="135"/>
      <c r="CG64" s="135"/>
      <c r="CH64" s="135"/>
      <c r="CI64" s="135"/>
      <c r="CJ64" s="135"/>
      <c r="CK64" s="135"/>
      <c r="CL64" s="135"/>
      <c r="CM64" s="135"/>
      <c r="CN64" s="135"/>
      <c r="CO64" s="135"/>
      <c r="CP64" s="135"/>
      <c r="CQ64" s="135"/>
      <c r="CR64" s="135"/>
      <c r="CS64" s="135"/>
      <c r="CT64" s="135"/>
      <c r="CU64" s="135"/>
      <c r="CV64" s="135"/>
      <c r="CW64" s="135"/>
      <c r="CX64" s="135"/>
      <c r="CY64" s="135"/>
      <c r="CZ64" s="135"/>
      <c r="DA64" s="135"/>
      <c r="DB64" s="135"/>
      <c r="DC64" s="135"/>
      <c r="DD64" s="135"/>
      <c r="DE64" s="135"/>
      <c r="DF64" s="135"/>
      <c r="DG64" s="135"/>
      <c r="DH64" s="135"/>
      <c r="DI64" s="135"/>
      <c r="DJ64" s="135"/>
      <c r="DK64" s="135"/>
      <c r="DL64" s="135"/>
      <c r="DM64" s="135"/>
      <c r="DN64" s="135"/>
      <c r="DO64" s="135"/>
      <c r="DP64" s="135"/>
      <c r="DQ64" s="135"/>
      <c r="DR64" s="135"/>
      <c r="DS64" s="135"/>
      <c r="DT64" s="135"/>
      <c r="DU64" s="135"/>
      <c r="DV64" s="135"/>
      <c r="DW64" s="135"/>
      <c r="DX64" s="135"/>
      <c r="DY64" s="135"/>
      <c r="DZ64" s="135"/>
      <c r="EA64" s="135"/>
      <c r="EB64" s="135"/>
      <c r="EC64" s="135"/>
      <c r="ED64" s="135"/>
      <c r="EE64" s="135"/>
      <c r="EF64" s="135"/>
      <c r="EG64" s="135"/>
      <c r="EH64" s="135"/>
      <c r="EI64" s="135"/>
      <c r="EJ64" s="135"/>
      <c r="EK64" s="135"/>
      <c r="EL64" s="135"/>
      <c r="EM64" s="135"/>
      <c r="EN64" s="135"/>
      <c r="EO64" s="135"/>
      <c r="EP64" s="135"/>
      <c r="EQ64" s="135"/>
      <c r="ER64" s="135"/>
      <c r="ES64" s="135"/>
      <c r="ET64" s="135"/>
      <c r="EU64" s="135"/>
      <c r="EV64" s="135"/>
      <c r="EW64" s="135"/>
      <c r="EX64" s="135"/>
      <c r="EY64" s="135"/>
      <c r="EZ64" s="135"/>
      <c r="FA64" s="135"/>
      <c r="FB64" s="135"/>
      <c r="FC64" s="135"/>
      <c r="FD64" s="135"/>
      <c r="FE64" s="135"/>
      <c r="FF64" s="135"/>
      <c r="FG64" s="135"/>
      <c r="FH64" s="135"/>
      <c r="FI64" s="135"/>
      <c r="FJ64" s="135"/>
      <c r="FK64" s="135"/>
      <c r="FL64" s="135"/>
      <c r="FM64" s="135"/>
      <c r="FN64" s="135"/>
      <c r="FO64" s="135"/>
      <c r="FP64" s="135"/>
      <c r="FQ64" s="135"/>
      <c r="FR64" s="135"/>
      <c r="FS64" s="135"/>
      <c r="FT64" s="135"/>
      <c r="FU64" s="135"/>
      <c r="FV64" s="135"/>
      <c r="FW64" s="135"/>
      <c r="FX64" s="135"/>
      <c r="FY64" s="135"/>
      <c r="FZ64" s="135"/>
      <c r="GA64" s="135"/>
      <c r="GB64" s="135"/>
      <c r="GC64" s="135"/>
      <c r="GD64" s="135"/>
      <c r="GE64" s="135"/>
      <c r="GF64" s="135"/>
      <c r="GG64" s="135"/>
      <c r="GH64" s="135"/>
      <c r="GI64" s="135"/>
      <c r="GJ64" s="135"/>
      <c r="GK64" s="135"/>
      <c r="GL64" s="135"/>
      <c r="GM64" s="135"/>
      <c r="GN64" s="135"/>
      <c r="GO64" s="135"/>
      <c r="GP64" s="135"/>
      <c r="GQ64" s="135"/>
      <c r="GR64" s="135"/>
      <c r="GS64" s="135"/>
      <c r="GT64" s="135"/>
      <c r="GU64" s="135"/>
      <c r="GV64" s="135"/>
      <c r="GW64" s="135"/>
      <c r="GX64" s="135"/>
      <c r="GY64" s="135"/>
      <c r="GZ64" s="135"/>
      <c r="HA64" s="135"/>
      <c r="HB64" s="135"/>
      <c r="HC64" s="135"/>
      <c r="HD64" s="135"/>
      <c r="HE64" s="135"/>
      <c r="HF64" s="135"/>
      <c r="HG64" s="135"/>
      <c r="HH64" s="135"/>
      <c r="HI64" s="135"/>
      <c r="HJ64" s="135"/>
      <c r="HK64" s="135"/>
      <c r="HL64" s="135"/>
      <c r="HM64" s="135"/>
      <c r="HN64" s="135"/>
      <c r="HO64" s="135"/>
      <c r="HP64" s="135"/>
      <c r="HQ64" s="135"/>
      <c r="HR64" s="135"/>
      <c r="HS64" s="135"/>
      <c r="HT64" s="135"/>
      <c r="HU64" s="135"/>
      <c r="HV64" s="135"/>
      <c r="HW64" s="135"/>
      <c r="HX64" s="135"/>
      <c r="HY64" s="135"/>
      <c r="HZ64" s="135"/>
      <c r="IA64" s="135"/>
      <c r="IB64" s="135"/>
      <c r="IC64" s="135"/>
      <c r="ID64" s="135"/>
      <c r="IE64" s="135"/>
      <c r="IF64" s="135"/>
      <c r="IG64" s="135"/>
      <c r="IH64" s="135"/>
      <c r="II64" s="135"/>
      <c r="IJ64" s="135"/>
      <c r="IK64" s="135"/>
      <c r="IL64" s="135"/>
      <c r="IM64" s="135"/>
      <c r="IN64" s="135"/>
      <c r="IO64" s="135"/>
      <c r="IP64" s="135"/>
      <c r="IQ64" s="135"/>
    </row>
    <row r="65" ht="15" spans="1:47">
      <c r="A65" s="312">
        <v>58</v>
      </c>
      <c r="B65" s="313" t="s">
        <v>56</v>
      </c>
      <c r="C65" s="209" t="s">
        <v>1459</v>
      </c>
      <c r="D65" s="314" t="s">
        <v>1333</v>
      </c>
      <c r="E65" s="209" t="s">
        <v>1473</v>
      </c>
      <c r="F65" s="97" t="s">
        <v>1474</v>
      </c>
      <c r="G65" s="315" t="s">
        <v>351</v>
      </c>
      <c r="H65" s="316" t="s">
        <v>862</v>
      </c>
      <c r="I65" s="316" t="s">
        <v>1341</v>
      </c>
      <c r="J65" s="314">
        <v>5.7</v>
      </c>
      <c r="K65" s="317">
        <v>54.8</v>
      </c>
      <c r="L65" s="318">
        <v>40.4</v>
      </c>
      <c r="M65" s="319"/>
      <c r="N65" s="319"/>
      <c r="O65" s="319"/>
      <c r="P65" s="319"/>
      <c r="Q65" s="319"/>
      <c r="R65" s="319"/>
      <c r="S65" s="319"/>
      <c r="T65" s="319"/>
      <c r="U65" s="319"/>
      <c r="V65" s="319"/>
      <c r="W65" s="319"/>
      <c r="X65" s="319"/>
      <c r="Y65" s="319"/>
      <c r="Z65" s="317">
        <v>54.7</v>
      </c>
      <c r="AA65" s="320">
        <f t="shared" si="8"/>
        <v>0.182481751824807</v>
      </c>
      <c r="AB65" s="317">
        <v>95.2</v>
      </c>
      <c r="AC65" s="321">
        <f>(AB65-Z65)*VLOOKUP(AE65,公斤水的体积!A:B,2,)</f>
        <v>40.608945</v>
      </c>
      <c r="AD65" s="322">
        <f t="shared" si="9"/>
        <v>0.517190594059423</v>
      </c>
      <c r="AE65" s="323">
        <v>24</v>
      </c>
      <c r="AF65" s="324"/>
      <c r="AG65" s="324"/>
      <c r="AH65" s="325">
        <v>0.5</v>
      </c>
      <c r="AI65" s="314">
        <v>137.2</v>
      </c>
      <c r="AJ65" s="326">
        <f t="shared" si="10"/>
        <v>0.364431486880467</v>
      </c>
      <c r="AK65" s="116" t="s">
        <v>64</v>
      </c>
      <c r="AL65" s="116" t="s">
        <v>64</v>
      </c>
      <c r="AM65" s="116" t="s">
        <v>64</v>
      </c>
      <c r="AN65" s="116" t="s">
        <v>64</v>
      </c>
      <c r="AO65" s="116" t="s">
        <v>64</v>
      </c>
      <c r="AP65" s="116" t="s">
        <v>64</v>
      </c>
      <c r="AQ65" s="327" t="str">
        <f t="shared" si="11"/>
        <v>合格</v>
      </c>
      <c r="AR65" s="98" t="s">
        <v>1338</v>
      </c>
      <c r="AS65" s="209" t="s">
        <v>1459</v>
      </c>
      <c r="AT65" s="328">
        <v>15</v>
      </c>
      <c r="AU65" s="112"/>
    </row>
    <row r="66" ht="15" spans="1:47">
      <c r="A66" s="312">
        <v>59</v>
      </c>
      <c r="B66" s="313" t="s">
        <v>56</v>
      </c>
      <c r="C66" s="209" t="s">
        <v>1459</v>
      </c>
      <c r="D66" s="314" t="s">
        <v>1333</v>
      </c>
      <c r="E66" s="209" t="s">
        <v>1475</v>
      </c>
      <c r="F66" s="97" t="s">
        <v>1476</v>
      </c>
      <c r="G66" s="315" t="s">
        <v>118</v>
      </c>
      <c r="H66" s="316" t="s">
        <v>1089</v>
      </c>
      <c r="I66" s="316" t="s">
        <v>1477</v>
      </c>
      <c r="J66" s="314">
        <v>5.7</v>
      </c>
      <c r="K66" s="317">
        <v>49</v>
      </c>
      <c r="L66" s="318">
        <v>40</v>
      </c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319"/>
      <c r="X66" s="319"/>
      <c r="Y66" s="319"/>
      <c r="Z66" s="317">
        <v>48.9</v>
      </c>
      <c r="AA66" s="320">
        <f t="shared" si="8"/>
        <v>0.204081632653064</v>
      </c>
      <c r="AB66" s="317">
        <v>89</v>
      </c>
      <c r="AC66" s="321">
        <f>(AB66-Z66)*VLOOKUP(AE66,公斤水的体积!A:B,2,)</f>
        <v>40.207869</v>
      </c>
      <c r="AD66" s="322">
        <f t="shared" si="9"/>
        <v>0.519672500000006</v>
      </c>
      <c r="AE66" s="323">
        <v>24</v>
      </c>
      <c r="AF66" s="324"/>
      <c r="AG66" s="324"/>
      <c r="AH66" s="325">
        <v>3</v>
      </c>
      <c r="AI66" s="314">
        <v>157.3</v>
      </c>
      <c r="AJ66" s="326">
        <f t="shared" si="10"/>
        <v>1.90718372536554</v>
      </c>
      <c r="AK66" s="116" t="s">
        <v>64</v>
      </c>
      <c r="AL66" s="116" t="s">
        <v>64</v>
      </c>
      <c r="AM66" s="116" t="s">
        <v>64</v>
      </c>
      <c r="AN66" s="116" t="s">
        <v>64</v>
      </c>
      <c r="AO66" s="116" t="s">
        <v>64</v>
      </c>
      <c r="AP66" s="116" t="s">
        <v>64</v>
      </c>
      <c r="AQ66" s="327" t="str">
        <f t="shared" si="11"/>
        <v>合格</v>
      </c>
      <c r="AR66" s="98" t="s">
        <v>1338</v>
      </c>
      <c r="AS66" s="209" t="s">
        <v>1459</v>
      </c>
      <c r="AT66" s="328">
        <v>15</v>
      </c>
      <c r="AU66" s="112"/>
    </row>
    <row r="67" ht="15" spans="1:47">
      <c r="A67" s="312">
        <v>60</v>
      </c>
      <c r="B67" s="313" t="s">
        <v>56</v>
      </c>
      <c r="C67" s="209" t="s">
        <v>1459</v>
      </c>
      <c r="D67" s="314" t="s">
        <v>1333</v>
      </c>
      <c r="E67" s="209" t="s">
        <v>1478</v>
      </c>
      <c r="F67" s="97" t="s">
        <v>1479</v>
      </c>
      <c r="G67" s="315" t="s">
        <v>118</v>
      </c>
      <c r="H67" s="316" t="s">
        <v>991</v>
      </c>
      <c r="I67" s="316" t="s">
        <v>344</v>
      </c>
      <c r="J67" s="314">
        <v>5.7</v>
      </c>
      <c r="K67" s="317">
        <v>50.9</v>
      </c>
      <c r="L67" s="318">
        <v>40.5</v>
      </c>
      <c r="M67" s="319"/>
      <c r="N67" s="319"/>
      <c r="O67" s="319"/>
      <c r="P67" s="319"/>
      <c r="Q67" s="319"/>
      <c r="R67" s="319"/>
      <c r="S67" s="319"/>
      <c r="T67" s="319"/>
      <c r="U67" s="319"/>
      <c r="V67" s="319"/>
      <c r="W67" s="319"/>
      <c r="X67" s="319"/>
      <c r="Y67" s="319"/>
      <c r="Z67" s="317">
        <v>50.8</v>
      </c>
      <c r="AA67" s="320">
        <f t="shared" si="8"/>
        <v>0.196463654223971</v>
      </c>
      <c r="AB67" s="317">
        <v>91.4</v>
      </c>
      <c r="AC67" s="321">
        <f>(AB67-Z67)*VLOOKUP(AE67,公斤水的体积!A:B,2,)</f>
        <v>40.709214</v>
      </c>
      <c r="AD67" s="322">
        <f t="shared" si="9"/>
        <v>0.516577777777802</v>
      </c>
      <c r="AE67" s="323">
        <v>24</v>
      </c>
      <c r="AF67" s="324"/>
      <c r="AG67" s="324"/>
      <c r="AH67" s="325">
        <v>2.7</v>
      </c>
      <c r="AI67" s="314">
        <v>150.6</v>
      </c>
      <c r="AJ67" s="326">
        <f t="shared" si="10"/>
        <v>1.79282868525896</v>
      </c>
      <c r="AK67" s="116" t="s">
        <v>64</v>
      </c>
      <c r="AL67" s="116" t="s">
        <v>64</v>
      </c>
      <c r="AM67" s="116" t="s">
        <v>64</v>
      </c>
      <c r="AN67" s="116" t="s">
        <v>64</v>
      </c>
      <c r="AO67" s="116" t="s">
        <v>64</v>
      </c>
      <c r="AP67" s="116" t="s">
        <v>64</v>
      </c>
      <c r="AQ67" s="327" t="str">
        <f t="shared" si="11"/>
        <v>合格</v>
      </c>
      <c r="AR67" s="98" t="s">
        <v>1338</v>
      </c>
      <c r="AS67" s="209" t="s">
        <v>1459</v>
      </c>
      <c r="AT67" s="328">
        <v>15</v>
      </c>
      <c r="AU67" s="112"/>
    </row>
    <row r="68" ht="15" spans="1:47">
      <c r="A68" s="312">
        <v>61</v>
      </c>
      <c r="B68" s="313" t="s">
        <v>56</v>
      </c>
      <c r="C68" s="209" t="s">
        <v>1459</v>
      </c>
      <c r="D68" s="314" t="s">
        <v>1333</v>
      </c>
      <c r="E68" s="209" t="s">
        <v>1480</v>
      </c>
      <c r="F68" s="97" t="s">
        <v>1481</v>
      </c>
      <c r="G68" s="315" t="s">
        <v>570</v>
      </c>
      <c r="H68" s="316" t="s">
        <v>1368</v>
      </c>
      <c r="I68" s="316" t="s">
        <v>874</v>
      </c>
      <c r="J68" s="314">
        <v>5.7</v>
      </c>
      <c r="K68" s="317">
        <v>47.8</v>
      </c>
      <c r="L68" s="318">
        <v>40.2</v>
      </c>
      <c r="M68" s="319"/>
      <c r="N68" s="319"/>
      <c r="O68" s="319"/>
      <c r="P68" s="319"/>
      <c r="Q68" s="319"/>
      <c r="R68" s="319"/>
      <c r="S68" s="319"/>
      <c r="T68" s="319"/>
      <c r="U68" s="319"/>
      <c r="V68" s="319"/>
      <c r="W68" s="319"/>
      <c r="X68" s="319"/>
      <c r="Y68" s="319"/>
      <c r="Z68" s="317">
        <v>47.7</v>
      </c>
      <c r="AA68" s="320">
        <f t="shared" ref="AA68:AA78" si="12">(K68-Z68)/K68*100</f>
        <v>0.20920502092049</v>
      </c>
      <c r="AB68" s="317">
        <v>88</v>
      </c>
      <c r="AC68" s="321">
        <f>(AB68-Z68)*VLOOKUP(AE68,公斤水的体积!A:B,2,)</f>
        <v>40.408407</v>
      </c>
      <c r="AD68" s="322">
        <f t="shared" ref="AD68:AD78" si="13">(AC68-L68)/L68*100</f>
        <v>0.518425373134331</v>
      </c>
      <c r="AE68" s="323">
        <v>24</v>
      </c>
      <c r="AF68" s="324"/>
      <c r="AG68" s="324"/>
      <c r="AH68" s="325">
        <v>1.5</v>
      </c>
      <c r="AI68" s="314">
        <v>162.7</v>
      </c>
      <c r="AJ68" s="326">
        <f t="shared" ref="AJ68:AJ78" si="14">AH68/AI68*100</f>
        <v>0.921942224953903</v>
      </c>
      <c r="AK68" s="116" t="s">
        <v>64</v>
      </c>
      <c r="AL68" s="116" t="s">
        <v>64</v>
      </c>
      <c r="AM68" s="116" t="s">
        <v>64</v>
      </c>
      <c r="AN68" s="116" t="s">
        <v>64</v>
      </c>
      <c r="AO68" s="116" t="s">
        <v>64</v>
      </c>
      <c r="AP68" s="116" t="s">
        <v>64</v>
      </c>
      <c r="AQ68" s="327" t="str">
        <f t="shared" ref="AQ68:AQ78" si="15">IF(AND(AD68&lt;10,AD68&gt;=-0.1,AA68&lt;5,AA68&gt;-1,AJ68&lt;6,AJ68&gt;=0),"合格","不合格")</f>
        <v>合格</v>
      </c>
      <c r="AR68" s="98" t="s">
        <v>1338</v>
      </c>
      <c r="AS68" s="209" t="s">
        <v>1459</v>
      </c>
      <c r="AT68" s="328">
        <v>15</v>
      </c>
      <c r="AU68" s="112"/>
    </row>
    <row r="69" ht="15" spans="1:47">
      <c r="A69" s="312">
        <v>62</v>
      </c>
      <c r="B69" s="313" t="s">
        <v>56</v>
      </c>
      <c r="C69" s="209" t="s">
        <v>1459</v>
      </c>
      <c r="D69" s="314" t="s">
        <v>1333</v>
      </c>
      <c r="E69" s="209" t="s">
        <v>1482</v>
      </c>
      <c r="F69" s="97" t="s">
        <v>1483</v>
      </c>
      <c r="G69" s="315" t="s">
        <v>60</v>
      </c>
      <c r="H69" s="316" t="s">
        <v>1484</v>
      </c>
      <c r="I69" s="316" t="s">
        <v>874</v>
      </c>
      <c r="J69" s="314">
        <v>5.7</v>
      </c>
      <c r="K69" s="317">
        <v>48</v>
      </c>
      <c r="L69" s="318">
        <v>40.3</v>
      </c>
      <c r="M69" s="319"/>
      <c r="N69" s="319"/>
      <c r="O69" s="319"/>
      <c r="P69" s="319"/>
      <c r="Q69" s="319"/>
      <c r="R69" s="319"/>
      <c r="S69" s="319"/>
      <c r="T69" s="319"/>
      <c r="U69" s="319"/>
      <c r="V69" s="319"/>
      <c r="W69" s="319"/>
      <c r="X69" s="319"/>
      <c r="Y69" s="319"/>
      <c r="Z69" s="317">
        <v>47.9</v>
      </c>
      <c r="AA69" s="320">
        <f t="shared" si="12"/>
        <v>0.208333333333336</v>
      </c>
      <c r="AB69" s="317">
        <v>88.3</v>
      </c>
      <c r="AC69" s="321">
        <f>(AB69-Z69)*VLOOKUP(AE69,公斤水的体积!A:B,2,)</f>
        <v>40.508676</v>
      </c>
      <c r="AD69" s="322">
        <f t="shared" si="13"/>
        <v>0.517806451612913</v>
      </c>
      <c r="AE69" s="323">
        <v>24</v>
      </c>
      <c r="AF69" s="324"/>
      <c r="AG69" s="324"/>
      <c r="AH69" s="325">
        <v>2.6</v>
      </c>
      <c r="AI69" s="314">
        <v>155.4</v>
      </c>
      <c r="AJ69" s="326">
        <f t="shared" si="14"/>
        <v>1.67310167310167</v>
      </c>
      <c r="AK69" s="116" t="s">
        <v>64</v>
      </c>
      <c r="AL69" s="116" t="s">
        <v>64</v>
      </c>
      <c r="AM69" s="116" t="s">
        <v>64</v>
      </c>
      <c r="AN69" s="116" t="s">
        <v>64</v>
      </c>
      <c r="AO69" s="116" t="s">
        <v>64</v>
      </c>
      <c r="AP69" s="116" t="s">
        <v>64</v>
      </c>
      <c r="AQ69" s="327" t="str">
        <f t="shared" si="15"/>
        <v>合格</v>
      </c>
      <c r="AR69" s="98" t="s">
        <v>1338</v>
      </c>
      <c r="AS69" s="209" t="s">
        <v>1459</v>
      </c>
      <c r="AT69" s="328">
        <v>15</v>
      </c>
      <c r="AU69" s="112"/>
    </row>
    <row r="70" ht="15" spans="1:47">
      <c r="A70" s="312">
        <v>63</v>
      </c>
      <c r="B70" s="313" t="s">
        <v>56</v>
      </c>
      <c r="C70" s="209" t="s">
        <v>1459</v>
      </c>
      <c r="D70" s="314" t="s">
        <v>1333</v>
      </c>
      <c r="E70" s="209" t="s">
        <v>1485</v>
      </c>
      <c r="F70" s="97" t="s">
        <v>1486</v>
      </c>
      <c r="G70" s="315" t="s">
        <v>570</v>
      </c>
      <c r="H70" s="316" t="s">
        <v>344</v>
      </c>
      <c r="I70" s="316" t="s">
        <v>811</v>
      </c>
      <c r="J70" s="314">
        <v>5.7</v>
      </c>
      <c r="K70" s="317">
        <v>48</v>
      </c>
      <c r="L70" s="318">
        <v>40.2</v>
      </c>
      <c r="M70" s="319"/>
      <c r="N70" s="319"/>
      <c r="O70" s="319"/>
      <c r="P70" s="319"/>
      <c r="Q70" s="319"/>
      <c r="R70" s="319"/>
      <c r="S70" s="319"/>
      <c r="T70" s="319"/>
      <c r="U70" s="319"/>
      <c r="V70" s="319"/>
      <c r="W70" s="319"/>
      <c r="X70" s="319"/>
      <c r="Y70" s="319"/>
      <c r="Z70" s="317">
        <v>47.9</v>
      </c>
      <c r="AA70" s="320">
        <f t="shared" si="12"/>
        <v>0.208333333333336</v>
      </c>
      <c r="AB70" s="317">
        <v>88.2</v>
      </c>
      <c r="AC70" s="321">
        <f>(AB70-Z70)*VLOOKUP(AE70,公斤水的体积!A:B,2,)</f>
        <v>40.408407</v>
      </c>
      <c r="AD70" s="322">
        <f t="shared" si="13"/>
        <v>0.518425373134349</v>
      </c>
      <c r="AE70" s="323">
        <v>24</v>
      </c>
      <c r="AF70" s="324"/>
      <c r="AG70" s="324"/>
      <c r="AH70" s="325">
        <v>2.6</v>
      </c>
      <c r="AI70" s="314">
        <v>150</v>
      </c>
      <c r="AJ70" s="326">
        <f t="shared" si="14"/>
        <v>1.73333333333333</v>
      </c>
      <c r="AK70" s="116" t="s">
        <v>64</v>
      </c>
      <c r="AL70" s="116" t="s">
        <v>64</v>
      </c>
      <c r="AM70" s="116" t="s">
        <v>64</v>
      </c>
      <c r="AN70" s="116" t="s">
        <v>64</v>
      </c>
      <c r="AO70" s="116" t="s">
        <v>64</v>
      </c>
      <c r="AP70" s="116" t="s">
        <v>64</v>
      </c>
      <c r="AQ70" s="327" t="str">
        <f t="shared" si="15"/>
        <v>合格</v>
      </c>
      <c r="AR70" s="98" t="s">
        <v>1338</v>
      </c>
      <c r="AS70" s="209" t="s">
        <v>1459</v>
      </c>
      <c r="AT70" s="328">
        <v>15</v>
      </c>
      <c r="AU70" s="112"/>
    </row>
    <row r="71" ht="15" spans="1:47">
      <c r="A71" s="312">
        <v>64</v>
      </c>
      <c r="B71" s="313" t="s">
        <v>56</v>
      </c>
      <c r="C71" s="209" t="s">
        <v>1459</v>
      </c>
      <c r="D71" s="314" t="s">
        <v>1333</v>
      </c>
      <c r="E71" s="209" t="s">
        <v>1487</v>
      </c>
      <c r="F71" s="97" t="s">
        <v>1488</v>
      </c>
      <c r="G71" s="315" t="s">
        <v>137</v>
      </c>
      <c r="H71" s="316" t="s">
        <v>208</v>
      </c>
      <c r="I71" s="316" t="s">
        <v>556</v>
      </c>
      <c r="J71" s="314">
        <v>5.7</v>
      </c>
      <c r="K71" s="317">
        <v>58.4</v>
      </c>
      <c r="L71" s="318">
        <v>40.4</v>
      </c>
      <c r="M71" s="319"/>
      <c r="N71" s="319"/>
      <c r="O71" s="319"/>
      <c r="P71" s="319"/>
      <c r="Q71" s="319"/>
      <c r="R71" s="319"/>
      <c r="S71" s="319"/>
      <c r="T71" s="319"/>
      <c r="U71" s="319"/>
      <c r="V71" s="319"/>
      <c r="W71" s="319"/>
      <c r="X71" s="319"/>
      <c r="Y71" s="319"/>
      <c r="Z71" s="317">
        <v>58.3</v>
      </c>
      <c r="AA71" s="320">
        <f t="shared" si="12"/>
        <v>0.171232876712331</v>
      </c>
      <c r="AB71" s="317">
        <v>98.8</v>
      </c>
      <c r="AC71" s="321">
        <f>(AB71-Z71)*VLOOKUP(AE71,公斤水的体积!A:B,2,)</f>
        <v>40.608945</v>
      </c>
      <c r="AD71" s="322">
        <f t="shared" si="13"/>
        <v>0.517190594059423</v>
      </c>
      <c r="AE71" s="323">
        <v>24</v>
      </c>
      <c r="AF71" s="324"/>
      <c r="AG71" s="324"/>
      <c r="AH71" s="325">
        <v>0.7</v>
      </c>
      <c r="AI71" s="314">
        <v>130.8</v>
      </c>
      <c r="AJ71" s="326">
        <f t="shared" si="14"/>
        <v>0.535168195718654</v>
      </c>
      <c r="AK71" s="116" t="s">
        <v>64</v>
      </c>
      <c r="AL71" s="116" t="s">
        <v>64</v>
      </c>
      <c r="AM71" s="116" t="s">
        <v>64</v>
      </c>
      <c r="AN71" s="116" t="s">
        <v>64</v>
      </c>
      <c r="AO71" s="116" t="s">
        <v>64</v>
      </c>
      <c r="AP71" s="116" t="s">
        <v>64</v>
      </c>
      <c r="AQ71" s="327" t="str">
        <f t="shared" si="15"/>
        <v>合格</v>
      </c>
      <c r="AR71" s="98" t="s">
        <v>1338</v>
      </c>
      <c r="AS71" s="209" t="s">
        <v>1459</v>
      </c>
      <c r="AT71" s="328">
        <v>15</v>
      </c>
      <c r="AU71" s="112"/>
    </row>
    <row r="72" ht="15" spans="1:47">
      <c r="A72" s="312">
        <v>65</v>
      </c>
      <c r="B72" s="313" t="s">
        <v>56</v>
      </c>
      <c r="C72" s="209" t="s">
        <v>1459</v>
      </c>
      <c r="D72" s="314" t="s">
        <v>1333</v>
      </c>
      <c r="E72" s="209" t="s">
        <v>1489</v>
      </c>
      <c r="F72" s="97" t="s">
        <v>1490</v>
      </c>
      <c r="G72" s="315" t="s">
        <v>118</v>
      </c>
      <c r="H72" s="316" t="s">
        <v>1491</v>
      </c>
      <c r="I72" s="316" t="s">
        <v>556</v>
      </c>
      <c r="J72" s="314">
        <v>5.7</v>
      </c>
      <c r="K72" s="317">
        <v>47.8</v>
      </c>
      <c r="L72" s="318">
        <v>40</v>
      </c>
      <c r="M72" s="319"/>
      <c r="N72" s="319"/>
      <c r="O72" s="319"/>
      <c r="P72" s="319"/>
      <c r="Q72" s="319"/>
      <c r="R72" s="319"/>
      <c r="S72" s="319"/>
      <c r="T72" s="319"/>
      <c r="U72" s="319"/>
      <c r="V72" s="319"/>
      <c r="W72" s="319"/>
      <c r="X72" s="319"/>
      <c r="Y72" s="319"/>
      <c r="Z72" s="317">
        <v>47.7</v>
      </c>
      <c r="AA72" s="320">
        <f t="shared" si="12"/>
        <v>0.20920502092049</v>
      </c>
      <c r="AB72" s="317">
        <v>87.8</v>
      </c>
      <c r="AC72" s="321">
        <f>(AB72-Z72)*VLOOKUP(AE72,公斤水的体积!A:B,2,)</f>
        <v>40.207869</v>
      </c>
      <c r="AD72" s="322">
        <f t="shared" si="13"/>
        <v>0.519672499999988</v>
      </c>
      <c r="AE72" s="323">
        <v>24</v>
      </c>
      <c r="AF72" s="324"/>
      <c r="AG72" s="324"/>
      <c r="AH72" s="325">
        <v>2.7</v>
      </c>
      <c r="AI72" s="314">
        <v>160.8</v>
      </c>
      <c r="AJ72" s="326">
        <f t="shared" si="14"/>
        <v>1.67910447761194</v>
      </c>
      <c r="AK72" s="116" t="s">
        <v>64</v>
      </c>
      <c r="AL72" s="116" t="s">
        <v>64</v>
      </c>
      <c r="AM72" s="116" t="s">
        <v>64</v>
      </c>
      <c r="AN72" s="116" t="s">
        <v>64</v>
      </c>
      <c r="AO72" s="116" t="s">
        <v>64</v>
      </c>
      <c r="AP72" s="116" t="s">
        <v>64</v>
      </c>
      <c r="AQ72" s="327" t="str">
        <f t="shared" si="15"/>
        <v>合格</v>
      </c>
      <c r="AR72" s="98" t="s">
        <v>1338</v>
      </c>
      <c r="AS72" s="209" t="s">
        <v>1459</v>
      </c>
      <c r="AT72" s="328">
        <v>15</v>
      </c>
      <c r="AU72" s="112"/>
    </row>
    <row r="73" ht="15" spans="1:47">
      <c r="A73" s="312">
        <v>66</v>
      </c>
      <c r="B73" s="313" t="s">
        <v>56</v>
      </c>
      <c r="C73" s="209" t="s">
        <v>1459</v>
      </c>
      <c r="D73" s="314" t="s">
        <v>1333</v>
      </c>
      <c r="E73" s="209" t="s">
        <v>1492</v>
      </c>
      <c r="F73" s="97" t="s">
        <v>1493</v>
      </c>
      <c r="G73" s="315" t="s">
        <v>118</v>
      </c>
      <c r="H73" s="316" t="s">
        <v>94</v>
      </c>
      <c r="I73" s="316" t="s">
        <v>1341</v>
      </c>
      <c r="J73" s="314">
        <v>5.7</v>
      </c>
      <c r="K73" s="317">
        <v>47.7</v>
      </c>
      <c r="L73" s="318">
        <v>40</v>
      </c>
      <c r="M73" s="319"/>
      <c r="N73" s="319"/>
      <c r="O73" s="319"/>
      <c r="P73" s="319"/>
      <c r="Q73" s="319"/>
      <c r="R73" s="319"/>
      <c r="S73" s="319"/>
      <c r="T73" s="319"/>
      <c r="U73" s="319"/>
      <c r="V73" s="319"/>
      <c r="W73" s="319"/>
      <c r="X73" s="319"/>
      <c r="Y73" s="319"/>
      <c r="Z73" s="317">
        <v>47.6</v>
      </c>
      <c r="AA73" s="320">
        <f t="shared" si="12"/>
        <v>0.209643605870024</v>
      </c>
      <c r="AB73" s="317">
        <v>87.7</v>
      </c>
      <c r="AC73" s="321">
        <f>(AB73-Z73)*VLOOKUP(AE73,公斤水的体积!A:B,2,)</f>
        <v>40.207869</v>
      </c>
      <c r="AD73" s="322">
        <f t="shared" si="13"/>
        <v>0.519672500000006</v>
      </c>
      <c r="AE73" s="323">
        <v>24</v>
      </c>
      <c r="AF73" s="324"/>
      <c r="AG73" s="324"/>
      <c r="AH73" s="325">
        <v>2.5</v>
      </c>
      <c r="AI73" s="314">
        <v>155</v>
      </c>
      <c r="AJ73" s="326">
        <f t="shared" si="14"/>
        <v>1.61290322580645</v>
      </c>
      <c r="AK73" s="116" t="s">
        <v>64</v>
      </c>
      <c r="AL73" s="116" t="s">
        <v>64</v>
      </c>
      <c r="AM73" s="116" t="s">
        <v>64</v>
      </c>
      <c r="AN73" s="116" t="s">
        <v>64</v>
      </c>
      <c r="AO73" s="116" t="s">
        <v>64</v>
      </c>
      <c r="AP73" s="116" t="s">
        <v>64</v>
      </c>
      <c r="AQ73" s="327" t="str">
        <f t="shared" si="15"/>
        <v>合格</v>
      </c>
      <c r="AR73" s="98" t="s">
        <v>1338</v>
      </c>
      <c r="AS73" s="209" t="s">
        <v>1459</v>
      </c>
      <c r="AT73" s="328">
        <v>15</v>
      </c>
      <c r="AU73" s="112"/>
    </row>
    <row r="74" ht="15" spans="1:47">
      <c r="A74" s="312">
        <v>67</v>
      </c>
      <c r="B74" s="313" t="s">
        <v>56</v>
      </c>
      <c r="C74" s="209" t="s">
        <v>1459</v>
      </c>
      <c r="D74" s="314" t="s">
        <v>1333</v>
      </c>
      <c r="E74" s="209" t="s">
        <v>1494</v>
      </c>
      <c r="F74" s="97" t="s">
        <v>1495</v>
      </c>
      <c r="G74" s="315" t="s">
        <v>79</v>
      </c>
      <c r="H74" s="316" t="s">
        <v>735</v>
      </c>
      <c r="I74" s="316" t="s">
        <v>556</v>
      </c>
      <c r="J74" s="314">
        <v>5.7</v>
      </c>
      <c r="K74" s="317">
        <v>55.4</v>
      </c>
      <c r="L74" s="318">
        <v>40.7</v>
      </c>
      <c r="M74" s="319"/>
      <c r="N74" s="319"/>
      <c r="O74" s="319"/>
      <c r="P74" s="319"/>
      <c r="Q74" s="319"/>
      <c r="R74" s="319"/>
      <c r="S74" s="319"/>
      <c r="T74" s="319"/>
      <c r="U74" s="319"/>
      <c r="V74" s="319"/>
      <c r="W74" s="319"/>
      <c r="X74" s="319"/>
      <c r="Y74" s="319"/>
      <c r="Z74" s="317">
        <v>55.3</v>
      </c>
      <c r="AA74" s="320">
        <f t="shared" si="12"/>
        <v>0.180505415162457</v>
      </c>
      <c r="AB74" s="317">
        <v>96.1</v>
      </c>
      <c r="AC74" s="321">
        <f>(AB74-Z74)*VLOOKUP(AE74,公斤水的体积!A:B,2,)</f>
        <v>40.909752</v>
      </c>
      <c r="AD74" s="322">
        <f t="shared" si="13"/>
        <v>0.515361179361166</v>
      </c>
      <c r="AE74" s="323">
        <v>24</v>
      </c>
      <c r="AF74" s="324"/>
      <c r="AG74" s="324"/>
      <c r="AH74" s="325">
        <v>5.7</v>
      </c>
      <c r="AI74" s="314">
        <v>141.4</v>
      </c>
      <c r="AJ74" s="326">
        <f t="shared" si="14"/>
        <v>4.03111739745403</v>
      </c>
      <c r="AK74" s="116" t="s">
        <v>64</v>
      </c>
      <c r="AL74" s="116" t="s">
        <v>64</v>
      </c>
      <c r="AM74" s="116" t="s">
        <v>64</v>
      </c>
      <c r="AN74" s="116" t="s">
        <v>64</v>
      </c>
      <c r="AO74" s="116" t="s">
        <v>64</v>
      </c>
      <c r="AP74" s="116" t="s">
        <v>64</v>
      </c>
      <c r="AQ74" s="327" t="str">
        <f t="shared" si="15"/>
        <v>合格</v>
      </c>
      <c r="AR74" s="98" t="s">
        <v>1338</v>
      </c>
      <c r="AS74" s="209" t="s">
        <v>1459</v>
      </c>
      <c r="AT74" s="328">
        <v>15</v>
      </c>
      <c r="AU74" s="112"/>
    </row>
    <row r="75" ht="15" spans="1:47">
      <c r="A75" s="312">
        <v>68</v>
      </c>
      <c r="B75" s="313" t="s">
        <v>56</v>
      </c>
      <c r="C75" s="209" t="s">
        <v>1459</v>
      </c>
      <c r="D75" s="314" t="s">
        <v>1333</v>
      </c>
      <c r="E75" s="209" t="s">
        <v>1496</v>
      </c>
      <c r="F75" s="97" t="s">
        <v>1497</v>
      </c>
      <c r="G75" s="315" t="s">
        <v>118</v>
      </c>
      <c r="H75" s="316" t="s">
        <v>1498</v>
      </c>
      <c r="I75" s="316" t="s">
        <v>874</v>
      </c>
      <c r="J75" s="314">
        <v>5.7</v>
      </c>
      <c r="K75" s="317">
        <v>49.6</v>
      </c>
      <c r="L75" s="318">
        <v>40</v>
      </c>
      <c r="M75" s="319"/>
      <c r="N75" s="319"/>
      <c r="O75" s="319"/>
      <c r="P75" s="319"/>
      <c r="Q75" s="319"/>
      <c r="R75" s="319"/>
      <c r="S75" s="319"/>
      <c r="T75" s="319"/>
      <c r="U75" s="319"/>
      <c r="V75" s="319"/>
      <c r="W75" s="319"/>
      <c r="X75" s="319"/>
      <c r="Y75" s="319"/>
      <c r="Z75" s="317">
        <v>49.5</v>
      </c>
      <c r="AA75" s="320">
        <f t="shared" si="12"/>
        <v>0.201612903225809</v>
      </c>
      <c r="AB75" s="317">
        <v>89.6</v>
      </c>
      <c r="AC75" s="321">
        <f>(AB75-Z75)*VLOOKUP(AE75,公斤水的体积!A:B,2,)</f>
        <v>40.207869</v>
      </c>
      <c r="AD75" s="322">
        <f t="shared" si="13"/>
        <v>0.519672499999988</v>
      </c>
      <c r="AE75" s="323">
        <v>24</v>
      </c>
      <c r="AF75" s="324"/>
      <c r="AG75" s="324"/>
      <c r="AH75" s="325">
        <v>1.6</v>
      </c>
      <c r="AI75" s="314">
        <v>156.2</v>
      </c>
      <c r="AJ75" s="326">
        <f t="shared" si="14"/>
        <v>1.02432778489117</v>
      </c>
      <c r="AK75" s="116" t="s">
        <v>64</v>
      </c>
      <c r="AL75" s="116" t="s">
        <v>64</v>
      </c>
      <c r="AM75" s="116" t="s">
        <v>64</v>
      </c>
      <c r="AN75" s="116" t="s">
        <v>64</v>
      </c>
      <c r="AO75" s="116" t="s">
        <v>64</v>
      </c>
      <c r="AP75" s="116" t="s">
        <v>64</v>
      </c>
      <c r="AQ75" s="327" t="str">
        <f t="shared" si="15"/>
        <v>合格</v>
      </c>
      <c r="AR75" s="98" t="s">
        <v>1338</v>
      </c>
      <c r="AS75" s="209" t="s">
        <v>1459</v>
      </c>
      <c r="AT75" s="328">
        <v>15</v>
      </c>
      <c r="AU75" s="112"/>
    </row>
    <row r="76" ht="15" spans="1:47">
      <c r="A76" s="312">
        <v>69</v>
      </c>
      <c r="B76" s="313" t="s">
        <v>56</v>
      </c>
      <c r="C76" s="209" t="s">
        <v>1459</v>
      </c>
      <c r="D76" s="314" t="s">
        <v>1333</v>
      </c>
      <c r="E76" s="209" t="s">
        <v>1499</v>
      </c>
      <c r="F76" s="97" t="s">
        <v>1500</v>
      </c>
      <c r="G76" s="315" t="s">
        <v>118</v>
      </c>
      <c r="H76" s="316" t="s">
        <v>80</v>
      </c>
      <c r="I76" s="316" t="s">
        <v>299</v>
      </c>
      <c r="J76" s="314">
        <v>5.7</v>
      </c>
      <c r="K76" s="317">
        <v>49.5</v>
      </c>
      <c r="L76" s="318">
        <v>40.3</v>
      </c>
      <c r="M76" s="319"/>
      <c r="N76" s="319"/>
      <c r="O76" s="319"/>
      <c r="P76" s="319"/>
      <c r="Q76" s="319"/>
      <c r="R76" s="319"/>
      <c r="S76" s="319"/>
      <c r="T76" s="319"/>
      <c r="U76" s="319"/>
      <c r="V76" s="319"/>
      <c r="W76" s="319"/>
      <c r="X76" s="319"/>
      <c r="Y76" s="319"/>
      <c r="Z76" s="317">
        <v>49.4</v>
      </c>
      <c r="AA76" s="320">
        <f t="shared" si="12"/>
        <v>0.202020202020205</v>
      </c>
      <c r="AB76" s="317">
        <v>89.8</v>
      </c>
      <c r="AC76" s="321">
        <f>(AB76-Z76)*VLOOKUP(AE76,公斤水的体积!A:B,2,)</f>
        <v>40.508676</v>
      </c>
      <c r="AD76" s="322">
        <f t="shared" si="13"/>
        <v>0.517806451612913</v>
      </c>
      <c r="AE76" s="323">
        <v>24</v>
      </c>
      <c r="AF76" s="324"/>
      <c r="AG76" s="324"/>
      <c r="AH76" s="325">
        <v>2.1</v>
      </c>
      <c r="AI76" s="314">
        <v>156.3</v>
      </c>
      <c r="AJ76" s="326">
        <f t="shared" si="14"/>
        <v>1.34357005758157</v>
      </c>
      <c r="AK76" s="116" t="s">
        <v>64</v>
      </c>
      <c r="AL76" s="116" t="s">
        <v>64</v>
      </c>
      <c r="AM76" s="116" t="s">
        <v>64</v>
      </c>
      <c r="AN76" s="116" t="s">
        <v>64</v>
      </c>
      <c r="AO76" s="116" t="s">
        <v>64</v>
      </c>
      <c r="AP76" s="116" t="s">
        <v>64</v>
      </c>
      <c r="AQ76" s="327" t="str">
        <f t="shared" si="15"/>
        <v>合格</v>
      </c>
      <c r="AR76" s="98" t="s">
        <v>1338</v>
      </c>
      <c r="AS76" s="209" t="s">
        <v>1459</v>
      </c>
      <c r="AT76" s="328">
        <v>15</v>
      </c>
      <c r="AU76" s="112"/>
    </row>
    <row r="77" ht="15" spans="1:47">
      <c r="A77" s="312">
        <v>70</v>
      </c>
      <c r="B77" s="313" t="s">
        <v>56</v>
      </c>
      <c r="C77" s="209" t="s">
        <v>1459</v>
      </c>
      <c r="D77" s="314" t="s">
        <v>1333</v>
      </c>
      <c r="E77" s="209" t="s">
        <v>1501</v>
      </c>
      <c r="F77" s="97" t="s">
        <v>1502</v>
      </c>
      <c r="G77" s="315" t="s">
        <v>351</v>
      </c>
      <c r="H77" s="316" t="s">
        <v>465</v>
      </c>
      <c r="I77" s="316" t="s">
        <v>239</v>
      </c>
      <c r="J77" s="314">
        <v>5.7</v>
      </c>
      <c r="K77" s="317">
        <v>56</v>
      </c>
      <c r="L77" s="318">
        <v>40</v>
      </c>
      <c r="M77" s="319"/>
      <c r="N77" s="319"/>
      <c r="O77" s="319"/>
      <c r="P77" s="319"/>
      <c r="Q77" s="319"/>
      <c r="R77" s="319"/>
      <c r="S77" s="319"/>
      <c r="T77" s="319"/>
      <c r="U77" s="319"/>
      <c r="V77" s="319"/>
      <c r="W77" s="319"/>
      <c r="X77" s="319"/>
      <c r="Y77" s="319"/>
      <c r="Z77" s="317">
        <v>55.9</v>
      </c>
      <c r="AA77" s="320">
        <f t="shared" ref="AA77:AA105" si="16">(K77-Z77)/K77*100</f>
        <v>0.178571428571431</v>
      </c>
      <c r="AB77" s="317">
        <v>96</v>
      </c>
      <c r="AC77" s="321">
        <f>(AB77-Z77)*VLOOKUP(AE77,公斤水的体积!A:B,2,)</f>
        <v>40.207869</v>
      </c>
      <c r="AD77" s="322">
        <f t="shared" ref="AD77:AD105" si="17">(AC77-L77)/L77*100</f>
        <v>0.519672500000006</v>
      </c>
      <c r="AE77" s="323">
        <v>24</v>
      </c>
      <c r="AF77" s="324"/>
      <c r="AG77" s="324"/>
      <c r="AH77" s="325">
        <v>2.7</v>
      </c>
      <c r="AI77" s="314">
        <v>136.6</v>
      </c>
      <c r="AJ77" s="326">
        <f t="shared" ref="AJ77:AJ105" si="18">AH77/AI77*100</f>
        <v>1.97657393850659</v>
      </c>
      <c r="AK77" s="116" t="s">
        <v>64</v>
      </c>
      <c r="AL77" s="116" t="s">
        <v>64</v>
      </c>
      <c r="AM77" s="116" t="s">
        <v>64</v>
      </c>
      <c r="AN77" s="116" t="s">
        <v>64</v>
      </c>
      <c r="AO77" s="116" t="s">
        <v>64</v>
      </c>
      <c r="AP77" s="116" t="s">
        <v>64</v>
      </c>
      <c r="AQ77" s="327" t="str">
        <f t="shared" ref="AQ77:AQ105" si="19">IF(AND(AD77&lt;10,AD77&gt;=-0.1,AA77&lt;5,AA77&gt;-1,AJ77&lt;6,AJ77&gt;=0),"合格","不合格")</f>
        <v>合格</v>
      </c>
      <c r="AR77" s="98" t="s">
        <v>1338</v>
      </c>
      <c r="AS77" s="209" t="s">
        <v>1459</v>
      </c>
      <c r="AT77" s="328">
        <v>15</v>
      </c>
      <c r="AU77" s="112"/>
    </row>
    <row r="78" ht="15" spans="1:47">
      <c r="A78" s="312">
        <v>71</v>
      </c>
      <c r="B78" s="313" t="s">
        <v>56</v>
      </c>
      <c r="C78" s="209" t="s">
        <v>1459</v>
      </c>
      <c r="D78" s="314" t="s">
        <v>1333</v>
      </c>
      <c r="E78" s="209" t="s">
        <v>1503</v>
      </c>
      <c r="F78" s="97" t="s">
        <v>1504</v>
      </c>
      <c r="G78" s="315" t="s">
        <v>351</v>
      </c>
      <c r="H78" s="316" t="s">
        <v>138</v>
      </c>
      <c r="I78" s="316" t="s">
        <v>1038</v>
      </c>
      <c r="J78" s="314">
        <v>5.7</v>
      </c>
      <c r="K78" s="317">
        <v>54.2</v>
      </c>
      <c r="L78" s="318">
        <v>40.4</v>
      </c>
      <c r="M78" s="319"/>
      <c r="N78" s="319"/>
      <c r="O78" s="319"/>
      <c r="P78" s="319"/>
      <c r="Q78" s="319"/>
      <c r="R78" s="319"/>
      <c r="S78" s="319"/>
      <c r="T78" s="319"/>
      <c r="U78" s="319"/>
      <c r="V78" s="319"/>
      <c r="W78" s="319"/>
      <c r="X78" s="319"/>
      <c r="Y78" s="319"/>
      <c r="Z78" s="317">
        <v>54.1</v>
      </c>
      <c r="AA78" s="320">
        <f t="shared" si="16"/>
        <v>0.184501845018453</v>
      </c>
      <c r="AB78" s="317">
        <v>94.6</v>
      </c>
      <c r="AC78" s="321">
        <f>(AB78-Z78)*VLOOKUP(AE78,公斤水的体积!A:B,2,)</f>
        <v>40.608945</v>
      </c>
      <c r="AD78" s="322">
        <f t="shared" si="17"/>
        <v>0.517190594059406</v>
      </c>
      <c r="AE78" s="323">
        <v>24</v>
      </c>
      <c r="AF78" s="324"/>
      <c r="AG78" s="324"/>
      <c r="AH78" s="325">
        <v>1.3</v>
      </c>
      <c r="AI78" s="314">
        <v>136</v>
      </c>
      <c r="AJ78" s="326">
        <f t="shared" si="18"/>
        <v>0.955882352941177</v>
      </c>
      <c r="AK78" s="116" t="s">
        <v>64</v>
      </c>
      <c r="AL78" s="116" t="s">
        <v>64</v>
      </c>
      <c r="AM78" s="116" t="s">
        <v>64</v>
      </c>
      <c r="AN78" s="116" t="s">
        <v>64</v>
      </c>
      <c r="AO78" s="116" t="s">
        <v>64</v>
      </c>
      <c r="AP78" s="116" t="s">
        <v>64</v>
      </c>
      <c r="AQ78" s="327" t="str">
        <f t="shared" si="19"/>
        <v>合格</v>
      </c>
      <c r="AR78" s="98" t="s">
        <v>1338</v>
      </c>
      <c r="AS78" s="209" t="s">
        <v>1459</v>
      </c>
      <c r="AT78" s="328">
        <v>15</v>
      </c>
      <c r="AU78" s="112"/>
    </row>
    <row r="79" ht="15" spans="1:47">
      <c r="A79" s="312">
        <v>72</v>
      </c>
      <c r="B79" s="313" t="s">
        <v>56</v>
      </c>
      <c r="C79" s="209" t="s">
        <v>1505</v>
      </c>
      <c r="D79" s="314" t="s">
        <v>1333</v>
      </c>
      <c r="E79" s="209" t="s">
        <v>1506</v>
      </c>
      <c r="F79" s="97" t="s">
        <v>1507</v>
      </c>
      <c r="G79" s="315" t="s">
        <v>60</v>
      </c>
      <c r="H79" s="316" t="s">
        <v>784</v>
      </c>
      <c r="I79" s="316" t="s">
        <v>239</v>
      </c>
      <c r="J79" s="314">
        <v>5.7</v>
      </c>
      <c r="K79" s="317">
        <v>46.9</v>
      </c>
      <c r="L79" s="318">
        <v>40.2</v>
      </c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7">
        <v>46.8</v>
      </c>
      <c r="AA79" s="320">
        <f t="shared" si="16"/>
        <v>0.213219616204694</v>
      </c>
      <c r="AB79" s="317">
        <v>86.9</v>
      </c>
      <c r="AC79" s="321">
        <f>(AB79-Z79)*VLOOKUP(AE79,公斤水的体积!A:B,2,)</f>
        <v>40.162957</v>
      </c>
      <c r="AD79" s="322">
        <f t="shared" si="17"/>
        <v>-0.0921467661691292</v>
      </c>
      <c r="AE79" s="323">
        <v>19</v>
      </c>
      <c r="AF79" s="324"/>
      <c r="AG79" s="324"/>
      <c r="AH79" s="325">
        <v>1.3</v>
      </c>
      <c r="AI79" s="314">
        <v>148.4</v>
      </c>
      <c r="AJ79" s="326">
        <f t="shared" si="18"/>
        <v>0.876010781671159</v>
      </c>
      <c r="AK79" s="116" t="s">
        <v>64</v>
      </c>
      <c r="AL79" s="116" t="s">
        <v>64</v>
      </c>
      <c r="AM79" s="116" t="s">
        <v>64</v>
      </c>
      <c r="AN79" s="116" t="s">
        <v>64</v>
      </c>
      <c r="AO79" s="116" t="s">
        <v>64</v>
      </c>
      <c r="AP79" s="116" t="s">
        <v>64</v>
      </c>
      <c r="AQ79" s="327" t="str">
        <f t="shared" si="19"/>
        <v>合格</v>
      </c>
      <c r="AR79" s="98" t="s">
        <v>1338</v>
      </c>
      <c r="AS79" s="209" t="s">
        <v>1505</v>
      </c>
      <c r="AT79" s="328">
        <v>15</v>
      </c>
      <c r="AU79" s="112"/>
    </row>
    <row r="80" ht="15" spans="1:47">
      <c r="A80" s="312">
        <v>73</v>
      </c>
      <c r="B80" s="313" t="s">
        <v>56</v>
      </c>
      <c r="C80" s="209" t="s">
        <v>1505</v>
      </c>
      <c r="D80" s="314" t="s">
        <v>1333</v>
      </c>
      <c r="E80" s="209" t="s">
        <v>1508</v>
      </c>
      <c r="F80" s="97" t="s">
        <v>1509</v>
      </c>
      <c r="G80" s="315" t="s">
        <v>60</v>
      </c>
      <c r="H80" s="316" t="s">
        <v>1349</v>
      </c>
      <c r="I80" s="316" t="s">
        <v>1045</v>
      </c>
      <c r="J80" s="314">
        <v>5.7</v>
      </c>
      <c r="K80" s="317">
        <v>49.3</v>
      </c>
      <c r="L80" s="318">
        <v>40</v>
      </c>
      <c r="M80" s="319"/>
      <c r="N80" s="319"/>
      <c r="O80" s="319"/>
      <c r="P80" s="319"/>
      <c r="Q80" s="319"/>
      <c r="R80" s="319"/>
      <c r="S80" s="319"/>
      <c r="T80" s="319"/>
      <c r="U80" s="319"/>
      <c r="V80" s="319"/>
      <c r="W80" s="319"/>
      <c r="X80" s="319"/>
      <c r="Y80" s="319"/>
      <c r="Z80" s="317">
        <v>49.2</v>
      </c>
      <c r="AA80" s="320">
        <f t="shared" si="16"/>
        <v>0.202839756592281</v>
      </c>
      <c r="AB80" s="317">
        <v>89.3</v>
      </c>
      <c r="AC80" s="321">
        <f>(AB80-Z80)*VLOOKUP(AE80,公斤水的体积!A:B,2,)</f>
        <v>40.162957</v>
      </c>
      <c r="AD80" s="322">
        <f t="shared" si="17"/>
        <v>0.407392499999997</v>
      </c>
      <c r="AE80" s="323">
        <v>19</v>
      </c>
      <c r="AF80" s="324"/>
      <c r="AG80" s="324"/>
      <c r="AH80" s="325">
        <v>4</v>
      </c>
      <c r="AI80" s="314">
        <v>144.6</v>
      </c>
      <c r="AJ80" s="326">
        <f t="shared" si="18"/>
        <v>2.76625172890733</v>
      </c>
      <c r="AK80" s="116" t="s">
        <v>64</v>
      </c>
      <c r="AL80" s="116" t="s">
        <v>64</v>
      </c>
      <c r="AM80" s="116" t="s">
        <v>64</v>
      </c>
      <c r="AN80" s="116" t="s">
        <v>64</v>
      </c>
      <c r="AO80" s="116" t="s">
        <v>64</v>
      </c>
      <c r="AP80" s="116" t="s">
        <v>64</v>
      </c>
      <c r="AQ80" s="327" t="str">
        <f t="shared" si="19"/>
        <v>合格</v>
      </c>
      <c r="AR80" s="98" t="s">
        <v>1338</v>
      </c>
      <c r="AS80" s="209" t="s">
        <v>1505</v>
      </c>
      <c r="AT80" s="328">
        <v>15</v>
      </c>
      <c r="AU80" s="112"/>
    </row>
    <row r="81" ht="15" spans="1:47">
      <c r="A81" s="312">
        <v>74</v>
      </c>
      <c r="B81" s="313" t="s">
        <v>56</v>
      </c>
      <c r="C81" s="209" t="s">
        <v>1505</v>
      </c>
      <c r="D81" s="314" t="s">
        <v>1333</v>
      </c>
      <c r="E81" s="209" t="s">
        <v>1510</v>
      </c>
      <c r="F81" s="97" t="s">
        <v>1511</v>
      </c>
      <c r="G81" s="315" t="s">
        <v>79</v>
      </c>
      <c r="H81" s="316" t="s">
        <v>1058</v>
      </c>
      <c r="I81" s="316" t="s">
        <v>811</v>
      </c>
      <c r="J81" s="314">
        <v>5.7</v>
      </c>
      <c r="K81" s="317">
        <v>55.9</v>
      </c>
      <c r="L81" s="318">
        <v>41.3</v>
      </c>
      <c r="M81" s="319"/>
      <c r="N81" s="319"/>
      <c r="O81" s="319"/>
      <c r="P81" s="319"/>
      <c r="Q81" s="319"/>
      <c r="R81" s="319"/>
      <c r="S81" s="319"/>
      <c r="T81" s="319"/>
      <c r="U81" s="319"/>
      <c r="V81" s="319"/>
      <c r="W81" s="319"/>
      <c r="X81" s="319"/>
      <c r="Y81" s="319"/>
      <c r="Z81" s="317">
        <v>55.8</v>
      </c>
      <c r="AA81" s="320">
        <f t="shared" si="16"/>
        <v>0.178890876565298</v>
      </c>
      <c r="AB81" s="317">
        <v>97.2</v>
      </c>
      <c r="AC81" s="321">
        <f>(AB81-Z81)*VLOOKUP(AE81,公斤水的体积!A:B,2,)</f>
        <v>41.464998</v>
      </c>
      <c r="AD81" s="322">
        <f t="shared" si="17"/>
        <v>0.399510895883805</v>
      </c>
      <c r="AE81" s="323">
        <v>19</v>
      </c>
      <c r="AF81" s="324"/>
      <c r="AG81" s="324"/>
      <c r="AH81" s="325">
        <v>2.2</v>
      </c>
      <c r="AI81" s="314">
        <v>134.7</v>
      </c>
      <c r="AJ81" s="326">
        <f t="shared" si="18"/>
        <v>1.63325909428359</v>
      </c>
      <c r="AK81" s="116" t="s">
        <v>64</v>
      </c>
      <c r="AL81" s="116" t="s">
        <v>64</v>
      </c>
      <c r="AM81" s="116" t="s">
        <v>64</v>
      </c>
      <c r="AN81" s="116" t="s">
        <v>64</v>
      </c>
      <c r="AO81" s="116" t="s">
        <v>64</v>
      </c>
      <c r="AP81" s="116" t="s">
        <v>64</v>
      </c>
      <c r="AQ81" s="327" t="str">
        <f t="shared" si="19"/>
        <v>合格</v>
      </c>
      <c r="AR81" s="98" t="s">
        <v>1338</v>
      </c>
      <c r="AS81" s="209" t="s">
        <v>1505</v>
      </c>
      <c r="AT81" s="328">
        <v>15</v>
      </c>
      <c r="AU81" s="112"/>
    </row>
    <row r="82" ht="15" spans="1:47">
      <c r="A82" s="312">
        <v>75</v>
      </c>
      <c r="B82" s="313" t="s">
        <v>56</v>
      </c>
      <c r="C82" s="209" t="s">
        <v>1505</v>
      </c>
      <c r="D82" s="314" t="s">
        <v>1333</v>
      </c>
      <c r="E82" s="209" t="s">
        <v>1512</v>
      </c>
      <c r="F82" s="97" t="s">
        <v>1513</v>
      </c>
      <c r="G82" s="315" t="s">
        <v>60</v>
      </c>
      <c r="H82" s="316" t="s">
        <v>1484</v>
      </c>
      <c r="I82" s="316" t="s">
        <v>874</v>
      </c>
      <c r="J82" s="314">
        <v>5.7</v>
      </c>
      <c r="K82" s="317">
        <v>48.4</v>
      </c>
      <c r="L82" s="318">
        <v>40.3</v>
      </c>
      <c r="M82" s="319"/>
      <c r="N82" s="319"/>
      <c r="O82" s="319"/>
      <c r="P82" s="319"/>
      <c r="Q82" s="319"/>
      <c r="R82" s="319"/>
      <c r="S82" s="319"/>
      <c r="T82" s="319"/>
      <c r="U82" s="319"/>
      <c r="V82" s="319"/>
      <c r="W82" s="319"/>
      <c r="X82" s="319"/>
      <c r="Y82" s="319"/>
      <c r="Z82" s="317">
        <v>48.3</v>
      </c>
      <c r="AA82" s="320">
        <f t="shared" si="16"/>
        <v>0.206611570247937</v>
      </c>
      <c r="AB82" s="317">
        <v>88.7</v>
      </c>
      <c r="AC82" s="321">
        <f>(AB82-Z82)*VLOOKUP(AE82,公斤水的体积!A:B,2,)</f>
        <v>40.463428</v>
      </c>
      <c r="AD82" s="322">
        <f t="shared" si="17"/>
        <v>0.405528535980175</v>
      </c>
      <c r="AE82" s="323">
        <v>19</v>
      </c>
      <c r="AF82" s="324"/>
      <c r="AG82" s="324"/>
      <c r="AH82" s="325">
        <v>1.2</v>
      </c>
      <c r="AI82" s="314">
        <v>148.1</v>
      </c>
      <c r="AJ82" s="326">
        <f t="shared" si="18"/>
        <v>0.810263335584065</v>
      </c>
      <c r="AK82" s="116" t="s">
        <v>64</v>
      </c>
      <c r="AL82" s="116" t="s">
        <v>64</v>
      </c>
      <c r="AM82" s="116" t="s">
        <v>64</v>
      </c>
      <c r="AN82" s="116" t="s">
        <v>64</v>
      </c>
      <c r="AO82" s="116" t="s">
        <v>64</v>
      </c>
      <c r="AP82" s="116" t="s">
        <v>64</v>
      </c>
      <c r="AQ82" s="327" t="str">
        <f t="shared" si="19"/>
        <v>合格</v>
      </c>
      <c r="AR82" s="98" t="s">
        <v>1338</v>
      </c>
      <c r="AS82" s="209" t="s">
        <v>1505</v>
      </c>
      <c r="AT82" s="328">
        <v>15</v>
      </c>
      <c r="AU82" s="112"/>
    </row>
    <row r="83" ht="15" spans="1:47">
      <c r="A83" s="312">
        <v>76</v>
      </c>
      <c r="B83" s="313" t="s">
        <v>56</v>
      </c>
      <c r="C83" s="209" t="s">
        <v>1505</v>
      </c>
      <c r="D83" s="314" t="s">
        <v>1333</v>
      </c>
      <c r="E83" s="209" t="s">
        <v>1514</v>
      </c>
      <c r="F83" s="97" t="s">
        <v>1515</v>
      </c>
      <c r="G83" s="315" t="s">
        <v>60</v>
      </c>
      <c r="H83" s="316" t="s">
        <v>1434</v>
      </c>
      <c r="I83" s="316" t="s">
        <v>954</v>
      </c>
      <c r="J83" s="314">
        <v>5.7</v>
      </c>
      <c r="K83" s="317">
        <v>47.5</v>
      </c>
      <c r="L83" s="318">
        <v>40</v>
      </c>
      <c r="M83" s="319"/>
      <c r="N83" s="319"/>
      <c r="O83" s="319"/>
      <c r="P83" s="319"/>
      <c r="Q83" s="319"/>
      <c r="R83" s="319"/>
      <c r="S83" s="319"/>
      <c r="T83" s="319"/>
      <c r="U83" s="319"/>
      <c r="V83" s="319"/>
      <c r="W83" s="319"/>
      <c r="X83" s="319"/>
      <c r="Y83" s="319"/>
      <c r="Z83" s="317">
        <v>47.4</v>
      </c>
      <c r="AA83" s="320">
        <f t="shared" si="16"/>
        <v>0.210526315789477</v>
      </c>
      <c r="AB83" s="317">
        <v>87.5</v>
      </c>
      <c r="AC83" s="321">
        <f>(AB83-Z83)*VLOOKUP(AE83,公斤水的体积!A:B,2,)</f>
        <v>40.162957</v>
      </c>
      <c r="AD83" s="322">
        <f t="shared" si="17"/>
        <v>0.407392500000014</v>
      </c>
      <c r="AE83" s="323">
        <v>19</v>
      </c>
      <c r="AF83" s="324"/>
      <c r="AG83" s="324"/>
      <c r="AH83" s="325">
        <v>1.8</v>
      </c>
      <c r="AI83" s="314">
        <v>150.5</v>
      </c>
      <c r="AJ83" s="326">
        <f t="shared" si="18"/>
        <v>1.19601328903654</v>
      </c>
      <c r="AK83" s="116" t="s">
        <v>64</v>
      </c>
      <c r="AL83" s="116" t="s">
        <v>64</v>
      </c>
      <c r="AM83" s="116" t="s">
        <v>64</v>
      </c>
      <c r="AN83" s="116" t="s">
        <v>64</v>
      </c>
      <c r="AO83" s="116" t="s">
        <v>64</v>
      </c>
      <c r="AP83" s="116" t="s">
        <v>64</v>
      </c>
      <c r="AQ83" s="327" t="str">
        <f t="shared" si="19"/>
        <v>合格</v>
      </c>
      <c r="AR83" s="98" t="s">
        <v>1338</v>
      </c>
      <c r="AS83" s="209" t="s">
        <v>1505</v>
      </c>
      <c r="AT83" s="328">
        <v>15</v>
      </c>
      <c r="AU83" s="112"/>
    </row>
    <row r="84" ht="15" spans="1:47">
      <c r="A84" s="312">
        <v>77</v>
      </c>
      <c r="B84" s="313" t="s">
        <v>56</v>
      </c>
      <c r="C84" s="209" t="s">
        <v>1505</v>
      </c>
      <c r="D84" s="314" t="s">
        <v>1333</v>
      </c>
      <c r="E84" s="209" t="s">
        <v>1516</v>
      </c>
      <c r="F84" s="97" t="s">
        <v>1517</v>
      </c>
      <c r="G84" s="315" t="s">
        <v>60</v>
      </c>
      <c r="H84" s="316" t="s">
        <v>287</v>
      </c>
      <c r="I84" s="316"/>
      <c r="J84" s="314">
        <v>5.7</v>
      </c>
      <c r="K84" s="317">
        <v>48.3</v>
      </c>
      <c r="L84" s="318">
        <v>40</v>
      </c>
      <c r="M84" s="319"/>
      <c r="N84" s="319"/>
      <c r="O84" s="319"/>
      <c r="P84" s="319"/>
      <c r="Q84" s="319"/>
      <c r="R84" s="319"/>
      <c r="S84" s="319"/>
      <c r="T84" s="319"/>
      <c r="U84" s="319"/>
      <c r="V84" s="319"/>
      <c r="W84" s="319"/>
      <c r="X84" s="319"/>
      <c r="Y84" s="319"/>
      <c r="Z84" s="317">
        <v>48.2</v>
      </c>
      <c r="AA84" s="320">
        <f t="shared" si="16"/>
        <v>0.207039337474108</v>
      </c>
      <c r="AB84" s="317">
        <v>88.3</v>
      </c>
      <c r="AC84" s="321">
        <f>(AB84-Z84)*VLOOKUP(AE84,公斤水的体积!A:B,2,)</f>
        <v>40.162957</v>
      </c>
      <c r="AD84" s="322">
        <f t="shared" si="17"/>
        <v>0.407392499999997</v>
      </c>
      <c r="AE84" s="323">
        <v>19</v>
      </c>
      <c r="AF84" s="324"/>
      <c r="AG84" s="324"/>
      <c r="AH84" s="325">
        <v>2.5</v>
      </c>
      <c r="AI84" s="314">
        <v>148.4</v>
      </c>
      <c r="AJ84" s="326">
        <f t="shared" si="18"/>
        <v>1.68463611859838</v>
      </c>
      <c r="AK84" s="116" t="s">
        <v>64</v>
      </c>
      <c r="AL84" s="116" t="s">
        <v>64</v>
      </c>
      <c r="AM84" s="116" t="s">
        <v>64</v>
      </c>
      <c r="AN84" s="116" t="s">
        <v>64</v>
      </c>
      <c r="AO84" s="116" t="s">
        <v>64</v>
      </c>
      <c r="AP84" s="116" t="s">
        <v>64</v>
      </c>
      <c r="AQ84" s="327" t="str">
        <f t="shared" si="19"/>
        <v>合格</v>
      </c>
      <c r="AR84" s="98" t="s">
        <v>1338</v>
      </c>
      <c r="AS84" s="209" t="s">
        <v>1505</v>
      </c>
      <c r="AT84" s="328">
        <v>15</v>
      </c>
      <c r="AU84" s="112"/>
    </row>
    <row r="85" ht="15" spans="1:47">
      <c r="A85" s="312">
        <v>78</v>
      </c>
      <c r="B85" s="313" t="s">
        <v>56</v>
      </c>
      <c r="C85" s="209" t="s">
        <v>1505</v>
      </c>
      <c r="D85" s="314" t="s">
        <v>1333</v>
      </c>
      <c r="E85" s="209" t="s">
        <v>1518</v>
      </c>
      <c r="F85" s="97" t="s">
        <v>1519</v>
      </c>
      <c r="G85" s="315" t="s">
        <v>60</v>
      </c>
      <c r="H85" s="316" t="s">
        <v>287</v>
      </c>
      <c r="I85" s="316"/>
      <c r="J85" s="314">
        <v>5.7</v>
      </c>
      <c r="K85" s="317">
        <v>49.3</v>
      </c>
      <c r="L85" s="318">
        <v>40</v>
      </c>
      <c r="M85" s="319"/>
      <c r="N85" s="319"/>
      <c r="O85" s="319"/>
      <c r="P85" s="319"/>
      <c r="Q85" s="319"/>
      <c r="R85" s="319"/>
      <c r="S85" s="319"/>
      <c r="T85" s="319"/>
      <c r="U85" s="319"/>
      <c r="V85" s="319"/>
      <c r="W85" s="319"/>
      <c r="X85" s="319"/>
      <c r="Y85" s="319"/>
      <c r="Z85" s="317">
        <v>49.2</v>
      </c>
      <c r="AA85" s="320">
        <f t="shared" si="16"/>
        <v>0.202839756592281</v>
      </c>
      <c r="AB85" s="317">
        <v>89.3</v>
      </c>
      <c r="AC85" s="321">
        <f>(AB85-Z85)*VLOOKUP(AE85,公斤水的体积!A:B,2,)</f>
        <v>40.162957</v>
      </c>
      <c r="AD85" s="322">
        <f t="shared" si="17"/>
        <v>0.407392499999997</v>
      </c>
      <c r="AE85" s="323">
        <v>19</v>
      </c>
      <c r="AF85" s="324"/>
      <c r="AG85" s="324"/>
      <c r="AH85" s="325">
        <v>1.4</v>
      </c>
      <c r="AI85" s="314">
        <v>142</v>
      </c>
      <c r="AJ85" s="326">
        <f t="shared" si="18"/>
        <v>0.985915492957746</v>
      </c>
      <c r="AK85" s="116" t="s">
        <v>64</v>
      </c>
      <c r="AL85" s="116" t="s">
        <v>64</v>
      </c>
      <c r="AM85" s="116" t="s">
        <v>64</v>
      </c>
      <c r="AN85" s="116" t="s">
        <v>64</v>
      </c>
      <c r="AO85" s="116" t="s">
        <v>64</v>
      </c>
      <c r="AP85" s="116" t="s">
        <v>64</v>
      </c>
      <c r="AQ85" s="327" t="str">
        <f t="shared" si="19"/>
        <v>合格</v>
      </c>
      <c r="AR85" s="98" t="s">
        <v>1338</v>
      </c>
      <c r="AS85" s="209" t="s">
        <v>1505</v>
      </c>
      <c r="AT85" s="328">
        <v>15</v>
      </c>
      <c r="AU85" s="112"/>
    </row>
    <row r="86" ht="15" spans="1:47">
      <c r="A86" s="312">
        <v>79</v>
      </c>
      <c r="B86" s="313" t="s">
        <v>56</v>
      </c>
      <c r="C86" s="209" t="s">
        <v>1505</v>
      </c>
      <c r="D86" s="314" t="s">
        <v>1333</v>
      </c>
      <c r="E86" s="209" t="s">
        <v>1520</v>
      </c>
      <c r="F86" s="97" t="s">
        <v>1521</v>
      </c>
      <c r="G86" s="315" t="s">
        <v>60</v>
      </c>
      <c r="H86" s="316" t="s">
        <v>653</v>
      </c>
      <c r="I86" s="316"/>
      <c r="J86" s="317">
        <v>5</v>
      </c>
      <c r="K86" s="317">
        <v>43.4</v>
      </c>
      <c r="L86" s="318">
        <v>40</v>
      </c>
      <c r="M86" s="319"/>
      <c r="N86" s="319"/>
      <c r="O86" s="319"/>
      <c r="P86" s="319"/>
      <c r="Q86" s="319"/>
      <c r="R86" s="319"/>
      <c r="S86" s="319"/>
      <c r="T86" s="319"/>
      <c r="U86" s="319"/>
      <c r="V86" s="319"/>
      <c r="W86" s="319"/>
      <c r="X86" s="319"/>
      <c r="Y86" s="319"/>
      <c r="Z86" s="317">
        <v>43.3</v>
      </c>
      <c r="AA86" s="320">
        <f t="shared" si="16"/>
        <v>0.230414746543782</v>
      </c>
      <c r="AB86" s="317">
        <v>83.4</v>
      </c>
      <c r="AC86" s="321">
        <f>(AB86-Z86)*VLOOKUP(AE86,公斤水的体积!A:B,2,)</f>
        <v>40.162957</v>
      </c>
      <c r="AD86" s="322">
        <f t="shared" si="17"/>
        <v>0.407392500000032</v>
      </c>
      <c r="AE86" s="323">
        <v>19</v>
      </c>
      <c r="AF86" s="324"/>
      <c r="AG86" s="324"/>
      <c r="AH86" s="325">
        <v>3</v>
      </c>
      <c r="AI86" s="314">
        <v>167</v>
      </c>
      <c r="AJ86" s="326">
        <f t="shared" si="18"/>
        <v>1.79640718562874</v>
      </c>
      <c r="AK86" s="116" t="s">
        <v>64</v>
      </c>
      <c r="AL86" s="116" t="s">
        <v>64</v>
      </c>
      <c r="AM86" s="116" t="s">
        <v>64</v>
      </c>
      <c r="AN86" s="116" t="s">
        <v>64</v>
      </c>
      <c r="AO86" s="116" t="s">
        <v>64</v>
      </c>
      <c r="AP86" s="116" t="s">
        <v>64</v>
      </c>
      <c r="AQ86" s="327" t="str">
        <f t="shared" si="19"/>
        <v>合格</v>
      </c>
      <c r="AR86" s="98" t="s">
        <v>1338</v>
      </c>
      <c r="AS86" s="209" t="s">
        <v>1505</v>
      </c>
      <c r="AT86" s="328">
        <v>15</v>
      </c>
      <c r="AU86" s="112"/>
    </row>
    <row r="87" ht="15" spans="1:47">
      <c r="A87" s="312">
        <v>80</v>
      </c>
      <c r="B87" s="313" t="s">
        <v>56</v>
      </c>
      <c r="C87" s="209" t="s">
        <v>1505</v>
      </c>
      <c r="D87" s="314" t="s">
        <v>1333</v>
      </c>
      <c r="E87" s="209" t="s">
        <v>1522</v>
      </c>
      <c r="F87" s="97" t="s">
        <v>1523</v>
      </c>
      <c r="G87" s="315" t="s">
        <v>60</v>
      </c>
      <c r="H87" s="316" t="s">
        <v>239</v>
      </c>
      <c r="I87" s="316"/>
      <c r="J87" s="317">
        <v>5</v>
      </c>
      <c r="K87" s="317">
        <v>44</v>
      </c>
      <c r="L87" s="318">
        <v>40</v>
      </c>
      <c r="M87" s="319"/>
      <c r="N87" s="319"/>
      <c r="O87" s="319"/>
      <c r="P87" s="319"/>
      <c r="Q87" s="319"/>
      <c r="R87" s="319"/>
      <c r="S87" s="319"/>
      <c r="T87" s="319"/>
      <c r="U87" s="319"/>
      <c r="V87" s="319"/>
      <c r="W87" s="319"/>
      <c r="X87" s="319"/>
      <c r="Y87" s="319"/>
      <c r="Z87" s="317">
        <v>43.9</v>
      </c>
      <c r="AA87" s="320">
        <f t="shared" si="16"/>
        <v>0.227272727272731</v>
      </c>
      <c r="AB87" s="317">
        <v>84</v>
      </c>
      <c r="AC87" s="321">
        <f>(AB87-Z87)*VLOOKUP(AE87,公斤水的体积!A:B,2,)</f>
        <v>40.162957</v>
      </c>
      <c r="AD87" s="322">
        <f t="shared" si="17"/>
        <v>0.407392500000014</v>
      </c>
      <c r="AE87" s="323">
        <v>19</v>
      </c>
      <c r="AF87" s="324"/>
      <c r="AG87" s="324"/>
      <c r="AH87" s="325">
        <v>3</v>
      </c>
      <c r="AI87" s="314">
        <v>164.5</v>
      </c>
      <c r="AJ87" s="326">
        <f t="shared" si="18"/>
        <v>1.82370820668693</v>
      </c>
      <c r="AK87" s="116" t="s">
        <v>64</v>
      </c>
      <c r="AL87" s="116" t="s">
        <v>64</v>
      </c>
      <c r="AM87" s="116" t="s">
        <v>64</v>
      </c>
      <c r="AN87" s="116" t="s">
        <v>64</v>
      </c>
      <c r="AO87" s="116" t="s">
        <v>64</v>
      </c>
      <c r="AP87" s="116" t="s">
        <v>64</v>
      </c>
      <c r="AQ87" s="327" t="str">
        <f t="shared" si="19"/>
        <v>合格</v>
      </c>
      <c r="AR87" s="98" t="s">
        <v>1338</v>
      </c>
      <c r="AS87" s="209" t="s">
        <v>1505</v>
      </c>
      <c r="AT87" s="328">
        <v>15</v>
      </c>
      <c r="AU87" s="112"/>
    </row>
    <row r="88" ht="15" spans="1:47">
      <c r="A88" s="312">
        <v>81</v>
      </c>
      <c r="B88" s="313" t="s">
        <v>56</v>
      </c>
      <c r="C88" s="209" t="s">
        <v>1505</v>
      </c>
      <c r="D88" s="314" t="s">
        <v>1333</v>
      </c>
      <c r="E88" s="209" t="s">
        <v>1524</v>
      </c>
      <c r="F88" s="97" t="s">
        <v>1525</v>
      </c>
      <c r="G88" s="315" t="s">
        <v>351</v>
      </c>
      <c r="H88" s="316" t="s">
        <v>748</v>
      </c>
      <c r="I88" s="316"/>
      <c r="J88" s="314">
        <v>5.7</v>
      </c>
      <c r="K88" s="317">
        <v>55.6</v>
      </c>
      <c r="L88" s="318">
        <v>40.6</v>
      </c>
      <c r="M88" s="319"/>
      <c r="N88" s="319"/>
      <c r="O88" s="319"/>
      <c r="P88" s="319"/>
      <c r="Q88" s="319"/>
      <c r="R88" s="319"/>
      <c r="S88" s="319"/>
      <c r="T88" s="319"/>
      <c r="U88" s="319"/>
      <c r="V88" s="319"/>
      <c r="W88" s="319"/>
      <c r="X88" s="319"/>
      <c r="Y88" s="319"/>
      <c r="Z88" s="317">
        <v>55.5</v>
      </c>
      <c r="AA88" s="320">
        <f t="shared" si="16"/>
        <v>0.179856115107916</v>
      </c>
      <c r="AB88" s="317">
        <v>96.2</v>
      </c>
      <c r="AC88" s="321">
        <f>(AB88-Z88)*VLOOKUP(AE88,公斤水的体积!A:B,2,)</f>
        <v>40.763899</v>
      </c>
      <c r="AD88" s="322">
        <f t="shared" si="17"/>
        <v>0.40369211822662</v>
      </c>
      <c r="AE88" s="323">
        <v>19</v>
      </c>
      <c r="AF88" s="324"/>
      <c r="AG88" s="324"/>
      <c r="AH88" s="325">
        <v>1.3</v>
      </c>
      <c r="AI88" s="314">
        <v>133.3</v>
      </c>
      <c r="AJ88" s="326">
        <f t="shared" si="18"/>
        <v>0.975243810952738</v>
      </c>
      <c r="AK88" s="116" t="s">
        <v>64</v>
      </c>
      <c r="AL88" s="116" t="s">
        <v>64</v>
      </c>
      <c r="AM88" s="116" t="s">
        <v>64</v>
      </c>
      <c r="AN88" s="116" t="s">
        <v>64</v>
      </c>
      <c r="AO88" s="116" t="s">
        <v>64</v>
      </c>
      <c r="AP88" s="116" t="s">
        <v>64</v>
      </c>
      <c r="AQ88" s="327" t="str">
        <f t="shared" si="19"/>
        <v>合格</v>
      </c>
      <c r="AR88" s="98" t="s">
        <v>1338</v>
      </c>
      <c r="AS88" s="209" t="s">
        <v>1505</v>
      </c>
      <c r="AT88" s="328">
        <v>15</v>
      </c>
      <c r="AU88" s="112"/>
    </row>
    <row r="89" ht="15" spans="1:47">
      <c r="A89" s="312">
        <v>82</v>
      </c>
      <c r="B89" s="313" t="s">
        <v>56</v>
      </c>
      <c r="C89" s="209" t="s">
        <v>1505</v>
      </c>
      <c r="D89" s="314" t="s">
        <v>1333</v>
      </c>
      <c r="E89" s="209" t="s">
        <v>1526</v>
      </c>
      <c r="F89" s="97" t="s">
        <v>1527</v>
      </c>
      <c r="G89" s="315" t="s">
        <v>118</v>
      </c>
      <c r="H89" s="316" t="s">
        <v>748</v>
      </c>
      <c r="I89" s="316" t="s">
        <v>193</v>
      </c>
      <c r="J89" s="314">
        <v>5.7</v>
      </c>
      <c r="K89" s="317">
        <v>50.2</v>
      </c>
      <c r="L89" s="318">
        <v>40</v>
      </c>
      <c r="M89" s="319"/>
      <c r="N89" s="319"/>
      <c r="O89" s="319"/>
      <c r="P89" s="319"/>
      <c r="Q89" s="319"/>
      <c r="R89" s="319"/>
      <c r="S89" s="319"/>
      <c r="T89" s="319"/>
      <c r="U89" s="319"/>
      <c r="V89" s="319"/>
      <c r="W89" s="319"/>
      <c r="X89" s="319"/>
      <c r="Y89" s="319"/>
      <c r="Z89" s="317">
        <v>50.1</v>
      </c>
      <c r="AA89" s="320">
        <f t="shared" si="16"/>
        <v>0.199203187250999</v>
      </c>
      <c r="AB89" s="317">
        <v>90.2</v>
      </c>
      <c r="AC89" s="321">
        <f>(AB89-Z89)*VLOOKUP(AE89,公斤水的体积!A:B,2,)</f>
        <v>40.162957</v>
      </c>
      <c r="AD89" s="322">
        <f t="shared" si="17"/>
        <v>0.407392500000014</v>
      </c>
      <c r="AE89" s="323">
        <v>19</v>
      </c>
      <c r="AF89" s="324"/>
      <c r="AG89" s="324"/>
      <c r="AH89" s="325">
        <v>4.2</v>
      </c>
      <c r="AI89" s="314">
        <v>150</v>
      </c>
      <c r="AJ89" s="326">
        <f t="shared" si="18"/>
        <v>2.8</v>
      </c>
      <c r="AK89" s="116" t="s">
        <v>64</v>
      </c>
      <c r="AL89" s="116" t="s">
        <v>64</v>
      </c>
      <c r="AM89" s="116" t="s">
        <v>64</v>
      </c>
      <c r="AN89" s="116" t="s">
        <v>64</v>
      </c>
      <c r="AO89" s="116" t="s">
        <v>64</v>
      </c>
      <c r="AP89" s="116" t="s">
        <v>64</v>
      </c>
      <c r="AQ89" s="327" t="str">
        <f t="shared" si="19"/>
        <v>合格</v>
      </c>
      <c r="AR89" s="98" t="s">
        <v>1338</v>
      </c>
      <c r="AS89" s="209" t="s">
        <v>1505</v>
      </c>
      <c r="AT89" s="328">
        <v>15</v>
      </c>
      <c r="AU89" s="112"/>
    </row>
    <row r="90" ht="15" spans="1:47">
      <c r="A90" s="312">
        <v>83</v>
      </c>
      <c r="B90" s="313" t="s">
        <v>56</v>
      </c>
      <c r="C90" s="209" t="s">
        <v>1505</v>
      </c>
      <c r="D90" s="314" t="s">
        <v>1333</v>
      </c>
      <c r="E90" s="209" t="s">
        <v>1528</v>
      </c>
      <c r="F90" s="97" t="s">
        <v>1529</v>
      </c>
      <c r="G90" s="315" t="s">
        <v>118</v>
      </c>
      <c r="H90" s="316" t="s">
        <v>685</v>
      </c>
      <c r="I90" s="316" t="s">
        <v>954</v>
      </c>
      <c r="J90" s="314">
        <v>5.7</v>
      </c>
      <c r="K90" s="317">
        <v>48.9</v>
      </c>
      <c r="L90" s="318">
        <v>40</v>
      </c>
      <c r="M90" s="319"/>
      <c r="N90" s="319"/>
      <c r="O90" s="319"/>
      <c r="P90" s="319"/>
      <c r="Q90" s="319"/>
      <c r="R90" s="319"/>
      <c r="S90" s="319"/>
      <c r="T90" s="319"/>
      <c r="U90" s="319"/>
      <c r="V90" s="319"/>
      <c r="W90" s="319"/>
      <c r="X90" s="319"/>
      <c r="Y90" s="319"/>
      <c r="Z90" s="317">
        <v>48.8</v>
      </c>
      <c r="AA90" s="320">
        <f t="shared" si="16"/>
        <v>0.204498977505115</v>
      </c>
      <c r="AB90" s="317">
        <v>88.9</v>
      </c>
      <c r="AC90" s="321">
        <f>(AB90-Z90)*VLOOKUP(AE90,公斤水的体积!A:B,2,)</f>
        <v>40.162957</v>
      </c>
      <c r="AD90" s="322">
        <f t="shared" si="17"/>
        <v>0.407392500000032</v>
      </c>
      <c r="AE90" s="323">
        <v>19</v>
      </c>
      <c r="AF90" s="324"/>
      <c r="AG90" s="324"/>
      <c r="AH90" s="325">
        <v>3.9</v>
      </c>
      <c r="AI90" s="314">
        <v>154.2</v>
      </c>
      <c r="AJ90" s="326">
        <f t="shared" si="18"/>
        <v>2.52918287937743</v>
      </c>
      <c r="AK90" s="116" t="s">
        <v>64</v>
      </c>
      <c r="AL90" s="116" t="s">
        <v>64</v>
      </c>
      <c r="AM90" s="116" t="s">
        <v>64</v>
      </c>
      <c r="AN90" s="116" t="s">
        <v>64</v>
      </c>
      <c r="AO90" s="116" t="s">
        <v>64</v>
      </c>
      <c r="AP90" s="116" t="s">
        <v>64</v>
      </c>
      <c r="AQ90" s="327" t="str">
        <f t="shared" si="19"/>
        <v>合格</v>
      </c>
      <c r="AR90" s="98" t="s">
        <v>1338</v>
      </c>
      <c r="AS90" s="209" t="s">
        <v>1505</v>
      </c>
      <c r="AT90" s="328">
        <v>15</v>
      </c>
      <c r="AU90" s="112"/>
    </row>
    <row r="91" ht="15" spans="1:47">
      <c r="A91" s="312">
        <v>84</v>
      </c>
      <c r="B91" s="313" t="s">
        <v>56</v>
      </c>
      <c r="C91" s="209" t="s">
        <v>1505</v>
      </c>
      <c r="D91" s="314" t="s">
        <v>1333</v>
      </c>
      <c r="E91" s="209" t="s">
        <v>1530</v>
      </c>
      <c r="F91" s="97" t="s">
        <v>1531</v>
      </c>
      <c r="G91" s="315" t="s">
        <v>351</v>
      </c>
      <c r="H91" s="316" t="s">
        <v>1176</v>
      </c>
      <c r="I91" s="316" t="s">
        <v>283</v>
      </c>
      <c r="J91" s="314">
        <v>5.7</v>
      </c>
      <c r="K91" s="317">
        <v>53.8</v>
      </c>
      <c r="L91" s="318">
        <v>41.2</v>
      </c>
      <c r="M91" s="319"/>
      <c r="N91" s="319"/>
      <c r="O91" s="319"/>
      <c r="P91" s="319"/>
      <c r="Q91" s="319"/>
      <c r="R91" s="319"/>
      <c r="S91" s="319"/>
      <c r="T91" s="319"/>
      <c r="U91" s="319"/>
      <c r="V91" s="319"/>
      <c r="W91" s="319"/>
      <c r="X91" s="319"/>
      <c r="Y91" s="319"/>
      <c r="Z91" s="317">
        <v>53.7</v>
      </c>
      <c r="AA91" s="320">
        <f t="shared" si="16"/>
        <v>0.185873605947945</v>
      </c>
      <c r="AB91" s="317">
        <v>95</v>
      </c>
      <c r="AC91" s="321">
        <f>(AB91-Z91)*VLOOKUP(AE91,公斤水的体积!A:B,2,)</f>
        <v>41.364841</v>
      </c>
      <c r="AD91" s="322">
        <f t="shared" si="17"/>
        <v>0.400099514563096</v>
      </c>
      <c r="AE91" s="323">
        <v>19</v>
      </c>
      <c r="AF91" s="324"/>
      <c r="AG91" s="324"/>
      <c r="AH91" s="325">
        <v>4.4</v>
      </c>
      <c r="AI91" s="314">
        <v>143.3</v>
      </c>
      <c r="AJ91" s="326">
        <f t="shared" si="18"/>
        <v>3.07048150732728</v>
      </c>
      <c r="AK91" s="116" t="s">
        <v>64</v>
      </c>
      <c r="AL91" s="116" t="s">
        <v>64</v>
      </c>
      <c r="AM91" s="116" t="s">
        <v>64</v>
      </c>
      <c r="AN91" s="116" t="s">
        <v>64</v>
      </c>
      <c r="AO91" s="116" t="s">
        <v>64</v>
      </c>
      <c r="AP91" s="116" t="s">
        <v>64</v>
      </c>
      <c r="AQ91" s="327" t="str">
        <f t="shared" si="19"/>
        <v>合格</v>
      </c>
      <c r="AR91" s="98" t="s">
        <v>1338</v>
      </c>
      <c r="AS91" s="209" t="s">
        <v>1505</v>
      </c>
      <c r="AT91" s="328">
        <v>15</v>
      </c>
      <c r="AU91" s="112"/>
    </row>
    <row r="92" ht="15" spans="1:47">
      <c r="A92" s="312">
        <v>85</v>
      </c>
      <c r="B92" s="313" t="s">
        <v>56</v>
      </c>
      <c r="C92" s="209" t="s">
        <v>1505</v>
      </c>
      <c r="D92" s="314" t="s">
        <v>1333</v>
      </c>
      <c r="E92" s="209" t="s">
        <v>1532</v>
      </c>
      <c r="F92" s="97" t="s">
        <v>1533</v>
      </c>
      <c r="G92" s="315" t="s">
        <v>296</v>
      </c>
      <c r="H92" s="316" t="s">
        <v>287</v>
      </c>
      <c r="I92" s="316"/>
      <c r="J92" s="317">
        <v>5</v>
      </c>
      <c r="K92" s="317">
        <v>44.8</v>
      </c>
      <c r="L92" s="318">
        <v>40</v>
      </c>
      <c r="M92" s="319"/>
      <c r="N92" s="319"/>
      <c r="O92" s="319"/>
      <c r="P92" s="319"/>
      <c r="Q92" s="319"/>
      <c r="R92" s="319"/>
      <c r="S92" s="319"/>
      <c r="T92" s="319"/>
      <c r="U92" s="319"/>
      <c r="V92" s="319"/>
      <c r="W92" s="319"/>
      <c r="X92" s="319"/>
      <c r="Y92" s="319"/>
      <c r="Z92" s="317">
        <v>44.7</v>
      </c>
      <c r="AA92" s="320">
        <f t="shared" si="16"/>
        <v>0.223214285714273</v>
      </c>
      <c r="AB92" s="317">
        <v>84.8</v>
      </c>
      <c r="AC92" s="321">
        <f>(AB92-Z92)*VLOOKUP(AE92,公斤水的体积!A:B,2,)</f>
        <v>40.162957</v>
      </c>
      <c r="AD92" s="322">
        <f t="shared" si="17"/>
        <v>0.407392499999997</v>
      </c>
      <c r="AE92" s="323">
        <v>19</v>
      </c>
      <c r="AF92" s="324"/>
      <c r="AG92" s="324"/>
      <c r="AH92" s="325">
        <v>2.5</v>
      </c>
      <c r="AI92" s="314">
        <v>161.6</v>
      </c>
      <c r="AJ92" s="326">
        <f t="shared" si="18"/>
        <v>1.5470297029703</v>
      </c>
      <c r="AK92" s="116" t="s">
        <v>64</v>
      </c>
      <c r="AL92" s="116" t="s">
        <v>64</v>
      </c>
      <c r="AM92" s="116" t="s">
        <v>64</v>
      </c>
      <c r="AN92" s="116" t="s">
        <v>64</v>
      </c>
      <c r="AO92" s="116" t="s">
        <v>64</v>
      </c>
      <c r="AP92" s="116" t="s">
        <v>64</v>
      </c>
      <c r="AQ92" s="327" t="str">
        <f t="shared" si="19"/>
        <v>合格</v>
      </c>
      <c r="AR92" s="98" t="s">
        <v>1338</v>
      </c>
      <c r="AS92" s="209" t="s">
        <v>1505</v>
      </c>
      <c r="AT92" s="328">
        <v>15</v>
      </c>
      <c r="AU92" s="112"/>
    </row>
    <row r="93" ht="15" spans="1:47">
      <c r="A93" s="312">
        <v>86</v>
      </c>
      <c r="B93" s="313" t="s">
        <v>56</v>
      </c>
      <c r="C93" s="209" t="s">
        <v>1505</v>
      </c>
      <c r="D93" s="314" t="s">
        <v>1333</v>
      </c>
      <c r="E93" s="209" t="s">
        <v>1534</v>
      </c>
      <c r="F93" s="97" t="s">
        <v>1535</v>
      </c>
      <c r="G93" s="315" t="s">
        <v>296</v>
      </c>
      <c r="H93" s="316" t="s">
        <v>239</v>
      </c>
      <c r="I93" s="316"/>
      <c r="J93" s="317">
        <v>5</v>
      </c>
      <c r="K93" s="317">
        <v>44.6</v>
      </c>
      <c r="L93" s="318">
        <v>40</v>
      </c>
      <c r="M93" s="319"/>
      <c r="N93" s="319"/>
      <c r="O93" s="319"/>
      <c r="P93" s="319"/>
      <c r="Q93" s="319"/>
      <c r="R93" s="319"/>
      <c r="S93" s="319"/>
      <c r="T93" s="319"/>
      <c r="U93" s="319"/>
      <c r="V93" s="319"/>
      <c r="W93" s="319"/>
      <c r="X93" s="319"/>
      <c r="Y93" s="319"/>
      <c r="Z93" s="317">
        <v>44.5</v>
      </c>
      <c r="AA93" s="320">
        <f t="shared" si="16"/>
        <v>0.224215246636774</v>
      </c>
      <c r="AB93" s="317">
        <v>84.6</v>
      </c>
      <c r="AC93" s="321">
        <f>(AB93-Z93)*VLOOKUP(AE93,公斤水的体积!A:B,2,)</f>
        <v>40.162957</v>
      </c>
      <c r="AD93" s="322">
        <f t="shared" si="17"/>
        <v>0.407392499999997</v>
      </c>
      <c r="AE93" s="323">
        <v>19</v>
      </c>
      <c r="AF93" s="324"/>
      <c r="AG93" s="324"/>
      <c r="AH93" s="325">
        <v>2.8</v>
      </c>
      <c r="AI93" s="314">
        <v>159.6</v>
      </c>
      <c r="AJ93" s="326">
        <f t="shared" si="18"/>
        <v>1.75438596491228</v>
      </c>
      <c r="AK93" s="116" t="s">
        <v>64</v>
      </c>
      <c r="AL93" s="116" t="s">
        <v>64</v>
      </c>
      <c r="AM93" s="116" t="s">
        <v>64</v>
      </c>
      <c r="AN93" s="116" t="s">
        <v>64</v>
      </c>
      <c r="AO93" s="116" t="s">
        <v>64</v>
      </c>
      <c r="AP93" s="116" t="s">
        <v>64</v>
      </c>
      <c r="AQ93" s="327" t="str">
        <f t="shared" si="19"/>
        <v>合格</v>
      </c>
      <c r="AR93" s="98" t="s">
        <v>1338</v>
      </c>
      <c r="AS93" s="209" t="s">
        <v>1505</v>
      </c>
      <c r="AT93" s="328">
        <v>15</v>
      </c>
      <c r="AU93" s="112"/>
    </row>
    <row r="94" ht="15" spans="1:47">
      <c r="A94" s="312">
        <v>87</v>
      </c>
      <c r="B94" s="313" t="s">
        <v>56</v>
      </c>
      <c r="C94" s="209" t="s">
        <v>1505</v>
      </c>
      <c r="D94" s="314" t="s">
        <v>1333</v>
      </c>
      <c r="E94" s="209" t="s">
        <v>1536</v>
      </c>
      <c r="F94" s="97" t="s">
        <v>1537</v>
      </c>
      <c r="G94" s="315" t="s">
        <v>296</v>
      </c>
      <c r="H94" s="316" t="s">
        <v>287</v>
      </c>
      <c r="I94" s="316"/>
      <c r="J94" s="317">
        <v>5</v>
      </c>
      <c r="K94" s="317">
        <v>45.8</v>
      </c>
      <c r="L94" s="318">
        <v>40</v>
      </c>
      <c r="M94" s="319"/>
      <c r="N94" s="319"/>
      <c r="O94" s="319"/>
      <c r="P94" s="319"/>
      <c r="Q94" s="319"/>
      <c r="R94" s="319"/>
      <c r="S94" s="319"/>
      <c r="T94" s="319"/>
      <c r="U94" s="319"/>
      <c r="V94" s="319"/>
      <c r="W94" s="319"/>
      <c r="X94" s="319"/>
      <c r="Y94" s="319"/>
      <c r="Z94" s="317">
        <v>45.7</v>
      </c>
      <c r="AA94" s="320">
        <f t="shared" si="16"/>
        <v>0.218340611353699</v>
      </c>
      <c r="AB94" s="317">
        <v>85.8</v>
      </c>
      <c r="AC94" s="321">
        <f>(AB94-Z94)*VLOOKUP(AE94,公斤水的体积!A:B,2,)</f>
        <v>40.162957</v>
      </c>
      <c r="AD94" s="322">
        <f t="shared" si="17"/>
        <v>0.407392499999997</v>
      </c>
      <c r="AE94" s="323">
        <v>19</v>
      </c>
      <c r="AF94" s="324"/>
      <c r="AG94" s="324"/>
      <c r="AH94" s="325">
        <v>2.5</v>
      </c>
      <c r="AI94" s="314">
        <v>157.4</v>
      </c>
      <c r="AJ94" s="326">
        <f t="shared" si="18"/>
        <v>1.58831003811944</v>
      </c>
      <c r="AK94" s="116" t="s">
        <v>64</v>
      </c>
      <c r="AL94" s="116" t="s">
        <v>64</v>
      </c>
      <c r="AM94" s="116" t="s">
        <v>64</v>
      </c>
      <c r="AN94" s="116" t="s">
        <v>64</v>
      </c>
      <c r="AO94" s="116" t="s">
        <v>64</v>
      </c>
      <c r="AP94" s="116" t="s">
        <v>64</v>
      </c>
      <c r="AQ94" s="327" t="str">
        <f t="shared" si="19"/>
        <v>合格</v>
      </c>
      <c r="AR94" s="98" t="s">
        <v>1338</v>
      </c>
      <c r="AS94" s="209" t="s">
        <v>1505</v>
      </c>
      <c r="AT94" s="328">
        <v>15</v>
      </c>
      <c r="AU94" s="112"/>
    </row>
    <row r="95" ht="15" spans="1:47">
      <c r="A95" s="312">
        <v>88</v>
      </c>
      <c r="B95" s="313" t="s">
        <v>56</v>
      </c>
      <c r="C95" s="209" t="s">
        <v>1505</v>
      </c>
      <c r="D95" s="314" t="s">
        <v>1333</v>
      </c>
      <c r="E95" s="209" t="s">
        <v>1538</v>
      </c>
      <c r="F95" s="97" t="s">
        <v>1539</v>
      </c>
      <c r="G95" s="315" t="s">
        <v>60</v>
      </c>
      <c r="H95" s="316" t="s">
        <v>653</v>
      </c>
      <c r="I95" s="316"/>
      <c r="J95" s="317">
        <v>5</v>
      </c>
      <c r="K95" s="317">
        <v>43.7</v>
      </c>
      <c r="L95" s="318">
        <v>40</v>
      </c>
      <c r="M95" s="319"/>
      <c r="N95" s="319"/>
      <c r="O95" s="319"/>
      <c r="P95" s="319"/>
      <c r="Q95" s="319"/>
      <c r="R95" s="319"/>
      <c r="S95" s="319"/>
      <c r="T95" s="319"/>
      <c r="U95" s="319"/>
      <c r="V95" s="319"/>
      <c r="W95" s="319"/>
      <c r="X95" s="319"/>
      <c r="Y95" s="319"/>
      <c r="Z95" s="317">
        <v>43.6</v>
      </c>
      <c r="AA95" s="320">
        <f t="shared" si="16"/>
        <v>0.228832951945083</v>
      </c>
      <c r="AB95" s="317">
        <v>83.7</v>
      </c>
      <c r="AC95" s="321">
        <f>(AB95-Z95)*VLOOKUP(AE95,公斤水的体积!A:B,2,)</f>
        <v>40.162957</v>
      </c>
      <c r="AD95" s="322">
        <f t="shared" si="17"/>
        <v>0.407392500000014</v>
      </c>
      <c r="AE95" s="323">
        <v>19</v>
      </c>
      <c r="AF95" s="324"/>
      <c r="AG95" s="324"/>
      <c r="AH95" s="325">
        <v>2.1</v>
      </c>
      <c r="AI95" s="314">
        <v>164.2</v>
      </c>
      <c r="AJ95" s="326">
        <f t="shared" si="18"/>
        <v>1.278928136419</v>
      </c>
      <c r="AK95" s="116" t="s">
        <v>64</v>
      </c>
      <c r="AL95" s="116" t="s">
        <v>64</v>
      </c>
      <c r="AM95" s="116" t="s">
        <v>64</v>
      </c>
      <c r="AN95" s="116" t="s">
        <v>64</v>
      </c>
      <c r="AO95" s="116" t="s">
        <v>64</v>
      </c>
      <c r="AP95" s="116" t="s">
        <v>64</v>
      </c>
      <c r="AQ95" s="327" t="str">
        <f t="shared" si="19"/>
        <v>合格</v>
      </c>
      <c r="AR95" s="98" t="s">
        <v>1338</v>
      </c>
      <c r="AS95" s="209" t="s">
        <v>1505</v>
      </c>
      <c r="AT95" s="328">
        <v>15</v>
      </c>
      <c r="AU95" s="112"/>
    </row>
    <row r="96" ht="15" spans="1:47">
      <c r="A96" s="312">
        <v>89</v>
      </c>
      <c r="B96" s="313" t="s">
        <v>56</v>
      </c>
      <c r="C96" s="209" t="s">
        <v>1505</v>
      </c>
      <c r="D96" s="314" t="s">
        <v>1333</v>
      </c>
      <c r="E96" s="209" t="s">
        <v>1540</v>
      </c>
      <c r="F96" s="97" t="s">
        <v>1541</v>
      </c>
      <c r="G96" s="315" t="s">
        <v>79</v>
      </c>
      <c r="H96" s="316" t="s">
        <v>738</v>
      </c>
      <c r="I96" s="316" t="s">
        <v>645</v>
      </c>
      <c r="J96" s="314">
        <v>5.7</v>
      </c>
      <c r="K96" s="317">
        <v>56.6</v>
      </c>
      <c r="L96" s="318">
        <v>40.2</v>
      </c>
      <c r="M96" s="319"/>
      <c r="N96" s="319"/>
      <c r="O96" s="319"/>
      <c r="P96" s="319"/>
      <c r="Q96" s="319"/>
      <c r="R96" s="319"/>
      <c r="S96" s="319"/>
      <c r="T96" s="319"/>
      <c r="U96" s="319"/>
      <c r="V96" s="319"/>
      <c r="W96" s="319"/>
      <c r="X96" s="319"/>
      <c r="Y96" s="319"/>
      <c r="Z96" s="317">
        <v>56.5</v>
      </c>
      <c r="AA96" s="320">
        <f t="shared" si="16"/>
        <v>0.176678445229684</v>
      </c>
      <c r="AB96" s="317">
        <v>96.8</v>
      </c>
      <c r="AC96" s="321">
        <f>(AB96-Z96)*VLOOKUP(AE96,公斤水的体积!A:B,2,)</f>
        <v>40.363271</v>
      </c>
      <c r="AD96" s="322">
        <f t="shared" si="17"/>
        <v>0.406146766169141</v>
      </c>
      <c r="AE96" s="323">
        <v>19</v>
      </c>
      <c r="AF96" s="324"/>
      <c r="AG96" s="324"/>
      <c r="AH96" s="325">
        <v>3.7</v>
      </c>
      <c r="AI96" s="314">
        <v>131.5</v>
      </c>
      <c r="AJ96" s="326">
        <f t="shared" si="18"/>
        <v>2.81368821292776</v>
      </c>
      <c r="AK96" s="116" t="s">
        <v>64</v>
      </c>
      <c r="AL96" s="116" t="s">
        <v>64</v>
      </c>
      <c r="AM96" s="116" t="s">
        <v>64</v>
      </c>
      <c r="AN96" s="116" t="s">
        <v>64</v>
      </c>
      <c r="AO96" s="116" t="s">
        <v>64</v>
      </c>
      <c r="AP96" s="116" t="s">
        <v>64</v>
      </c>
      <c r="AQ96" s="327" t="str">
        <f t="shared" si="19"/>
        <v>合格</v>
      </c>
      <c r="AR96" s="98" t="s">
        <v>1338</v>
      </c>
      <c r="AS96" s="209" t="s">
        <v>1505</v>
      </c>
      <c r="AT96" s="328">
        <v>15</v>
      </c>
      <c r="AU96" s="112"/>
    </row>
    <row r="97" ht="15" spans="1:251">
      <c r="A97" s="312">
        <v>90</v>
      </c>
      <c r="B97" s="313" t="s">
        <v>56</v>
      </c>
      <c r="C97" s="209" t="s">
        <v>1505</v>
      </c>
      <c r="D97" s="314" t="s">
        <v>1333</v>
      </c>
      <c r="E97" s="209" t="s">
        <v>1542</v>
      </c>
      <c r="F97" s="97" t="s">
        <v>1543</v>
      </c>
      <c r="G97" s="315" t="s">
        <v>570</v>
      </c>
      <c r="H97" s="316" t="s">
        <v>216</v>
      </c>
      <c r="I97" s="316" t="s">
        <v>556</v>
      </c>
      <c r="J97" s="314">
        <v>5.7</v>
      </c>
      <c r="K97" s="317">
        <v>47.4</v>
      </c>
      <c r="L97" s="318">
        <v>40.1</v>
      </c>
      <c r="M97" s="319"/>
      <c r="N97" s="319"/>
      <c r="O97" s="319"/>
      <c r="P97" s="319"/>
      <c r="Q97" s="319"/>
      <c r="R97" s="319"/>
      <c r="S97" s="319"/>
      <c r="T97" s="319"/>
      <c r="U97" s="319"/>
      <c r="V97" s="319"/>
      <c r="W97" s="319"/>
      <c r="X97" s="319"/>
      <c r="Y97" s="319"/>
      <c r="Z97" s="317">
        <v>47.3</v>
      </c>
      <c r="AA97" s="320">
        <f t="shared" si="16"/>
        <v>0.210970464135024</v>
      </c>
      <c r="AB97" s="317">
        <v>87.5</v>
      </c>
      <c r="AC97" s="321">
        <f>(AB97-Z97)*VLOOKUP(AE97,公斤水的体积!A:B,2,)</f>
        <v>40.263114</v>
      </c>
      <c r="AD97" s="322">
        <f t="shared" si="17"/>
        <v>0.406768079800517</v>
      </c>
      <c r="AE97" s="323">
        <v>19</v>
      </c>
      <c r="AF97" s="324"/>
      <c r="AG97" s="324"/>
      <c r="AH97" s="325">
        <v>1.7</v>
      </c>
      <c r="AI97" s="314">
        <v>157.2</v>
      </c>
      <c r="AJ97" s="326">
        <f t="shared" si="18"/>
        <v>1.08142493638677</v>
      </c>
      <c r="AK97" s="116" t="s">
        <v>64</v>
      </c>
      <c r="AL97" s="116" t="s">
        <v>64</v>
      </c>
      <c r="AM97" s="116" t="s">
        <v>64</v>
      </c>
      <c r="AN97" s="116" t="s">
        <v>64</v>
      </c>
      <c r="AO97" s="116" t="s">
        <v>64</v>
      </c>
      <c r="AP97" s="116" t="s">
        <v>64</v>
      </c>
      <c r="AQ97" s="327" t="str">
        <f t="shared" si="19"/>
        <v>合格</v>
      </c>
      <c r="AR97" s="98" t="s">
        <v>1338</v>
      </c>
      <c r="AS97" s="209" t="s">
        <v>1505</v>
      </c>
      <c r="AT97" s="328">
        <v>15</v>
      </c>
      <c r="AU97" s="112"/>
    </row>
    <row r="98" ht="15" spans="1:251">
      <c r="A98" s="312">
        <v>91</v>
      </c>
      <c r="B98" s="313" t="s">
        <v>56</v>
      </c>
      <c r="C98" s="209" t="s">
        <v>1505</v>
      </c>
      <c r="D98" s="314" t="s">
        <v>1333</v>
      </c>
      <c r="E98" s="209" t="s">
        <v>1544</v>
      </c>
      <c r="F98" s="97" t="s">
        <v>1545</v>
      </c>
      <c r="G98" s="315" t="s">
        <v>570</v>
      </c>
      <c r="H98" s="316" t="s">
        <v>1546</v>
      </c>
      <c r="I98" s="316" t="s">
        <v>287</v>
      </c>
      <c r="J98" s="314">
        <v>5.7</v>
      </c>
      <c r="K98" s="317">
        <v>46.8</v>
      </c>
      <c r="L98" s="318">
        <v>40.1</v>
      </c>
      <c r="M98" s="319"/>
      <c r="N98" s="319"/>
      <c r="O98" s="319"/>
      <c r="P98" s="319"/>
      <c r="Q98" s="319"/>
      <c r="R98" s="319"/>
      <c r="S98" s="319"/>
      <c r="T98" s="319"/>
      <c r="U98" s="319"/>
      <c r="V98" s="319"/>
      <c r="W98" s="319"/>
      <c r="X98" s="319"/>
      <c r="Y98" s="319"/>
      <c r="Z98" s="317">
        <v>46.7</v>
      </c>
      <c r="AA98" s="320">
        <f t="shared" si="16"/>
        <v>0.213675213675202</v>
      </c>
      <c r="AB98" s="317">
        <v>86.9</v>
      </c>
      <c r="AC98" s="321">
        <f>(AB98-Z98)*VLOOKUP(AE98,公斤水的体积!A:B,2,)</f>
        <v>40.263114</v>
      </c>
      <c r="AD98" s="322">
        <f t="shared" si="17"/>
        <v>0.406768079800517</v>
      </c>
      <c r="AE98" s="323">
        <v>19</v>
      </c>
      <c r="AF98" s="324"/>
      <c r="AG98" s="324"/>
      <c r="AH98" s="325">
        <v>5.6</v>
      </c>
      <c r="AI98" s="314">
        <v>163.8</v>
      </c>
      <c r="AJ98" s="326">
        <f t="shared" si="18"/>
        <v>3.41880341880342</v>
      </c>
      <c r="AK98" s="116" t="s">
        <v>64</v>
      </c>
      <c r="AL98" s="116" t="s">
        <v>64</v>
      </c>
      <c r="AM98" s="116" t="s">
        <v>64</v>
      </c>
      <c r="AN98" s="116" t="s">
        <v>64</v>
      </c>
      <c r="AO98" s="116" t="s">
        <v>64</v>
      </c>
      <c r="AP98" s="116" t="s">
        <v>64</v>
      </c>
      <c r="AQ98" s="327" t="str">
        <f t="shared" si="19"/>
        <v>合格</v>
      </c>
      <c r="AR98" s="98" t="s">
        <v>1338</v>
      </c>
      <c r="AS98" s="209" t="s">
        <v>1505</v>
      </c>
      <c r="AT98" s="328">
        <v>15</v>
      </c>
      <c r="AU98" s="112"/>
    </row>
    <row r="99" ht="15" spans="1:251">
      <c r="A99" s="312">
        <v>92</v>
      </c>
      <c r="B99" s="313" t="s">
        <v>56</v>
      </c>
      <c r="C99" s="209" t="s">
        <v>1505</v>
      </c>
      <c r="D99" s="314" t="s">
        <v>1333</v>
      </c>
      <c r="E99" s="209" t="s">
        <v>1547</v>
      </c>
      <c r="F99" s="97" t="s">
        <v>1548</v>
      </c>
      <c r="G99" s="315" t="s">
        <v>60</v>
      </c>
      <c r="H99" s="316" t="s">
        <v>1424</v>
      </c>
      <c r="I99" s="316"/>
      <c r="J99" s="314">
        <v>5.7</v>
      </c>
      <c r="K99" s="317">
        <v>47.5</v>
      </c>
      <c r="L99" s="318">
        <v>40.3</v>
      </c>
      <c r="M99" s="319"/>
      <c r="N99" s="319"/>
      <c r="O99" s="319"/>
      <c r="P99" s="319"/>
      <c r="Q99" s="319"/>
      <c r="R99" s="319"/>
      <c r="S99" s="319"/>
      <c r="T99" s="319"/>
      <c r="U99" s="319"/>
      <c r="V99" s="319"/>
      <c r="W99" s="319"/>
      <c r="X99" s="319"/>
      <c r="Y99" s="319"/>
      <c r="Z99" s="317">
        <v>47.4</v>
      </c>
      <c r="AA99" s="320">
        <f t="shared" si="16"/>
        <v>0.210526315789477</v>
      </c>
      <c r="AB99" s="317">
        <v>87.8</v>
      </c>
      <c r="AC99" s="321">
        <f>(AB99-Z99)*VLOOKUP(AE99,公斤水的体积!A:B,2,)</f>
        <v>40.463428</v>
      </c>
      <c r="AD99" s="322">
        <f t="shared" si="17"/>
        <v>0.405528535980157</v>
      </c>
      <c r="AE99" s="323">
        <v>19</v>
      </c>
      <c r="AF99" s="324"/>
      <c r="AG99" s="324"/>
      <c r="AH99" s="325">
        <v>4</v>
      </c>
      <c r="AI99" s="314">
        <v>152.2</v>
      </c>
      <c r="AJ99" s="326">
        <f t="shared" si="18"/>
        <v>2.6281208935611</v>
      </c>
      <c r="AK99" s="116" t="s">
        <v>64</v>
      </c>
      <c r="AL99" s="116" t="s">
        <v>64</v>
      </c>
      <c r="AM99" s="116" t="s">
        <v>64</v>
      </c>
      <c r="AN99" s="116" t="s">
        <v>64</v>
      </c>
      <c r="AO99" s="116" t="s">
        <v>64</v>
      </c>
      <c r="AP99" s="116" t="s">
        <v>64</v>
      </c>
      <c r="AQ99" s="327" t="str">
        <f t="shared" si="19"/>
        <v>合格</v>
      </c>
      <c r="AR99" s="98" t="s">
        <v>1338</v>
      </c>
      <c r="AS99" s="209" t="s">
        <v>1505</v>
      </c>
      <c r="AT99" s="328">
        <v>15</v>
      </c>
      <c r="AU99" s="112"/>
    </row>
    <row r="100" ht="15" spans="1:251">
      <c r="A100" s="312">
        <v>93</v>
      </c>
      <c r="B100" s="313" t="s">
        <v>56</v>
      </c>
      <c r="C100" s="209" t="s">
        <v>1549</v>
      </c>
      <c r="D100" s="314" t="s">
        <v>1333</v>
      </c>
      <c r="E100" s="209" t="s">
        <v>1550</v>
      </c>
      <c r="F100" s="97" t="s">
        <v>1551</v>
      </c>
      <c r="G100" s="315" t="s">
        <v>118</v>
      </c>
      <c r="H100" s="316" t="s">
        <v>238</v>
      </c>
      <c r="I100" s="316" t="s">
        <v>239</v>
      </c>
      <c r="J100" s="314">
        <v>5.8</v>
      </c>
      <c r="K100" s="317">
        <v>56.4</v>
      </c>
      <c r="L100" s="318">
        <v>40.2</v>
      </c>
      <c r="M100" s="319"/>
      <c r="N100" s="319"/>
      <c r="O100" s="319"/>
      <c r="P100" s="319"/>
      <c r="Q100" s="319"/>
      <c r="R100" s="319"/>
      <c r="S100" s="319"/>
      <c r="T100" s="319"/>
      <c r="U100" s="319"/>
      <c r="V100" s="319"/>
      <c r="W100" s="319"/>
      <c r="X100" s="319"/>
      <c r="Y100" s="319"/>
      <c r="Z100" s="317">
        <v>56.3</v>
      </c>
      <c r="AA100" s="320">
        <f t="shared" si="16"/>
        <v>0.17730496453901</v>
      </c>
      <c r="AB100" s="317">
        <v>96.6</v>
      </c>
      <c r="AC100" s="321">
        <f>(AB100-Z100)*VLOOKUP(AE100,公斤水的体积!A:B,2,)</f>
        <v>40.371331</v>
      </c>
      <c r="AD100" s="322">
        <f t="shared" si="17"/>
        <v>0.426196517412923</v>
      </c>
      <c r="AE100" s="323">
        <v>20</v>
      </c>
      <c r="AF100" s="324"/>
      <c r="AG100" s="324"/>
      <c r="AH100" s="325">
        <v>2.6</v>
      </c>
      <c r="AI100" s="314">
        <v>147.8</v>
      </c>
      <c r="AJ100" s="326">
        <f t="shared" si="18"/>
        <v>1.75913396481732</v>
      </c>
      <c r="AK100" s="116" t="s">
        <v>64</v>
      </c>
      <c r="AL100" s="116" t="s">
        <v>64</v>
      </c>
      <c r="AM100" s="116" t="s">
        <v>64</v>
      </c>
      <c r="AN100" s="116" t="s">
        <v>64</v>
      </c>
      <c r="AO100" s="116" t="s">
        <v>64</v>
      </c>
      <c r="AP100" s="116" t="s">
        <v>64</v>
      </c>
      <c r="AQ100" s="327" t="str">
        <f t="shared" si="19"/>
        <v>合格</v>
      </c>
      <c r="AR100" s="98" t="s">
        <v>1338</v>
      </c>
      <c r="AS100" s="209" t="s">
        <v>1549</v>
      </c>
      <c r="AT100" s="328">
        <v>15</v>
      </c>
      <c r="AU100" s="112"/>
    </row>
    <row r="101" ht="15" spans="1:251">
      <c r="A101" s="312">
        <v>94</v>
      </c>
      <c r="B101" s="313" t="s">
        <v>56</v>
      </c>
      <c r="C101" s="209" t="s">
        <v>1549</v>
      </c>
      <c r="D101" s="314" t="s">
        <v>1333</v>
      </c>
      <c r="E101" s="209" t="s">
        <v>1552</v>
      </c>
      <c r="F101" s="97" t="s">
        <v>1553</v>
      </c>
      <c r="G101" s="315" t="s">
        <v>137</v>
      </c>
      <c r="H101" s="316" t="s">
        <v>828</v>
      </c>
      <c r="I101" s="316" t="s">
        <v>653</v>
      </c>
      <c r="J101" s="314">
        <v>5.7</v>
      </c>
      <c r="K101" s="317">
        <v>54.8</v>
      </c>
      <c r="L101" s="318">
        <v>39.7</v>
      </c>
      <c r="M101" s="319"/>
      <c r="N101" s="319"/>
      <c r="O101" s="319"/>
      <c r="P101" s="319"/>
      <c r="Q101" s="319"/>
      <c r="R101" s="319"/>
      <c r="S101" s="319"/>
      <c r="T101" s="319"/>
      <c r="U101" s="319"/>
      <c r="V101" s="319"/>
      <c r="W101" s="319"/>
      <c r="X101" s="319"/>
      <c r="Y101" s="319"/>
      <c r="Z101" s="317">
        <v>54.7</v>
      </c>
      <c r="AA101" s="320">
        <f t="shared" si="16"/>
        <v>0.182481751824807</v>
      </c>
      <c r="AB101" s="317">
        <v>94.5</v>
      </c>
      <c r="AC101" s="321">
        <f>(AB101-Z101)*VLOOKUP(AE101,公斤水的体积!A:B,2,)</f>
        <v>39.870446</v>
      </c>
      <c r="AD101" s="322">
        <f t="shared" si="17"/>
        <v>0.429335012594454</v>
      </c>
      <c r="AE101" s="323">
        <v>20</v>
      </c>
      <c r="AF101" s="324"/>
      <c r="AG101" s="324"/>
      <c r="AH101" s="325">
        <v>0.9</v>
      </c>
      <c r="AI101" s="314">
        <v>124.4</v>
      </c>
      <c r="AJ101" s="326">
        <f t="shared" si="18"/>
        <v>0.723472668810289</v>
      </c>
      <c r="AK101" s="116" t="s">
        <v>64</v>
      </c>
      <c r="AL101" s="116" t="s">
        <v>64</v>
      </c>
      <c r="AM101" s="116" t="s">
        <v>64</v>
      </c>
      <c r="AN101" s="116" t="s">
        <v>64</v>
      </c>
      <c r="AO101" s="116" t="s">
        <v>64</v>
      </c>
      <c r="AP101" s="116" t="s">
        <v>64</v>
      </c>
      <c r="AQ101" s="327" t="str">
        <f t="shared" si="19"/>
        <v>合格</v>
      </c>
      <c r="AR101" s="98" t="s">
        <v>1338</v>
      </c>
      <c r="AS101" s="209" t="s">
        <v>1549</v>
      </c>
      <c r="AT101" s="328">
        <v>15</v>
      </c>
      <c r="AU101" s="112"/>
    </row>
    <row r="102" ht="15" spans="1:251">
      <c r="A102" s="312">
        <v>95</v>
      </c>
      <c r="B102" s="313" t="s">
        <v>56</v>
      </c>
      <c r="C102" s="209" t="s">
        <v>1549</v>
      </c>
      <c r="D102" s="314" t="s">
        <v>1333</v>
      </c>
      <c r="E102" s="209" t="s">
        <v>1554</v>
      </c>
      <c r="F102" s="97" t="s">
        <v>1555</v>
      </c>
      <c r="G102" s="315" t="s">
        <v>137</v>
      </c>
      <c r="H102" s="316" t="s">
        <v>841</v>
      </c>
      <c r="I102" s="316" t="s">
        <v>193</v>
      </c>
      <c r="J102" s="314">
        <v>5.7</v>
      </c>
      <c r="K102" s="317">
        <v>53.6</v>
      </c>
      <c r="L102" s="318">
        <v>40.6</v>
      </c>
      <c r="M102" s="319"/>
      <c r="N102" s="319"/>
      <c r="O102" s="319"/>
      <c r="P102" s="319"/>
      <c r="Q102" s="319"/>
      <c r="R102" s="319"/>
      <c r="S102" s="319"/>
      <c r="T102" s="319"/>
      <c r="U102" s="319"/>
      <c r="V102" s="319"/>
      <c r="W102" s="319"/>
      <c r="X102" s="319"/>
      <c r="Y102" s="319"/>
      <c r="Z102" s="317">
        <v>53.5</v>
      </c>
      <c r="AA102" s="320">
        <f t="shared" si="16"/>
        <v>0.186567164179107</v>
      </c>
      <c r="AB102" s="317">
        <v>94.2</v>
      </c>
      <c r="AC102" s="321">
        <f>(AB102-Z102)*VLOOKUP(AE102,公斤水的体积!A:B,2,)</f>
        <v>40.772039</v>
      </c>
      <c r="AD102" s="322">
        <f t="shared" si="17"/>
        <v>0.423741379310358</v>
      </c>
      <c r="AE102" s="323">
        <v>20</v>
      </c>
      <c r="AF102" s="324"/>
      <c r="AG102" s="324"/>
      <c r="AH102" s="325">
        <v>1.8</v>
      </c>
      <c r="AI102" s="314">
        <v>139.5</v>
      </c>
      <c r="AJ102" s="326">
        <f t="shared" si="18"/>
        <v>1.29032258064516</v>
      </c>
      <c r="AK102" s="116" t="s">
        <v>64</v>
      </c>
      <c r="AL102" s="116" t="s">
        <v>64</v>
      </c>
      <c r="AM102" s="116" t="s">
        <v>64</v>
      </c>
      <c r="AN102" s="116" t="s">
        <v>64</v>
      </c>
      <c r="AO102" s="116" t="s">
        <v>64</v>
      </c>
      <c r="AP102" s="116" t="s">
        <v>64</v>
      </c>
      <c r="AQ102" s="327" t="str">
        <f t="shared" si="19"/>
        <v>合格</v>
      </c>
      <c r="AR102" s="98" t="s">
        <v>1338</v>
      </c>
      <c r="AS102" s="209" t="s">
        <v>1549</v>
      </c>
      <c r="AT102" s="328">
        <v>15</v>
      </c>
      <c r="AU102" s="112"/>
    </row>
    <row r="103" s="8" customFormat="1" ht="15" spans="1:251">
      <c r="A103" s="312">
        <v>96</v>
      </c>
      <c r="B103" s="329" t="s">
        <v>56</v>
      </c>
      <c r="C103" s="220" t="s">
        <v>1549</v>
      </c>
      <c r="D103" s="330" t="s">
        <v>1333</v>
      </c>
      <c r="E103" s="220" t="s">
        <v>1556</v>
      </c>
      <c r="F103" s="123" t="s">
        <v>1557</v>
      </c>
      <c r="G103" s="331" t="s">
        <v>79</v>
      </c>
      <c r="H103" s="332" t="s">
        <v>1558</v>
      </c>
      <c r="I103" s="332" t="s">
        <v>287</v>
      </c>
      <c r="J103" s="330">
        <v>5.7</v>
      </c>
      <c r="K103" s="222">
        <v>55.8</v>
      </c>
      <c r="L103" s="333">
        <v>40.2</v>
      </c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334"/>
      <c r="Y103" s="334"/>
      <c r="Z103" s="222">
        <v>55.7</v>
      </c>
      <c r="AA103" s="330">
        <f t="shared" si="16"/>
        <v>0.17921146953404</v>
      </c>
      <c r="AB103" s="222">
        <v>96</v>
      </c>
      <c r="AC103" s="335">
        <f>(AB103-Z103)*VLOOKUP(AE103,公斤水的体积!A:B,2,)</f>
        <v>40.371331</v>
      </c>
      <c r="AD103" s="336">
        <f t="shared" si="17"/>
        <v>0.426196517412923</v>
      </c>
      <c r="AE103" s="337">
        <v>20</v>
      </c>
      <c r="AF103" s="338"/>
      <c r="AG103" s="338"/>
      <c r="AH103" s="339">
        <v>3.7</v>
      </c>
      <c r="AI103" s="330">
        <v>133.6</v>
      </c>
      <c r="AJ103" s="340">
        <f t="shared" si="18"/>
        <v>2.76946107784431</v>
      </c>
      <c r="AK103" s="131" t="s">
        <v>64</v>
      </c>
      <c r="AL103" s="131" t="s">
        <v>64</v>
      </c>
      <c r="AM103" s="131" t="s">
        <v>64</v>
      </c>
      <c r="AN103" s="131" t="s">
        <v>64</v>
      </c>
      <c r="AO103" s="131" t="s">
        <v>64</v>
      </c>
      <c r="AP103" s="131" t="s">
        <v>64</v>
      </c>
      <c r="AQ103" s="338" t="str">
        <f t="shared" si="19"/>
        <v>合格</v>
      </c>
      <c r="AR103" s="226" t="s">
        <v>1559</v>
      </c>
      <c r="AS103" s="220" t="s">
        <v>1549</v>
      </c>
      <c r="AT103" s="328">
        <v>15</v>
      </c>
      <c r="AU103" s="112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5"/>
      <c r="BR103" s="135"/>
      <c r="BS103" s="135"/>
      <c r="BT103" s="135"/>
      <c r="BU103" s="135"/>
      <c r="BV103" s="135"/>
      <c r="BW103" s="135"/>
      <c r="BX103" s="135"/>
      <c r="BY103" s="135"/>
      <c r="BZ103" s="135"/>
      <c r="CA103" s="135"/>
      <c r="CB103" s="135"/>
      <c r="CC103" s="135"/>
      <c r="CD103" s="135"/>
      <c r="CE103" s="135"/>
      <c r="CF103" s="135"/>
      <c r="CG103" s="135"/>
      <c r="CH103" s="135"/>
      <c r="CI103" s="135"/>
      <c r="CJ103" s="135"/>
      <c r="CK103" s="135"/>
      <c r="CL103" s="135"/>
      <c r="CM103" s="135"/>
      <c r="CN103" s="135"/>
      <c r="CO103" s="135"/>
      <c r="CP103" s="135"/>
      <c r="CQ103" s="135"/>
      <c r="CR103" s="135"/>
      <c r="CS103" s="135"/>
      <c r="CT103" s="135"/>
      <c r="CU103" s="135"/>
      <c r="CV103" s="135"/>
      <c r="CW103" s="135"/>
      <c r="CX103" s="135"/>
      <c r="CY103" s="135"/>
      <c r="CZ103" s="135"/>
      <c r="DA103" s="135"/>
      <c r="DB103" s="135"/>
      <c r="DC103" s="135"/>
      <c r="DD103" s="135"/>
      <c r="DE103" s="135"/>
      <c r="DF103" s="135"/>
      <c r="DG103" s="135"/>
      <c r="DH103" s="135"/>
      <c r="DI103" s="135"/>
      <c r="DJ103" s="135"/>
      <c r="DK103" s="135"/>
      <c r="DL103" s="135"/>
      <c r="DM103" s="135"/>
      <c r="DN103" s="135"/>
      <c r="DO103" s="135"/>
      <c r="DP103" s="135"/>
      <c r="DQ103" s="135"/>
      <c r="DR103" s="135"/>
      <c r="DS103" s="135"/>
      <c r="DT103" s="135"/>
      <c r="DU103" s="135"/>
      <c r="DV103" s="135"/>
      <c r="DW103" s="135"/>
      <c r="DX103" s="135"/>
      <c r="DY103" s="135"/>
      <c r="DZ103" s="135"/>
      <c r="EA103" s="135"/>
      <c r="EB103" s="135"/>
      <c r="EC103" s="135"/>
      <c r="ED103" s="135"/>
      <c r="EE103" s="135"/>
      <c r="EF103" s="135"/>
      <c r="EG103" s="135"/>
      <c r="EH103" s="135"/>
      <c r="EI103" s="135"/>
      <c r="EJ103" s="135"/>
      <c r="EK103" s="135"/>
      <c r="EL103" s="135"/>
      <c r="EM103" s="135"/>
      <c r="EN103" s="135"/>
      <c r="EO103" s="135"/>
      <c r="EP103" s="135"/>
      <c r="EQ103" s="135"/>
      <c r="ER103" s="135"/>
      <c r="ES103" s="135"/>
      <c r="ET103" s="135"/>
      <c r="EU103" s="135"/>
      <c r="EV103" s="135"/>
      <c r="EW103" s="135"/>
      <c r="EX103" s="135"/>
      <c r="EY103" s="135"/>
      <c r="EZ103" s="135"/>
      <c r="FA103" s="135"/>
      <c r="FB103" s="135"/>
      <c r="FC103" s="135"/>
      <c r="FD103" s="135"/>
      <c r="FE103" s="135"/>
      <c r="FF103" s="135"/>
      <c r="FG103" s="135"/>
      <c r="FH103" s="135"/>
      <c r="FI103" s="135"/>
      <c r="FJ103" s="135"/>
      <c r="FK103" s="135"/>
      <c r="FL103" s="135"/>
      <c r="FM103" s="135"/>
      <c r="FN103" s="135"/>
      <c r="FO103" s="135"/>
      <c r="FP103" s="135"/>
      <c r="FQ103" s="135"/>
      <c r="FR103" s="135"/>
      <c r="FS103" s="135"/>
      <c r="FT103" s="135"/>
      <c r="FU103" s="135"/>
      <c r="FV103" s="135"/>
      <c r="FW103" s="135"/>
      <c r="FX103" s="135"/>
      <c r="FY103" s="135"/>
      <c r="FZ103" s="135"/>
      <c r="GA103" s="135"/>
      <c r="GB103" s="135"/>
      <c r="GC103" s="135"/>
      <c r="GD103" s="135"/>
      <c r="GE103" s="135"/>
      <c r="GF103" s="135"/>
      <c r="GG103" s="135"/>
      <c r="GH103" s="135"/>
      <c r="GI103" s="135"/>
      <c r="GJ103" s="135"/>
      <c r="GK103" s="135"/>
      <c r="GL103" s="135"/>
      <c r="GM103" s="135"/>
      <c r="GN103" s="135"/>
      <c r="GO103" s="135"/>
      <c r="GP103" s="135"/>
      <c r="GQ103" s="135"/>
      <c r="GR103" s="135"/>
      <c r="GS103" s="135"/>
      <c r="GT103" s="135"/>
      <c r="GU103" s="135"/>
      <c r="GV103" s="135"/>
      <c r="GW103" s="135"/>
      <c r="GX103" s="135"/>
      <c r="GY103" s="135"/>
      <c r="GZ103" s="135"/>
      <c r="HA103" s="135"/>
      <c r="HB103" s="135"/>
      <c r="HC103" s="135"/>
      <c r="HD103" s="135"/>
      <c r="HE103" s="135"/>
      <c r="HF103" s="135"/>
      <c r="HG103" s="135"/>
      <c r="HH103" s="135"/>
      <c r="HI103" s="135"/>
      <c r="HJ103" s="135"/>
      <c r="HK103" s="135"/>
      <c r="HL103" s="135"/>
      <c r="HM103" s="135"/>
      <c r="HN103" s="135"/>
      <c r="HO103" s="135"/>
      <c r="HP103" s="135"/>
      <c r="HQ103" s="135"/>
      <c r="HR103" s="135"/>
      <c r="HS103" s="135"/>
      <c r="HT103" s="135"/>
      <c r="HU103" s="135"/>
      <c r="HV103" s="135"/>
      <c r="HW103" s="135"/>
      <c r="HX103" s="135"/>
      <c r="HY103" s="135"/>
      <c r="HZ103" s="135"/>
      <c r="IA103" s="135"/>
      <c r="IB103" s="135"/>
      <c r="IC103" s="135"/>
      <c r="ID103" s="135"/>
      <c r="IE103" s="135"/>
      <c r="IF103" s="135"/>
      <c r="IG103" s="135"/>
      <c r="IH103" s="135"/>
      <c r="II103" s="135"/>
      <c r="IJ103" s="135"/>
      <c r="IK103" s="135"/>
      <c r="IL103" s="135"/>
      <c r="IM103" s="135"/>
      <c r="IN103" s="135"/>
      <c r="IO103" s="135"/>
      <c r="IP103" s="135"/>
      <c r="IQ103" s="135"/>
    </row>
    <row r="104" ht="15" spans="1:251">
      <c r="A104" s="312">
        <v>97</v>
      </c>
      <c r="B104" s="313" t="s">
        <v>56</v>
      </c>
      <c r="C104" s="209" t="s">
        <v>1549</v>
      </c>
      <c r="D104" s="314" t="s">
        <v>1333</v>
      </c>
      <c r="E104" s="209" t="s">
        <v>1560</v>
      </c>
      <c r="F104" s="97" t="s">
        <v>1561</v>
      </c>
      <c r="G104" s="315" t="s">
        <v>118</v>
      </c>
      <c r="H104" s="316" t="s">
        <v>1562</v>
      </c>
      <c r="I104" s="316"/>
      <c r="J104" s="314">
        <v>5.7</v>
      </c>
      <c r="K104" s="317">
        <v>48</v>
      </c>
      <c r="L104" s="318">
        <v>40</v>
      </c>
      <c r="M104" s="319"/>
      <c r="N104" s="319"/>
      <c r="O104" s="319"/>
      <c r="P104" s="319"/>
      <c r="Q104" s="319"/>
      <c r="R104" s="319"/>
      <c r="S104" s="319"/>
      <c r="T104" s="319"/>
      <c r="U104" s="319"/>
      <c r="V104" s="319"/>
      <c r="W104" s="319"/>
      <c r="X104" s="319"/>
      <c r="Y104" s="319"/>
      <c r="Z104" s="317">
        <v>47.9</v>
      </c>
      <c r="AA104" s="320">
        <f t="shared" si="16"/>
        <v>0.208333333333336</v>
      </c>
      <c r="AB104" s="317">
        <v>88</v>
      </c>
      <c r="AC104" s="321">
        <f>(AB104-Z104)*VLOOKUP(AE104,公斤水的体积!A:B,2,)</f>
        <v>40.170977</v>
      </c>
      <c r="AD104" s="322">
        <f t="shared" si="17"/>
        <v>0.427442500000002</v>
      </c>
      <c r="AE104" s="323">
        <v>20</v>
      </c>
      <c r="AF104" s="324"/>
      <c r="AG104" s="324"/>
      <c r="AH104" s="325">
        <v>2.6</v>
      </c>
      <c r="AI104" s="314">
        <v>149.6</v>
      </c>
      <c r="AJ104" s="326">
        <f t="shared" si="18"/>
        <v>1.7379679144385</v>
      </c>
      <c r="AK104" s="116" t="s">
        <v>64</v>
      </c>
      <c r="AL104" s="116" t="s">
        <v>64</v>
      </c>
      <c r="AM104" s="116" t="s">
        <v>64</v>
      </c>
      <c r="AN104" s="116" t="s">
        <v>64</v>
      </c>
      <c r="AO104" s="116" t="s">
        <v>64</v>
      </c>
      <c r="AP104" s="116" t="s">
        <v>64</v>
      </c>
      <c r="AQ104" s="327" t="str">
        <f t="shared" si="19"/>
        <v>合格</v>
      </c>
      <c r="AR104" s="98" t="s">
        <v>1338</v>
      </c>
      <c r="AS104" s="209" t="s">
        <v>1549</v>
      </c>
      <c r="AT104" s="328">
        <v>15</v>
      </c>
      <c r="AU104" s="112"/>
    </row>
    <row r="105" ht="15" spans="1:251">
      <c r="A105" s="312">
        <v>98</v>
      </c>
      <c r="B105" s="313" t="s">
        <v>56</v>
      </c>
      <c r="C105" s="209" t="s">
        <v>1549</v>
      </c>
      <c r="D105" s="314" t="s">
        <v>1333</v>
      </c>
      <c r="E105" s="209" t="s">
        <v>1563</v>
      </c>
      <c r="F105" s="97" t="s">
        <v>1564</v>
      </c>
      <c r="G105" s="315" t="s">
        <v>351</v>
      </c>
      <c r="H105" s="316" t="s">
        <v>910</v>
      </c>
      <c r="I105" s="316" t="s">
        <v>792</v>
      </c>
      <c r="J105" s="314">
        <v>5.7</v>
      </c>
      <c r="K105" s="317">
        <v>47.8</v>
      </c>
      <c r="L105" s="318">
        <v>40.7</v>
      </c>
      <c r="M105" s="319"/>
      <c r="N105" s="319"/>
      <c r="O105" s="319"/>
      <c r="P105" s="319"/>
      <c r="Q105" s="319"/>
      <c r="R105" s="319"/>
      <c r="S105" s="319"/>
      <c r="T105" s="319"/>
      <c r="U105" s="319"/>
      <c r="V105" s="319"/>
      <c r="W105" s="319"/>
      <c r="X105" s="319"/>
      <c r="Y105" s="319"/>
      <c r="Z105" s="317">
        <v>47.7</v>
      </c>
      <c r="AA105" s="320">
        <f t="shared" si="16"/>
        <v>0.20920502092049</v>
      </c>
      <c r="AB105" s="317">
        <v>88.5</v>
      </c>
      <c r="AC105" s="321">
        <f>(AB105-Z105)*VLOOKUP(AE105,公斤水的体积!A:B,2,)</f>
        <v>40.872216</v>
      </c>
      <c r="AD105" s="322">
        <f t="shared" si="17"/>
        <v>0.423135135135132</v>
      </c>
      <c r="AE105" s="323">
        <v>20</v>
      </c>
      <c r="AF105" s="324"/>
      <c r="AG105" s="324"/>
      <c r="AH105" s="325">
        <v>2.6</v>
      </c>
      <c r="AI105" s="314">
        <v>160.4</v>
      </c>
      <c r="AJ105" s="326">
        <f t="shared" si="18"/>
        <v>1.62094763092269</v>
      </c>
      <c r="AK105" s="116" t="s">
        <v>64</v>
      </c>
      <c r="AL105" s="116" t="s">
        <v>64</v>
      </c>
      <c r="AM105" s="116" t="s">
        <v>64</v>
      </c>
      <c r="AN105" s="116" t="s">
        <v>64</v>
      </c>
      <c r="AO105" s="116" t="s">
        <v>64</v>
      </c>
      <c r="AP105" s="116" t="s">
        <v>64</v>
      </c>
      <c r="AQ105" s="327" t="str">
        <f t="shared" si="19"/>
        <v>合格</v>
      </c>
      <c r="AR105" s="98" t="s">
        <v>1338</v>
      </c>
      <c r="AS105" s="209" t="s">
        <v>1549</v>
      </c>
      <c r="AT105" s="328">
        <v>15</v>
      </c>
      <c r="AU105" s="112"/>
    </row>
    <row r="106" ht="15" spans="1:251">
      <c r="A106" s="312">
        <v>99</v>
      </c>
      <c r="B106" s="313" t="s">
        <v>56</v>
      </c>
      <c r="C106" s="209" t="s">
        <v>1549</v>
      </c>
      <c r="D106" s="314" t="s">
        <v>1333</v>
      </c>
      <c r="E106" s="209" t="s">
        <v>1565</v>
      </c>
      <c r="F106" s="97" t="s">
        <v>1566</v>
      </c>
      <c r="G106" s="315" t="s">
        <v>118</v>
      </c>
      <c r="H106" s="316" t="s">
        <v>1567</v>
      </c>
      <c r="I106" s="316" t="s">
        <v>874</v>
      </c>
      <c r="J106" s="314">
        <v>5.8</v>
      </c>
      <c r="K106" s="317">
        <v>54.9</v>
      </c>
      <c r="L106" s="318">
        <v>41</v>
      </c>
      <c r="M106" s="319"/>
      <c r="N106" s="319"/>
      <c r="O106" s="319"/>
      <c r="P106" s="319"/>
      <c r="Q106" s="319"/>
      <c r="R106" s="319"/>
      <c r="S106" s="319"/>
      <c r="T106" s="319"/>
      <c r="U106" s="319"/>
      <c r="V106" s="319"/>
      <c r="W106" s="319"/>
      <c r="X106" s="319"/>
      <c r="Y106" s="319"/>
      <c r="Z106" s="317">
        <v>54.8</v>
      </c>
      <c r="AA106" s="320">
        <f t="shared" ref="AA106:AA137" si="20">(K106-Z106)/K106*100</f>
        <v>0.182149362477234</v>
      </c>
      <c r="AB106" s="317">
        <v>95.9</v>
      </c>
      <c r="AC106" s="321">
        <f>(AB106-Z106)*VLOOKUP(AE106,公斤水的体积!A:B,2,)</f>
        <v>41.172747</v>
      </c>
      <c r="AD106" s="322">
        <f t="shared" ref="AD106:AD137" si="21">(AC106-L106)/L106*100</f>
        <v>0.421334146341483</v>
      </c>
      <c r="AE106" s="323">
        <v>20</v>
      </c>
      <c r="AF106" s="324"/>
      <c r="AG106" s="324"/>
      <c r="AH106" s="325">
        <v>2.3</v>
      </c>
      <c r="AI106" s="314">
        <v>139.3</v>
      </c>
      <c r="AJ106" s="326">
        <f t="shared" ref="AJ106:AJ137" si="22">AH106/AI106*100</f>
        <v>1.65111270638909</v>
      </c>
      <c r="AK106" s="116" t="s">
        <v>64</v>
      </c>
      <c r="AL106" s="116" t="s">
        <v>64</v>
      </c>
      <c r="AM106" s="116" t="s">
        <v>64</v>
      </c>
      <c r="AN106" s="116" t="s">
        <v>64</v>
      </c>
      <c r="AO106" s="116" t="s">
        <v>64</v>
      </c>
      <c r="AP106" s="116" t="s">
        <v>64</v>
      </c>
      <c r="AQ106" s="327" t="str">
        <f t="shared" ref="AQ106:AQ137" si="23">IF(AND(AD106&lt;10,AD106&gt;=-0.1,AA106&lt;5,AA106&gt;-1,AJ106&lt;6,AJ106&gt;=0),"合格","不合格")</f>
        <v>合格</v>
      </c>
      <c r="AR106" s="98" t="s">
        <v>1338</v>
      </c>
      <c r="AS106" s="209" t="s">
        <v>1549</v>
      </c>
      <c r="AT106" s="328">
        <v>15</v>
      </c>
      <c r="AU106" s="112"/>
    </row>
    <row r="107" ht="15" spans="1:251">
      <c r="A107" s="312">
        <v>100</v>
      </c>
      <c r="B107" s="313" t="s">
        <v>56</v>
      </c>
      <c r="C107" s="209" t="s">
        <v>1549</v>
      </c>
      <c r="D107" s="314" t="s">
        <v>1333</v>
      </c>
      <c r="E107" s="209" t="s">
        <v>1568</v>
      </c>
      <c r="F107" s="97" t="s">
        <v>1569</v>
      </c>
      <c r="G107" s="315" t="s">
        <v>351</v>
      </c>
      <c r="H107" s="316" t="s">
        <v>731</v>
      </c>
      <c r="I107" s="316" t="s">
        <v>1477</v>
      </c>
      <c r="J107" s="314">
        <v>5.7</v>
      </c>
      <c r="K107" s="317">
        <v>54.4</v>
      </c>
      <c r="L107" s="318">
        <v>40.4</v>
      </c>
      <c r="M107" s="319"/>
      <c r="N107" s="319"/>
      <c r="O107" s="319"/>
      <c r="P107" s="319"/>
      <c r="Q107" s="319"/>
      <c r="R107" s="319"/>
      <c r="S107" s="319"/>
      <c r="T107" s="319"/>
      <c r="U107" s="319"/>
      <c r="V107" s="319"/>
      <c r="W107" s="319"/>
      <c r="X107" s="319"/>
      <c r="Y107" s="319"/>
      <c r="Z107" s="317">
        <v>54.3</v>
      </c>
      <c r="AA107" s="320">
        <f t="shared" si="20"/>
        <v>0.183823529411767</v>
      </c>
      <c r="AB107" s="317">
        <v>94.8</v>
      </c>
      <c r="AC107" s="321">
        <f>(AB107-Z107)*VLOOKUP(AE107,公斤水的体积!A:B,2,)</f>
        <v>40.571685</v>
      </c>
      <c r="AD107" s="322">
        <f t="shared" si="21"/>
        <v>0.424962871287138</v>
      </c>
      <c r="AE107" s="323">
        <v>20</v>
      </c>
      <c r="AF107" s="324"/>
      <c r="AG107" s="324"/>
      <c r="AH107" s="325">
        <v>2</v>
      </c>
      <c r="AI107" s="314">
        <v>128.7</v>
      </c>
      <c r="AJ107" s="326">
        <f t="shared" si="22"/>
        <v>1.55400155400155</v>
      </c>
      <c r="AK107" s="116" t="s">
        <v>64</v>
      </c>
      <c r="AL107" s="116" t="s">
        <v>64</v>
      </c>
      <c r="AM107" s="116" t="s">
        <v>64</v>
      </c>
      <c r="AN107" s="116" t="s">
        <v>64</v>
      </c>
      <c r="AO107" s="116" t="s">
        <v>64</v>
      </c>
      <c r="AP107" s="116" t="s">
        <v>64</v>
      </c>
      <c r="AQ107" s="327" t="str">
        <f t="shared" si="23"/>
        <v>合格</v>
      </c>
      <c r="AR107" s="98" t="s">
        <v>1338</v>
      </c>
      <c r="AS107" s="209" t="s">
        <v>1549</v>
      </c>
      <c r="AT107" s="328">
        <v>15</v>
      </c>
      <c r="AU107" s="112"/>
    </row>
    <row r="108" ht="15" spans="1:251">
      <c r="A108" s="312">
        <v>101</v>
      </c>
      <c r="B108" s="313" t="s">
        <v>56</v>
      </c>
      <c r="C108" s="209" t="s">
        <v>1549</v>
      </c>
      <c r="D108" s="314" t="s">
        <v>1333</v>
      </c>
      <c r="E108" s="209" t="s">
        <v>1570</v>
      </c>
      <c r="F108" s="97" t="s">
        <v>1571</v>
      </c>
      <c r="G108" s="315" t="s">
        <v>79</v>
      </c>
      <c r="H108" s="316" t="s">
        <v>1572</v>
      </c>
      <c r="I108" s="316" t="s">
        <v>874</v>
      </c>
      <c r="J108" s="314">
        <v>5.7</v>
      </c>
      <c r="K108" s="317">
        <v>55.3</v>
      </c>
      <c r="L108" s="318">
        <v>40.3</v>
      </c>
      <c r="M108" s="319"/>
      <c r="N108" s="319"/>
      <c r="O108" s="319"/>
      <c r="P108" s="319"/>
      <c r="Q108" s="319"/>
      <c r="R108" s="319"/>
      <c r="S108" s="319"/>
      <c r="T108" s="319"/>
      <c r="U108" s="319"/>
      <c r="V108" s="319"/>
      <c r="W108" s="319"/>
      <c r="X108" s="319"/>
      <c r="Y108" s="319"/>
      <c r="Z108" s="317">
        <v>55.2</v>
      </c>
      <c r="AA108" s="320">
        <f t="shared" si="20"/>
        <v>0.180831826401436</v>
      </c>
      <c r="AB108" s="317">
        <v>95.6</v>
      </c>
      <c r="AC108" s="321">
        <f>(AB108-Z108)*VLOOKUP(AE108,公斤水的体积!A:B,2,)</f>
        <v>40.471508</v>
      </c>
      <c r="AD108" s="322">
        <f t="shared" si="21"/>
        <v>0.425578163771702</v>
      </c>
      <c r="AE108" s="323">
        <v>20</v>
      </c>
      <c r="AF108" s="324"/>
      <c r="AG108" s="324"/>
      <c r="AH108" s="325">
        <v>0.7</v>
      </c>
      <c r="AI108" s="314">
        <v>134</v>
      </c>
      <c r="AJ108" s="326">
        <f t="shared" si="22"/>
        <v>0.522388059701492</v>
      </c>
      <c r="AK108" s="116" t="s">
        <v>64</v>
      </c>
      <c r="AL108" s="116" t="s">
        <v>64</v>
      </c>
      <c r="AM108" s="116" t="s">
        <v>64</v>
      </c>
      <c r="AN108" s="116" t="s">
        <v>64</v>
      </c>
      <c r="AO108" s="116" t="s">
        <v>64</v>
      </c>
      <c r="AP108" s="116" t="s">
        <v>64</v>
      </c>
      <c r="AQ108" s="327" t="str">
        <f t="shared" si="23"/>
        <v>合格</v>
      </c>
      <c r="AR108" s="98" t="s">
        <v>1338</v>
      </c>
      <c r="AS108" s="209" t="s">
        <v>1549</v>
      </c>
      <c r="AT108" s="328">
        <v>15</v>
      </c>
      <c r="AU108" s="112"/>
    </row>
    <row r="109" ht="15" spans="1:251">
      <c r="A109" s="312">
        <v>102</v>
      </c>
      <c r="B109" s="313" t="s">
        <v>56</v>
      </c>
      <c r="C109" s="209" t="s">
        <v>1549</v>
      </c>
      <c r="D109" s="314" t="s">
        <v>1333</v>
      </c>
      <c r="E109" s="209" t="s">
        <v>1573</v>
      </c>
      <c r="F109" s="97" t="s">
        <v>1574</v>
      </c>
      <c r="G109" s="315" t="s">
        <v>118</v>
      </c>
      <c r="H109" s="316" t="s">
        <v>216</v>
      </c>
      <c r="I109" s="316" t="s">
        <v>299</v>
      </c>
      <c r="J109" s="314">
        <v>5.7</v>
      </c>
      <c r="K109" s="317">
        <v>48.4</v>
      </c>
      <c r="L109" s="318">
        <v>40</v>
      </c>
      <c r="M109" s="319"/>
      <c r="N109" s="319"/>
      <c r="O109" s="319"/>
      <c r="P109" s="319"/>
      <c r="Q109" s="319"/>
      <c r="R109" s="319"/>
      <c r="S109" s="319"/>
      <c r="T109" s="319"/>
      <c r="U109" s="319"/>
      <c r="V109" s="319"/>
      <c r="W109" s="319"/>
      <c r="X109" s="319"/>
      <c r="Y109" s="319"/>
      <c r="Z109" s="317">
        <v>48.3</v>
      </c>
      <c r="AA109" s="320">
        <f t="shared" si="20"/>
        <v>0.206611570247937</v>
      </c>
      <c r="AB109" s="317">
        <v>88.4</v>
      </c>
      <c r="AC109" s="321">
        <f>(AB109-Z109)*VLOOKUP(AE109,公斤水的体积!A:B,2,)</f>
        <v>40.170977</v>
      </c>
      <c r="AD109" s="322">
        <f t="shared" si="21"/>
        <v>0.427442500000019</v>
      </c>
      <c r="AE109" s="323">
        <v>20</v>
      </c>
      <c r="AF109" s="324"/>
      <c r="AG109" s="324"/>
      <c r="AH109" s="325">
        <v>2.8</v>
      </c>
      <c r="AI109" s="314">
        <v>148.2</v>
      </c>
      <c r="AJ109" s="326">
        <f t="shared" si="22"/>
        <v>1.88933873144399</v>
      </c>
      <c r="AK109" s="116" t="s">
        <v>64</v>
      </c>
      <c r="AL109" s="116" t="s">
        <v>64</v>
      </c>
      <c r="AM109" s="116" t="s">
        <v>64</v>
      </c>
      <c r="AN109" s="116" t="s">
        <v>64</v>
      </c>
      <c r="AO109" s="116" t="s">
        <v>64</v>
      </c>
      <c r="AP109" s="116" t="s">
        <v>64</v>
      </c>
      <c r="AQ109" s="327" t="str">
        <f t="shared" si="23"/>
        <v>合格</v>
      </c>
      <c r="AR109" s="98" t="s">
        <v>1338</v>
      </c>
      <c r="AS109" s="209" t="s">
        <v>1549</v>
      </c>
      <c r="AT109" s="328">
        <v>15</v>
      </c>
      <c r="AU109" s="112"/>
    </row>
    <row r="110" ht="15" spans="1:251">
      <c r="A110" s="312">
        <v>103</v>
      </c>
      <c r="B110" s="313" t="s">
        <v>56</v>
      </c>
      <c r="C110" s="341" t="s">
        <v>1549</v>
      </c>
      <c r="D110" s="314" t="s">
        <v>1333</v>
      </c>
      <c r="E110" s="341" t="s">
        <v>1575</v>
      </c>
      <c r="F110" s="315" t="s">
        <v>1576</v>
      </c>
      <c r="G110" s="315" t="s">
        <v>118</v>
      </c>
      <c r="H110" s="316" t="s">
        <v>278</v>
      </c>
      <c r="I110" s="316" t="s">
        <v>239</v>
      </c>
      <c r="J110" s="314">
        <v>5.7</v>
      </c>
      <c r="K110" s="317">
        <v>49.4</v>
      </c>
      <c r="L110" s="318">
        <v>40</v>
      </c>
      <c r="M110" s="319"/>
      <c r="N110" s="319"/>
      <c r="O110" s="319"/>
      <c r="P110" s="319"/>
      <c r="Q110" s="319"/>
      <c r="R110" s="319"/>
      <c r="S110" s="319"/>
      <c r="T110" s="319"/>
      <c r="U110" s="319"/>
      <c r="V110" s="319"/>
      <c r="W110" s="319"/>
      <c r="X110" s="319"/>
      <c r="Y110" s="319"/>
      <c r="Z110" s="317">
        <v>49.3</v>
      </c>
      <c r="AA110" s="320">
        <f t="shared" si="20"/>
        <v>0.202429149797574</v>
      </c>
      <c r="AB110" s="317">
        <v>89.4</v>
      </c>
      <c r="AC110" s="321">
        <f>(AB110-Z110)*VLOOKUP(AE110,公斤水的体积!A:B,2,)</f>
        <v>40.170977</v>
      </c>
      <c r="AD110" s="322">
        <f t="shared" si="21"/>
        <v>0.427442500000019</v>
      </c>
      <c r="AE110" s="342">
        <v>20</v>
      </c>
      <c r="AF110" s="324"/>
      <c r="AG110" s="324"/>
      <c r="AH110" s="325">
        <v>3.2</v>
      </c>
      <c r="AI110" s="314">
        <v>153.5</v>
      </c>
      <c r="AJ110" s="326">
        <f t="shared" si="22"/>
        <v>2.08469055374593</v>
      </c>
      <c r="AK110" s="343" t="s">
        <v>64</v>
      </c>
      <c r="AL110" s="343" t="s">
        <v>64</v>
      </c>
      <c r="AM110" s="343" t="s">
        <v>64</v>
      </c>
      <c r="AN110" s="116" t="s">
        <v>64</v>
      </c>
      <c r="AO110" s="116" t="s">
        <v>64</v>
      </c>
      <c r="AP110" s="116" t="s">
        <v>64</v>
      </c>
      <c r="AQ110" s="327" t="str">
        <f t="shared" si="23"/>
        <v>合格</v>
      </c>
      <c r="AR110" s="98" t="s">
        <v>1338</v>
      </c>
      <c r="AS110" s="209" t="s">
        <v>1549</v>
      </c>
      <c r="AT110" s="328">
        <v>15</v>
      </c>
      <c r="AU110" s="112"/>
    </row>
    <row r="111" ht="15" spans="1:251">
      <c r="A111" s="312">
        <v>104</v>
      </c>
      <c r="B111" s="344" t="s">
        <v>56</v>
      </c>
      <c r="C111" s="209" t="s">
        <v>1549</v>
      </c>
      <c r="D111" s="210" t="s">
        <v>1333</v>
      </c>
      <c r="E111" s="209" t="s">
        <v>1577</v>
      </c>
      <c r="F111" s="97" t="s">
        <v>1578</v>
      </c>
      <c r="G111" s="97" t="s">
        <v>296</v>
      </c>
      <c r="H111" s="211" t="s">
        <v>239</v>
      </c>
      <c r="I111" s="211" t="s">
        <v>220</v>
      </c>
      <c r="J111" s="210">
        <v>5.7</v>
      </c>
      <c r="K111" s="345">
        <v>46</v>
      </c>
      <c r="L111" s="346">
        <v>40</v>
      </c>
      <c r="M111" s="347"/>
      <c r="N111" s="347"/>
      <c r="O111" s="347"/>
      <c r="P111" s="347"/>
      <c r="Q111" s="347"/>
      <c r="R111" s="347"/>
      <c r="S111" s="347"/>
      <c r="T111" s="347"/>
      <c r="U111" s="347"/>
      <c r="V111" s="347"/>
      <c r="W111" s="347"/>
      <c r="X111" s="347"/>
      <c r="Y111" s="347"/>
      <c r="Z111" s="345">
        <v>45.9</v>
      </c>
      <c r="AA111" s="348">
        <f t="shared" si="20"/>
        <v>0.217391304347829</v>
      </c>
      <c r="AB111" s="345">
        <v>86</v>
      </c>
      <c r="AC111" s="349">
        <f>(AB111-Z111)*VLOOKUP(AE111,公斤水的体积!A:B,2,)</f>
        <v>40.170977</v>
      </c>
      <c r="AD111" s="350">
        <f t="shared" si="21"/>
        <v>0.427442500000002</v>
      </c>
      <c r="AE111" s="323">
        <v>20</v>
      </c>
      <c r="AF111" s="212"/>
      <c r="AG111" s="212"/>
      <c r="AH111" s="351">
        <v>3.3</v>
      </c>
      <c r="AI111" s="210">
        <v>147.3</v>
      </c>
      <c r="AJ111" s="352">
        <f t="shared" si="22"/>
        <v>2.24032586558045</v>
      </c>
      <c r="AK111" s="116" t="s">
        <v>64</v>
      </c>
      <c r="AL111" s="116" t="s">
        <v>64</v>
      </c>
      <c r="AM111" s="116" t="s">
        <v>64</v>
      </c>
      <c r="AN111" s="116" t="s">
        <v>64</v>
      </c>
      <c r="AO111" s="116" t="s">
        <v>64</v>
      </c>
      <c r="AP111" s="116" t="s">
        <v>64</v>
      </c>
      <c r="AQ111" s="218" t="str">
        <f t="shared" si="23"/>
        <v>合格</v>
      </c>
      <c r="AR111" s="98" t="s">
        <v>1338</v>
      </c>
      <c r="AS111" s="209" t="s">
        <v>1549</v>
      </c>
      <c r="AT111" s="328">
        <v>15</v>
      </c>
      <c r="AU111" s="112"/>
    </row>
    <row r="112" s="7" customFormat="1" spans="1:251">
      <c r="A112" s="353"/>
      <c r="B112" s="233"/>
      <c r="C112" s="234"/>
      <c r="D112" s="143"/>
      <c r="E112" s="144"/>
      <c r="F112" s="145"/>
      <c r="G112" s="145"/>
      <c r="H112" s="26"/>
      <c r="I112" s="26"/>
      <c r="J112" s="143"/>
      <c r="K112" s="26"/>
      <c r="L112" s="2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26"/>
      <c r="AA112" s="143"/>
      <c r="AB112" s="26"/>
      <c r="AC112" s="354"/>
      <c r="AD112" s="355"/>
      <c r="AE112" s="146"/>
      <c r="AF112" s="146"/>
      <c r="AG112" s="146"/>
      <c r="AH112" s="146"/>
      <c r="AI112" s="143"/>
      <c r="AJ112" s="355"/>
      <c r="AK112" s="146"/>
      <c r="AL112" s="146"/>
      <c r="AM112" s="146"/>
      <c r="AN112" s="146"/>
      <c r="AO112" s="146"/>
      <c r="AP112" s="146"/>
      <c r="AQ112" s="146"/>
      <c r="AR112" s="238"/>
      <c r="AS112" s="239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</row>
    <row r="113" s="7" customFormat="1" spans="1:251">
      <c r="A113" s="353"/>
      <c r="B113" s="233"/>
      <c r="C113" s="234"/>
      <c r="D113" s="143"/>
      <c r="E113" s="144"/>
      <c r="F113" s="145"/>
      <c r="G113" s="145"/>
      <c r="H113" s="26"/>
      <c r="I113" s="26"/>
      <c r="J113" s="143"/>
      <c r="K113" s="26"/>
      <c r="L113" s="2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26"/>
      <c r="AA113" s="143"/>
      <c r="AB113" s="26"/>
      <c r="AC113" s="354"/>
      <c r="AD113" s="355"/>
      <c r="AE113" s="146"/>
      <c r="AF113" s="146"/>
      <c r="AG113" s="146"/>
      <c r="AH113" s="146"/>
      <c r="AI113" s="143"/>
      <c r="AJ113" s="355"/>
      <c r="AK113" s="146"/>
      <c r="AL113" s="146"/>
      <c r="AM113" s="146"/>
      <c r="AN113" s="146"/>
      <c r="AO113" s="146"/>
      <c r="AP113" s="146"/>
      <c r="AQ113" s="146"/>
      <c r="AR113" s="238"/>
      <c r="AS113" s="239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</row>
    <row r="114" s="7" customFormat="1" spans="1:251">
      <c r="A114" s="353"/>
      <c r="B114" s="233"/>
      <c r="C114" s="234"/>
      <c r="D114" s="143"/>
      <c r="E114" s="144"/>
      <c r="F114" s="145"/>
      <c r="G114" s="145"/>
      <c r="H114" s="26"/>
      <c r="I114" s="26"/>
      <c r="J114" s="143"/>
      <c r="K114" s="26"/>
      <c r="L114" s="2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26"/>
      <c r="AA114" s="143"/>
      <c r="AB114" s="26"/>
      <c r="AC114" s="354"/>
      <c r="AD114" s="355"/>
      <c r="AE114" s="146"/>
      <c r="AF114" s="146"/>
      <c r="AG114" s="146"/>
      <c r="AH114" s="146"/>
      <c r="AI114" s="143"/>
      <c r="AJ114" s="355"/>
      <c r="AK114" s="146"/>
      <c r="AL114" s="146"/>
      <c r="AM114" s="146"/>
      <c r="AN114" s="146"/>
      <c r="AO114" s="146"/>
      <c r="AP114" s="146"/>
      <c r="AQ114" s="146"/>
      <c r="AR114" s="238"/>
      <c r="AS114" s="239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</row>
    <row r="115" s="7" customFormat="1" spans="1:251">
      <c r="A115" s="353"/>
      <c r="B115" s="233"/>
      <c r="C115" s="234"/>
      <c r="D115" s="143"/>
      <c r="E115" s="144"/>
      <c r="F115" s="145"/>
      <c r="G115" s="145"/>
      <c r="H115" s="26"/>
      <c r="I115" s="26"/>
      <c r="J115" s="143"/>
      <c r="K115" s="26"/>
      <c r="L115" s="2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26"/>
      <c r="AA115" s="143"/>
      <c r="AB115" s="26"/>
      <c r="AC115" s="354"/>
      <c r="AD115" s="355"/>
      <c r="AE115" s="146"/>
      <c r="AF115" s="146"/>
      <c r="AG115" s="146"/>
      <c r="AH115" s="146"/>
      <c r="AI115" s="143"/>
      <c r="AJ115" s="355"/>
      <c r="AK115" s="146"/>
      <c r="AL115" s="146"/>
      <c r="AM115" s="146"/>
      <c r="AN115" s="146"/>
      <c r="AO115" s="146"/>
      <c r="AP115" s="146"/>
      <c r="AQ115" s="146"/>
      <c r="AR115" s="238"/>
      <c r="AS115" s="239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</row>
    <row r="116" s="7" customFormat="1" spans="1:251">
      <c r="A116" s="353"/>
      <c r="B116" s="233"/>
      <c r="C116" s="234"/>
      <c r="D116" s="143"/>
      <c r="E116" s="144"/>
      <c r="F116" s="145"/>
      <c r="G116" s="145"/>
      <c r="H116" s="26"/>
      <c r="I116" s="26"/>
      <c r="J116" s="143"/>
      <c r="K116" s="26"/>
      <c r="L116" s="2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26"/>
      <c r="AA116" s="143"/>
      <c r="AB116" s="26"/>
      <c r="AC116" s="354"/>
      <c r="AD116" s="355"/>
      <c r="AE116" s="146"/>
      <c r="AF116" s="146"/>
      <c r="AG116" s="146"/>
      <c r="AH116" s="146"/>
      <c r="AI116" s="143"/>
      <c r="AJ116" s="355"/>
      <c r="AK116" s="146"/>
      <c r="AL116" s="146"/>
      <c r="AM116" s="146"/>
      <c r="AN116" s="146"/>
      <c r="AO116" s="146"/>
      <c r="AP116" s="146"/>
      <c r="AQ116" s="146"/>
      <c r="AR116" s="238"/>
      <c r="AS116" s="239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</row>
    <row r="117" s="7" customFormat="1" spans="1:251">
      <c r="A117" s="353"/>
      <c r="B117" s="233"/>
      <c r="C117" s="234"/>
      <c r="D117" s="143"/>
      <c r="E117" s="144"/>
      <c r="F117" s="145"/>
      <c r="G117" s="145"/>
      <c r="H117" s="26"/>
      <c r="I117" s="26"/>
      <c r="J117" s="143"/>
      <c r="K117" s="26"/>
      <c r="L117" s="2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26"/>
      <c r="AA117" s="143"/>
      <c r="AB117" s="26"/>
      <c r="AC117" s="354"/>
      <c r="AD117" s="355"/>
      <c r="AE117" s="146"/>
      <c r="AF117" s="146"/>
      <c r="AG117" s="146"/>
      <c r="AH117" s="146"/>
      <c r="AI117" s="143"/>
      <c r="AJ117" s="355"/>
      <c r="AK117" s="146"/>
      <c r="AL117" s="146"/>
      <c r="AM117" s="146"/>
      <c r="AN117" s="146"/>
      <c r="AO117" s="146"/>
      <c r="AP117" s="146"/>
      <c r="AQ117" s="146"/>
      <c r="AR117" s="238"/>
      <c r="AS117" s="239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</row>
    <row r="118" s="7" customFormat="1" spans="1:251">
      <c r="A118" s="353"/>
      <c r="B118" s="233"/>
      <c r="C118" s="234"/>
      <c r="D118" s="143"/>
      <c r="E118" s="144"/>
      <c r="F118" s="145"/>
      <c r="G118" s="145"/>
      <c r="H118" s="26"/>
      <c r="I118" s="26"/>
      <c r="J118" s="143"/>
      <c r="K118" s="26"/>
      <c r="L118" s="2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26"/>
      <c r="AA118" s="143"/>
      <c r="AB118" s="26"/>
      <c r="AC118" s="354"/>
      <c r="AD118" s="355"/>
      <c r="AE118" s="146"/>
      <c r="AF118" s="146"/>
      <c r="AG118" s="146"/>
      <c r="AH118" s="146"/>
      <c r="AI118" s="143"/>
      <c r="AJ118" s="355"/>
      <c r="AK118" s="146"/>
      <c r="AL118" s="146"/>
      <c r="AM118" s="146"/>
      <c r="AN118" s="146"/>
      <c r="AO118" s="146"/>
      <c r="AP118" s="146"/>
      <c r="AQ118" s="146"/>
      <c r="AR118" s="238"/>
      <c r="AS118" s="239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</row>
    <row r="119" s="7" customFormat="1" spans="1:251">
      <c r="A119" s="353"/>
      <c r="B119" s="233"/>
      <c r="C119" s="234"/>
      <c r="D119" s="143"/>
      <c r="E119" s="144"/>
      <c r="F119" s="145"/>
      <c r="G119" s="145"/>
      <c r="H119" s="26"/>
      <c r="I119" s="26"/>
      <c r="J119" s="143"/>
      <c r="K119" s="26"/>
      <c r="L119" s="2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26"/>
      <c r="AA119" s="143"/>
      <c r="AB119" s="26"/>
      <c r="AC119" s="354"/>
      <c r="AD119" s="355"/>
      <c r="AE119" s="146"/>
      <c r="AF119" s="146"/>
      <c r="AG119" s="146"/>
      <c r="AH119" s="146"/>
      <c r="AI119" s="143"/>
      <c r="AJ119" s="355"/>
      <c r="AK119" s="146"/>
      <c r="AL119" s="146"/>
      <c r="AM119" s="146"/>
      <c r="AN119" s="146"/>
      <c r="AO119" s="146"/>
      <c r="AP119" s="146"/>
      <c r="AQ119" s="146"/>
      <c r="AR119" s="238"/>
      <c r="AS119" s="239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</row>
    <row r="120" s="7" customFormat="1" spans="1:251">
      <c r="A120" s="353"/>
      <c r="B120" s="233"/>
      <c r="C120" s="234"/>
      <c r="D120" s="143"/>
      <c r="E120" s="144"/>
      <c r="F120" s="145"/>
      <c r="G120" s="145"/>
      <c r="H120" s="26"/>
      <c r="I120" s="26"/>
      <c r="J120" s="143"/>
      <c r="K120" s="26"/>
      <c r="L120" s="2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26"/>
      <c r="AA120" s="143"/>
      <c r="AB120" s="26"/>
      <c r="AC120" s="354"/>
      <c r="AD120" s="355"/>
      <c r="AE120" s="146"/>
      <c r="AF120" s="146"/>
      <c r="AG120" s="146"/>
      <c r="AH120" s="146"/>
      <c r="AI120" s="143"/>
      <c r="AJ120" s="355"/>
      <c r="AK120" s="146"/>
      <c r="AL120" s="146"/>
      <c r="AM120" s="146"/>
      <c r="AN120" s="146"/>
      <c r="AO120" s="146"/>
      <c r="AP120" s="146"/>
      <c r="AQ120" s="146"/>
      <c r="AR120" s="238"/>
      <c r="AS120" s="239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</row>
    <row r="121" s="7" customFormat="1" spans="1:251">
      <c r="A121" s="353"/>
      <c r="B121" s="233"/>
      <c r="C121" s="234"/>
      <c r="D121" s="143"/>
      <c r="E121" s="144"/>
      <c r="F121" s="145"/>
      <c r="G121" s="145"/>
      <c r="H121" s="26"/>
      <c r="I121" s="26"/>
      <c r="J121" s="143"/>
      <c r="K121" s="26"/>
      <c r="L121" s="2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26"/>
      <c r="AA121" s="143"/>
      <c r="AB121" s="26"/>
      <c r="AC121" s="354"/>
      <c r="AD121" s="355"/>
      <c r="AE121" s="146"/>
      <c r="AF121" s="146"/>
      <c r="AG121" s="146"/>
      <c r="AH121" s="146"/>
      <c r="AI121" s="143"/>
      <c r="AJ121" s="355"/>
      <c r="AK121" s="146"/>
      <c r="AL121" s="146"/>
      <c r="AM121" s="146"/>
      <c r="AN121" s="146"/>
      <c r="AO121" s="146"/>
      <c r="AP121" s="146"/>
      <c r="AQ121" s="146"/>
      <c r="AR121" s="238"/>
      <c r="AS121" s="239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</row>
    <row r="122" s="7" customFormat="1" spans="1:251">
      <c r="A122" s="353"/>
      <c r="B122" s="233"/>
      <c r="C122" s="234"/>
      <c r="D122" s="143"/>
      <c r="E122" s="144"/>
      <c r="F122" s="145"/>
      <c r="G122" s="145"/>
      <c r="H122" s="26"/>
      <c r="I122" s="26"/>
      <c r="J122" s="143"/>
      <c r="K122" s="26"/>
      <c r="L122" s="2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26"/>
      <c r="AA122" s="143"/>
      <c r="AB122" s="26"/>
      <c r="AC122" s="354"/>
      <c r="AD122" s="355"/>
      <c r="AE122" s="146"/>
      <c r="AF122" s="146"/>
      <c r="AG122" s="146"/>
      <c r="AH122" s="146"/>
      <c r="AI122" s="143"/>
      <c r="AJ122" s="355"/>
      <c r="AK122" s="146"/>
      <c r="AL122" s="146"/>
      <c r="AM122" s="146"/>
      <c r="AN122" s="146"/>
      <c r="AO122" s="146"/>
      <c r="AP122" s="146"/>
      <c r="AQ122" s="146"/>
      <c r="AR122" s="238"/>
      <c r="AS122" s="239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</row>
    <row r="123" s="7" customFormat="1" spans="1:251">
      <c r="A123" s="353"/>
      <c r="B123" s="233"/>
      <c r="C123" s="234"/>
      <c r="D123" s="143"/>
      <c r="E123" s="144"/>
      <c r="F123" s="145"/>
      <c r="G123" s="145"/>
      <c r="H123" s="26"/>
      <c r="I123" s="26"/>
      <c r="J123" s="143"/>
      <c r="K123" s="26"/>
      <c r="L123" s="2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26"/>
      <c r="AA123" s="143"/>
      <c r="AB123" s="26"/>
      <c r="AC123" s="354"/>
      <c r="AD123" s="355"/>
      <c r="AE123" s="146"/>
      <c r="AF123" s="146"/>
      <c r="AG123" s="146"/>
      <c r="AH123" s="146"/>
      <c r="AI123" s="143"/>
      <c r="AJ123" s="355"/>
      <c r="AK123" s="146"/>
      <c r="AL123" s="146"/>
      <c r="AM123" s="146"/>
      <c r="AN123" s="146"/>
      <c r="AO123" s="146"/>
      <c r="AP123" s="146"/>
      <c r="AQ123" s="146"/>
      <c r="AR123" s="238"/>
      <c r="AS123" s="239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</row>
    <row r="124" s="7" customFormat="1" spans="1:251">
      <c r="A124" s="353"/>
      <c r="B124" s="233"/>
      <c r="C124" s="234"/>
      <c r="D124" s="143"/>
      <c r="E124" s="144"/>
      <c r="F124" s="145"/>
      <c r="G124" s="145"/>
      <c r="H124" s="26"/>
      <c r="I124" s="26"/>
      <c r="J124" s="143"/>
      <c r="K124" s="26"/>
      <c r="L124" s="2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26"/>
      <c r="AA124" s="143"/>
      <c r="AB124" s="26"/>
      <c r="AC124" s="354"/>
      <c r="AD124" s="355"/>
      <c r="AE124" s="146"/>
      <c r="AF124" s="146"/>
      <c r="AG124" s="146"/>
      <c r="AH124" s="146"/>
      <c r="AI124" s="143"/>
      <c r="AJ124" s="355"/>
      <c r="AK124" s="146"/>
      <c r="AL124" s="146"/>
      <c r="AM124" s="146"/>
      <c r="AN124" s="146"/>
      <c r="AO124" s="146"/>
      <c r="AP124" s="146"/>
      <c r="AQ124" s="146"/>
      <c r="AR124" s="238"/>
      <c r="AS124" s="239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</row>
    <row r="125" s="7" customFormat="1" spans="1:251">
      <c r="A125" s="353"/>
      <c r="B125" s="233"/>
      <c r="C125" s="234"/>
      <c r="D125" s="143"/>
      <c r="E125" s="144"/>
      <c r="F125" s="145"/>
      <c r="G125" s="145"/>
      <c r="H125" s="26"/>
      <c r="I125" s="26"/>
      <c r="J125" s="143"/>
      <c r="K125" s="26"/>
      <c r="L125" s="2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26"/>
      <c r="AA125" s="143"/>
      <c r="AB125" s="26"/>
      <c r="AC125" s="354"/>
      <c r="AD125" s="355"/>
      <c r="AE125" s="146"/>
      <c r="AF125" s="146"/>
      <c r="AG125" s="146"/>
      <c r="AH125" s="146"/>
      <c r="AI125" s="143"/>
      <c r="AJ125" s="355"/>
      <c r="AK125" s="146"/>
      <c r="AL125" s="146"/>
      <c r="AM125" s="146"/>
      <c r="AN125" s="146"/>
      <c r="AO125" s="146"/>
      <c r="AP125" s="146"/>
      <c r="AQ125" s="146"/>
      <c r="AR125" s="238"/>
      <c r="AS125" s="239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</row>
    <row r="126" s="7" customFormat="1" spans="1:251">
      <c r="A126" s="353"/>
      <c r="B126" s="233"/>
      <c r="C126" s="234"/>
      <c r="D126" s="143"/>
      <c r="E126" s="144"/>
      <c r="F126" s="145"/>
      <c r="G126" s="145"/>
      <c r="H126" s="26"/>
      <c r="I126" s="26"/>
      <c r="J126" s="143"/>
      <c r="K126" s="26"/>
      <c r="L126" s="2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26"/>
      <c r="AA126" s="143"/>
      <c r="AB126" s="26"/>
      <c r="AC126" s="354"/>
      <c r="AD126" s="355"/>
      <c r="AE126" s="146"/>
      <c r="AF126" s="146"/>
      <c r="AG126" s="146"/>
      <c r="AH126" s="146"/>
      <c r="AI126" s="143"/>
      <c r="AJ126" s="355"/>
      <c r="AK126" s="146"/>
      <c r="AL126" s="146"/>
      <c r="AM126" s="146"/>
      <c r="AN126" s="146"/>
      <c r="AO126" s="146"/>
      <c r="AP126" s="146"/>
      <c r="AQ126" s="146"/>
      <c r="AR126" s="238"/>
      <c r="AS126" s="239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</row>
    <row r="127" s="7" customFormat="1" spans="1:251">
      <c r="A127" s="353"/>
      <c r="B127" s="233"/>
      <c r="C127" s="234"/>
      <c r="D127" s="143"/>
      <c r="E127" s="144"/>
      <c r="F127" s="145"/>
      <c r="G127" s="145"/>
      <c r="H127" s="26"/>
      <c r="I127" s="26"/>
      <c r="J127" s="143"/>
      <c r="K127" s="26"/>
      <c r="L127" s="2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26"/>
      <c r="AA127" s="143"/>
      <c r="AB127" s="26"/>
      <c r="AC127" s="354"/>
      <c r="AD127" s="355"/>
      <c r="AE127" s="146"/>
      <c r="AF127" s="146"/>
      <c r="AG127" s="146"/>
      <c r="AH127" s="146"/>
      <c r="AI127" s="143"/>
      <c r="AJ127" s="355"/>
      <c r="AK127" s="146"/>
      <c r="AL127" s="146"/>
      <c r="AM127" s="146"/>
      <c r="AN127" s="146"/>
      <c r="AO127" s="146"/>
      <c r="AP127" s="146"/>
      <c r="AQ127" s="146"/>
      <c r="AR127" s="238"/>
      <c r="AS127" s="239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</row>
    <row r="128" s="7" customFormat="1" spans="1:251">
      <c r="A128" s="353"/>
      <c r="B128" s="233"/>
      <c r="C128" s="234"/>
      <c r="D128" s="143"/>
      <c r="E128" s="144"/>
      <c r="F128" s="145"/>
      <c r="G128" s="145"/>
      <c r="H128" s="26"/>
      <c r="I128" s="26"/>
      <c r="J128" s="143"/>
      <c r="K128" s="26"/>
      <c r="L128" s="2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26"/>
      <c r="AA128" s="143"/>
      <c r="AB128" s="26"/>
      <c r="AC128" s="354"/>
      <c r="AD128" s="355"/>
      <c r="AE128" s="146"/>
      <c r="AF128" s="146"/>
      <c r="AG128" s="146"/>
      <c r="AH128" s="146"/>
      <c r="AI128" s="143"/>
      <c r="AJ128" s="355"/>
      <c r="AK128" s="146"/>
      <c r="AL128" s="146"/>
      <c r="AM128" s="146"/>
      <c r="AN128" s="146"/>
      <c r="AO128" s="146"/>
      <c r="AP128" s="146"/>
      <c r="AQ128" s="146"/>
      <c r="AR128" s="238"/>
      <c r="AS128" s="239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</row>
    <row r="129" s="7" customFormat="1" spans="1:251">
      <c r="A129" s="353"/>
      <c r="B129" s="233"/>
      <c r="C129" s="234"/>
      <c r="D129" s="143"/>
      <c r="E129" s="144"/>
      <c r="F129" s="145"/>
      <c r="G129" s="145"/>
      <c r="H129" s="26"/>
      <c r="I129" s="26"/>
      <c r="J129" s="143"/>
      <c r="K129" s="26"/>
      <c r="L129" s="2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26"/>
      <c r="AA129" s="143"/>
      <c r="AB129" s="26"/>
      <c r="AC129" s="354"/>
      <c r="AD129" s="355"/>
      <c r="AE129" s="146"/>
      <c r="AF129" s="146"/>
      <c r="AG129" s="146"/>
      <c r="AH129" s="146"/>
      <c r="AI129" s="143"/>
      <c r="AJ129" s="355"/>
      <c r="AK129" s="146"/>
      <c r="AL129" s="146"/>
      <c r="AM129" s="146"/>
      <c r="AN129" s="146"/>
      <c r="AO129" s="146"/>
      <c r="AP129" s="146"/>
      <c r="AQ129" s="146"/>
      <c r="AR129" s="238"/>
      <c r="AS129" s="239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</row>
    <row r="130" s="7" customFormat="1" spans="1:251">
      <c r="A130" s="353"/>
      <c r="B130" s="233"/>
      <c r="C130" s="234"/>
      <c r="D130" s="143"/>
      <c r="E130" s="144"/>
      <c r="F130" s="145"/>
      <c r="G130" s="145"/>
      <c r="H130" s="26"/>
      <c r="I130" s="26"/>
      <c r="J130" s="143"/>
      <c r="K130" s="26"/>
      <c r="L130" s="2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26"/>
      <c r="AA130" s="143"/>
      <c r="AB130" s="26"/>
      <c r="AC130" s="354"/>
      <c r="AD130" s="355"/>
      <c r="AE130" s="146"/>
      <c r="AF130" s="146"/>
      <c r="AG130" s="146"/>
      <c r="AH130" s="146"/>
      <c r="AI130" s="143"/>
      <c r="AJ130" s="355"/>
      <c r="AK130" s="146"/>
      <c r="AL130" s="146"/>
      <c r="AM130" s="146"/>
      <c r="AN130" s="146"/>
      <c r="AO130" s="146"/>
      <c r="AP130" s="146"/>
      <c r="AQ130" s="146"/>
      <c r="AR130" s="238"/>
      <c r="AS130" s="239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</row>
    <row r="131" s="7" customFormat="1" spans="1:251">
      <c r="A131" s="353"/>
      <c r="B131" s="233"/>
      <c r="C131" s="234"/>
      <c r="D131" s="143"/>
      <c r="E131" s="144"/>
      <c r="F131" s="145"/>
      <c r="G131" s="145"/>
      <c r="H131" s="26"/>
      <c r="I131" s="26"/>
      <c r="J131" s="143"/>
      <c r="K131" s="26"/>
      <c r="L131" s="2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26"/>
      <c r="AA131" s="143"/>
      <c r="AB131" s="26"/>
      <c r="AC131" s="354"/>
      <c r="AD131" s="355"/>
      <c r="AE131" s="146"/>
      <c r="AF131" s="146"/>
      <c r="AG131" s="146"/>
      <c r="AH131" s="146"/>
      <c r="AI131" s="143"/>
      <c r="AJ131" s="355"/>
      <c r="AK131" s="146"/>
      <c r="AL131" s="146"/>
      <c r="AM131" s="146"/>
      <c r="AN131" s="146"/>
      <c r="AO131" s="146"/>
      <c r="AP131" s="146"/>
      <c r="AQ131" s="146"/>
      <c r="AR131" s="238"/>
      <c r="AS131" s="239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</row>
    <row r="132" s="7" customFormat="1" spans="1:251">
      <c r="A132" s="353"/>
      <c r="B132" s="233"/>
      <c r="C132" s="234"/>
      <c r="D132" s="143"/>
      <c r="E132" s="144"/>
      <c r="F132" s="145"/>
      <c r="G132" s="145"/>
      <c r="H132" s="26"/>
      <c r="I132" s="26"/>
      <c r="J132" s="143"/>
      <c r="K132" s="26"/>
      <c r="L132" s="2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26"/>
      <c r="AA132" s="143"/>
      <c r="AB132" s="26"/>
      <c r="AC132" s="354"/>
      <c r="AD132" s="355"/>
      <c r="AE132" s="146"/>
      <c r="AF132" s="146"/>
      <c r="AG132" s="146"/>
      <c r="AH132" s="146"/>
      <c r="AI132" s="143"/>
      <c r="AJ132" s="355"/>
      <c r="AK132" s="146"/>
      <c r="AL132" s="146"/>
      <c r="AM132" s="146"/>
      <c r="AN132" s="146"/>
      <c r="AO132" s="146"/>
      <c r="AP132" s="146"/>
      <c r="AQ132" s="146"/>
      <c r="AR132" s="238"/>
      <c r="AS132" s="239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</row>
    <row r="133" s="7" customFormat="1" spans="1:251">
      <c r="A133" s="353"/>
      <c r="B133" s="233"/>
      <c r="C133" s="234"/>
      <c r="D133" s="143"/>
      <c r="E133" s="144"/>
      <c r="F133" s="145"/>
      <c r="G133" s="145"/>
      <c r="H133" s="26"/>
      <c r="I133" s="26"/>
      <c r="J133" s="143"/>
      <c r="K133" s="26"/>
      <c r="L133" s="2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26"/>
      <c r="AA133" s="143"/>
      <c r="AB133" s="26"/>
      <c r="AC133" s="354"/>
      <c r="AD133" s="355"/>
      <c r="AE133" s="146"/>
      <c r="AF133" s="146"/>
      <c r="AG133" s="146"/>
      <c r="AH133" s="146"/>
      <c r="AI133" s="143"/>
      <c r="AJ133" s="355"/>
      <c r="AK133" s="146"/>
      <c r="AL133" s="146"/>
      <c r="AM133" s="146"/>
      <c r="AN133" s="146"/>
      <c r="AO133" s="146"/>
      <c r="AP133" s="146"/>
      <c r="AQ133" s="146"/>
      <c r="AR133" s="238"/>
      <c r="AS133" s="239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</row>
    <row r="134" s="7" customFormat="1" spans="1:251">
      <c r="A134" s="353"/>
      <c r="B134" s="233"/>
      <c r="C134" s="234"/>
      <c r="D134" s="143"/>
      <c r="E134" s="144"/>
      <c r="F134" s="145"/>
      <c r="G134" s="145"/>
      <c r="H134" s="26"/>
      <c r="I134" s="26"/>
      <c r="J134" s="143"/>
      <c r="K134" s="26"/>
      <c r="L134" s="2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26"/>
      <c r="AA134" s="143"/>
      <c r="AB134" s="26"/>
      <c r="AC134" s="354"/>
      <c r="AD134" s="355"/>
      <c r="AE134" s="146"/>
      <c r="AF134" s="146"/>
      <c r="AG134" s="146"/>
      <c r="AH134" s="146"/>
      <c r="AI134" s="143"/>
      <c r="AJ134" s="355"/>
      <c r="AK134" s="146"/>
      <c r="AL134" s="146"/>
      <c r="AM134" s="146"/>
      <c r="AN134" s="146"/>
      <c r="AO134" s="146"/>
      <c r="AP134" s="146"/>
      <c r="AQ134" s="146"/>
      <c r="AR134" s="238"/>
      <c r="AS134" s="239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</row>
    <row r="135" s="7" customFormat="1" spans="1:251">
      <c r="A135" s="353"/>
      <c r="B135" s="233"/>
      <c r="C135" s="234"/>
      <c r="D135" s="143"/>
      <c r="E135" s="144"/>
      <c r="F135" s="145"/>
      <c r="G135" s="145"/>
      <c r="H135" s="26"/>
      <c r="I135" s="26"/>
      <c r="J135" s="143"/>
      <c r="K135" s="26"/>
      <c r="L135" s="2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26"/>
      <c r="AA135" s="143"/>
      <c r="AB135" s="26"/>
      <c r="AC135" s="354"/>
      <c r="AD135" s="355"/>
      <c r="AE135" s="146"/>
      <c r="AF135" s="146"/>
      <c r="AG135" s="146"/>
      <c r="AH135" s="146"/>
      <c r="AI135" s="143"/>
      <c r="AJ135" s="355"/>
      <c r="AK135" s="146"/>
      <c r="AL135" s="146"/>
      <c r="AM135" s="146"/>
      <c r="AN135" s="146"/>
      <c r="AO135" s="146"/>
      <c r="AP135" s="146"/>
      <c r="AQ135" s="146"/>
      <c r="AR135" s="238"/>
      <c r="AS135" s="239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</row>
    <row r="136" s="7" customFormat="1" spans="1:251">
      <c r="A136" s="353"/>
      <c r="B136" s="233"/>
      <c r="C136" s="234"/>
      <c r="D136" s="143"/>
      <c r="E136" s="144"/>
      <c r="F136" s="145"/>
      <c r="G136" s="145"/>
      <c r="H136" s="26"/>
      <c r="I136" s="26"/>
      <c r="J136" s="143"/>
      <c r="K136" s="26"/>
      <c r="L136" s="2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26"/>
      <c r="AA136" s="143"/>
      <c r="AB136" s="26"/>
      <c r="AC136" s="354"/>
      <c r="AD136" s="355"/>
      <c r="AE136" s="146"/>
      <c r="AF136" s="146"/>
      <c r="AG136" s="146"/>
      <c r="AH136" s="146"/>
      <c r="AI136" s="143"/>
      <c r="AJ136" s="355"/>
      <c r="AK136" s="146"/>
      <c r="AL136" s="146"/>
      <c r="AM136" s="146"/>
      <c r="AN136" s="146"/>
      <c r="AO136" s="146"/>
      <c r="AP136" s="146"/>
      <c r="AQ136" s="146"/>
      <c r="AR136" s="238"/>
      <c r="AS136" s="239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</row>
    <row r="137" s="7" customFormat="1" spans="1:251">
      <c r="A137" s="353"/>
      <c r="B137" s="233"/>
      <c r="C137" s="234"/>
      <c r="D137" s="143"/>
      <c r="E137" s="144"/>
      <c r="F137" s="145"/>
      <c r="G137" s="145"/>
      <c r="H137" s="26"/>
      <c r="I137" s="26"/>
      <c r="J137" s="143"/>
      <c r="K137" s="26"/>
      <c r="L137" s="2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26"/>
      <c r="AA137" s="143"/>
      <c r="AB137" s="26"/>
      <c r="AC137" s="354"/>
      <c r="AD137" s="355"/>
      <c r="AE137" s="146"/>
      <c r="AF137" s="146"/>
      <c r="AG137" s="146"/>
      <c r="AH137" s="146"/>
      <c r="AI137" s="143"/>
      <c r="AJ137" s="355"/>
      <c r="AK137" s="146"/>
      <c r="AL137" s="146"/>
      <c r="AM137" s="146"/>
      <c r="AN137" s="146"/>
      <c r="AO137" s="146"/>
      <c r="AP137" s="146"/>
      <c r="AQ137" s="146"/>
      <c r="AR137" s="238"/>
      <c r="AS137" s="239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</row>
    <row r="138" s="7" customFormat="1" spans="1:251">
      <c r="A138" s="353"/>
      <c r="B138" s="233"/>
      <c r="C138" s="234"/>
      <c r="D138" s="143"/>
      <c r="E138" s="144"/>
      <c r="F138" s="145"/>
      <c r="G138" s="145"/>
      <c r="H138" s="26"/>
      <c r="I138" s="26"/>
      <c r="J138" s="143"/>
      <c r="K138" s="26"/>
      <c r="L138" s="2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26"/>
      <c r="AA138" s="143"/>
      <c r="AB138" s="26"/>
      <c r="AC138" s="354"/>
      <c r="AD138" s="355"/>
      <c r="AE138" s="146"/>
      <c r="AF138" s="146"/>
      <c r="AG138" s="146"/>
      <c r="AH138" s="146"/>
      <c r="AI138" s="143"/>
      <c r="AJ138" s="355"/>
      <c r="AK138" s="146"/>
      <c r="AL138" s="146"/>
      <c r="AM138" s="146"/>
      <c r="AN138" s="146"/>
      <c r="AO138" s="146"/>
      <c r="AP138" s="146"/>
      <c r="AQ138" s="146"/>
      <c r="AR138" s="238"/>
      <c r="AS138" s="239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</row>
  </sheetData>
  <autoFilter xmlns:etc="http://www.wps.cn/officeDocument/2017/etCustomData" ref="A2:AU111" etc:filterBottomFollowUsedRange="0">
    <extLst/>
  </autoFilter>
  <mergeCells count="51">
    <mergeCell ref="H3:I3"/>
    <mergeCell ref="E4:L4"/>
    <mergeCell ref="M4:O4"/>
    <mergeCell ref="P4:X4"/>
    <mergeCell ref="AE4:AJ4"/>
    <mergeCell ref="AK4:AL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T2"/>
  </mergeCells>
  <pageMargins left="2.04930555555556" right="0.309027777777778" top="0.55" bottom="0.509027777777778" header="0.509027777777778" footer="0.509027777777778"/>
  <pageSetup paperSize="9" orientation="portrait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V41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I47" sqref="I47"/>
    </sheetView>
  </sheetViews>
  <sheetFormatPr defaultColWidth="9" defaultRowHeight="13.5"/>
  <cols>
    <col min="1" max="1" width="3.5" style="140" customWidth="1"/>
    <col min="2" max="2" width="5.875" style="141" customWidth="1"/>
    <col min="3" max="3" width="10.625" style="142" customWidth="1"/>
    <col min="4" max="4" width="3.625" style="143" customWidth="1"/>
    <col min="5" max="5" width="7.625" style="144" customWidth="1"/>
    <col min="6" max="6" width="8.375" style="145" customWidth="1"/>
    <col min="7" max="7" width="6.25" style="28" customWidth="1"/>
    <col min="8" max="8" width="7.05" style="26" customWidth="1"/>
    <col min="9" max="9" width="6.5" style="26" customWidth="1"/>
    <col min="10" max="10" width="4.375" style="143" customWidth="1"/>
    <col min="11" max="11" width="6.25" style="26" customWidth="1"/>
    <col min="12" max="12" width="5.75" style="143" customWidth="1"/>
    <col min="13" max="14" width="3" style="146" hidden="1" customWidth="1"/>
    <col min="15" max="16" width="2.75" style="146" hidden="1" customWidth="1"/>
    <col min="17" max="17" width="2.625" style="146" hidden="1" customWidth="1"/>
    <col min="18" max="18" width="3.125" style="146" hidden="1" customWidth="1"/>
    <col min="19" max="19" width="3" style="146" hidden="1" customWidth="1"/>
    <col min="20" max="20" width="2.75" style="146" hidden="1" customWidth="1"/>
    <col min="21" max="23" width="2.625" style="146" hidden="1" customWidth="1"/>
    <col min="24" max="24" width="3.5" style="146" hidden="1" customWidth="1"/>
    <col min="25" max="25" width="2.75" style="146" hidden="1" customWidth="1"/>
    <col min="26" max="26" width="6.25" style="26" customWidth="1"/>
    <col min="27" max="27" width="4.5" style="147" customWidth="1"/>
    <col min="28" max="28" width="6.25" style="26" customWidth="1"/>
    <col min="29" max="29" width="5.875" style="147" customWidth="1"/>
    <col min="30" max="30" width="7.49166666666667" style="148" customWidth="1"/>
    <col min="31" max="31" width="3.875" style="146" customWidth="1"/>
    <col min="32" max="32" width="0.625" style="146" hidden="1" customWidth="1"/>
    <col min="33" max="33" width="4.375" style="24" hidden="1" customWidth="1"/>
    <col min="34" max="34" width="5.25" style="146" customWidth="1"/>
    <col min="35" max="35" width="5.44166666666667" style="142" customWidth="1"/>
    <col min="36" max="36" width="5.33333333333333" style="149" customWidth="1"/>
    <col min="37" max="37" width="3.875" style="150" customWidth="1"/>
    <col min="38" max="38" width="3.875" style="151" customWidth="1"/>
    <col min="39" max="39" width="3.75" style="151" customWidth="1"/>
    <col min="40" max="42" width="3" style="151" customWidth="1"/>
    <col min="43" max="43" width="2.5" style="151" customWidth="1"/>
    <col min="44" max="44" width="5.875" style="151" customWidth="1"/>
    <col min="45" max="45" width="6.58333333333333" style="145" customWidth="1"/>
    <col min="46" max="46" width="8.525" style="152" customWidth="1"/>
    <col min="47" max="47" width="9.375" style="153" customWidth="1"/>
    <col min="48" max="48" width="11.875" style="137" customWidth="1"/>
    <col min="49" max="49" width="9" style="137" customWidth="1"/>
    <col min="50" max="53" width="9" style="154" customWidth="1"/>
    <col min="54" max="56" width="9" style="155" customWidth="1"/>
    <col min="57" max="254" width="9" style="156" customWidth="1"/>
    <col min="255" max="16384" width="9" style="156"/>
  </cols>
  <sheetData>
    <row r="1" s="136" customFormat="1" ht="31" customHeight="1" spans="1:256">
      <c r="A1" s="157" t="s">
        <v>1579</v>
      </c>
      <c r="B1" s="158"/>
      <c r="C1" s="159"/>
      <c r="D1" s="159"/>
      <c r="E1" s="160"/>
      <c r="F1" s="160"/>
      <c r="G1" s="159"/>
      <c r="H1" s="160"/>
      <c r="I1" s="160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61"/>
      <c r="AB1" s="159"/>
      <c r="AC1" s="161"/>
      <c r="AD1" s="161"/>
      <c r="AE1" s="159"/>
      <c r="AF1" s="159"/>
      <c r="AG1" s="162"/>
      <c r="AH1" s="159"/>
      <c r="AI1" s="159"/>
      <c r="AJ1" s="163"/>
      <c r="AK1" s="164"/>
      <c r="AL1" s="165"/>
      <c r="AM1" s="165"/>
      <c r="AN1" s="165"/>
      <c r="AO1" s="165"/>
      <c r="AP1" s="165"/>
      <c r="AQ1" s="165"/>
      <c r="AR1" s="165"/>
      <c r="AS1" s="160"/>
      <c r="AT1" s="166"/>
      <c r="AU1" s="167"/>
      <c r="AV1" s="166"/>
      <c r="AW1" s="138"/>
      <c r="AX1" s="168"/>
      <c r="AY1" s="168" t="s">
        <v>1580</v>
      </c>
      <c r="AZ1" s="168"/>
      <c r="BA1" s="168"/>
      <c r="BB1" s="169"/>
      <c r="BC1" s="169"/>
      <c r="BD1" s="169"/>
    </row>
    <row r="2" s="137" customFormat="1" ht="11" hidden="1" customHeight="1" spans="1:256">
      <c r="A2" s="170"/>
      <c r="B2" s="171"/>
      <c r="C2" s="172"/>
      <c r="D2" s="172"/>
      <c r="E2" s="173"/>
      <c r="F2" s="174"/>
      <c r="G2" s="166"/>
      <c r="H2" s="173"/>
      <c r="I2" s="173"/>
      <c r="J2" s="172"/>
      <c r="K2" s="172"/>
      <c r="L2" s="166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66"/>
      <c r="AA2" s="175"/>
      <c r="AB2" s="172"/>
      <c r="AC2" s="175"/>
      <c r="AD2" s="175"/>
      <c r="AE2" s="172"/>
      <c r="AF2" s="172"/>
      <c r="AG2" s="172"/>
      <c r="AH2" s="172"/>
      <c r="AI2" s="172"/>
      <c r="AJ2" s="176"/>
      <c r="AK2" s="177"/>
      <c r="AL2" s="172"/>
      <c r="AM2" s="172"/>
      <c r="AN2" s="172"/>
      <c r="AO2" s="172"/>
      <c r="AP2" s="172"/>
      <c r="AQ2" s="172"/>
      <c r="AR2" s="172"/>
      <c r="AS2" s="174"/>
      <c r="AT2" s="172"/>
      <c r="AU2" s="178"/>
      <c r="AV2" s="172"/>
      <c r="AX2" s="154"/>
      <c r="AY2" s="154"/>
      <c r="AZ2" s="154"/>
      <c r="BA2" s="154"/>
      <c r="BB2" s="155"/>
      <c r="BC2" s="155"/>
      <c r="BD2" s="155"/>
    </row>
    <row r="3" s="138" customFormat="1" ht="15" customHeight="1" spans="1:256">
      <c r="A3" s="179"/>
      <c r="B3" s="180" t="s">
        <v>1</v>
      </c>
      <c r="C3" s="181"/>
      <c r="E3" s="182" t="e">
        <f>SUM(#REF!)</f>
        <v>#REF!</v>
      </c>
      <c r="F3" s="183"/>
      <c r="H3" s="184"/>
      <c r="I3" s="184"/>
      <c r="K3" s="183"/>
      <c r="Z3" s="183"/>
      <c r="AA3" s="185"/>
      <c r="AB3" s="183"/>
      <c r="AC3" s="185"/>
      <c r="AD3" s="185"/>
      <c r="AI3" s="186"/>
      <c r="AJ3" s="187"/>
      <c r="AK3" s="188"/>
      <c r="AS3" s="183"/>
      <c r="AU3" s="189"/>
      <c r="AX3" s="168"/>
      <c r="AY3" s="168"/>
      <c r="AZ3" s="168"/>
      <c r="BA3" s="168"/>
      <c r="BB3" s="169"/>
      <c r="BC3" s="169"/>
      <c r="BD3" s="169"/>
    </row>
    <row r="4" s="138" customFormat="1" ht="20" customHeight="1" spans="1:256">
      <c r="B4" s="190" t="s">
        <v>3</v>
      </c>
      <c r="C4" s="191" t="s">
        <v>1581</v>
      </c>
      <c r="D4" s="192" t="s">
        <v>5</v>
      </c>
      <c r="E4" s="193" t="s">
        <v>6</v>
      </c>
      <c r="F4" s="194"/>
      <c r="G4" s="179"/>
      <c r="H4" s="194"/>
      <c r="I4" s="194"/>
      <c r="J4" s="179"/>
      <c r="K4" s="179"/>
      <c r="L4" s="179"/>
      <c r="M4" s="179" t="s">
        <v>7</v>
      </c>
      <c r="N4" s="179"/>
      <c r="O4" s="179"/>
      <c r="P4" s="179" t="s">
        <v>8</v>
      </c>
      <c r="Q4" s="179"/>
      <c r="R4" s="179"/>
      <c r="S4" s="179"/>
      <c r="T4" s="179"/>
      <c r="U4" s="179"/>
      <c r="V4" s="179"/>
      <c r="W4" s="179"/>
      <c r="X4" s="179"/>
      <c r="Y4" s="192" t="s">
        <v>9</v>
      </c>
      <c r="Z4" s="195" t="s">
        <v>10</v>
      </c>
      <c r="AA4" s="196" t="s">
        <v>11</v>
      </c>
      <c r="AB4" s="195" t="s">
        <v>12</v>
      </c>
      <c r="AC4" s="196" t="s">
        <v>13</v>
      </c>
      <c r="AD4" s="196" t="s">
        <v>14</v>
      </c>
      <c r="AE4" s="197" t="s">
        <v>15</v>
      </c>
      <c r="AF4" s="197"/>
      <c r="AG4" s="197"/>
      <c r="AH4" s="197"/>
      <c r="AI4" s="191"/>
      <c r="AJ4" s="198"/>
      <c r="AK4" s="199"/>
      <c r="AL4" s="179" t="s">
        <v>16</v>
      </c>
      <c r="AM4" s="179"/>
      <c r="AN4" s="192" t="s">
        <v>17</v>
      </c>
      <c r="AO4" s="192" t="s">
        <v>18</v>
      </c>
      <c r="AP4" s="192" t="s">
        <v>19</v>
      </c>
      <c r="AQ4" s="192" t="s">
        <v>20</v>
      </c>
      <c r="AR4" s="192" t="s">
        <v>21</v>
      </c>
      <c r="AS4" s="200" t="s">
        <v>1582</v>
      </c>
      <c r="AT4" s="201" t="s">
        <v>23</v>
      </c>
      <c r="AU4" s="202" t="s">
        <v>24</v>
      </c>
      <c r="AV4" s="179" t="s">
        <v>1583</v>
      </c>
      <c r="AX4" s="168"/>
      <c r="AY4" s="168"/>
      <c r="AZ4" s="168"/>
      <c r="BA4" s="168"/>
      <c r="BB4" s="169"/>
      <c r="BC4" s="169"/>
      <c r="BD4" s="169"/>
    </row>
    <row r="5" s="138" customFormat="1" ht="11" customHeight="1" spans="1:256">
      <c r="B5" s="190"/>
      <c r="C5" s="191"/>
      <c r="D5" s="192"/>
      <c r="E5" s="203" t="s">
        <v>25</v>
      </c>
      <c r="F5" s="195" t="s">
        <v>26</v>
      </c>
      <c r="G5" s="197" t="s">
        <v>27</v>
      </c>
      <c r="H5" s="195" t="s">
        <v>28</v>
      </c>
      <c r="I5" s="195" t="s">
        <v>29</v>
      </c>
      <c r="J5" s="197" t="s">
        <v>30</v>
      </c>
      <c r="K5" s="195" t="s">
        <v>31</v>
      </c>
      <c r="L5" s="197" t="s">
        <v>32</v>
      </c>
      <c r="M5" s="192" t="s">
        <v>33</v>
      </c>
      <c r="N5" s="192" t="s">
        <v>34</v>
      </c>
      <c r="O5" s="192" t="s">
        <v>35</v>
      </c>
      <c r="P5" s="192" t="s">
        <v>36</v>
      </c>
      <c r="Q5" s="192" t="s">
        <v>37</v>
      </c>
      <c r="R5" s="192" t="s">
        <v>38</v>
      </c>
      <c r="S5" s="192" t="s">
        <v>39</v>
      </c>
      <c r="T5" s="192" t="s">
        <v>40</v>
      </c>
      <c r="U5" s="179" t="s">
        <v>41</v>
      </c>
      <c r="V5" s="179"/>
      <c r="W5" s="179"/>
      <c r="X5" s="179" t="s">
        <v>42</v>
      </c>
      <c r="Y5" s="192"/>
      <c r="Z5" s="195"/>
      <c r="AA5" s="196"/>
      <c r="AB5" s="195"/>
      <c r="AC5" s="196"/>
      <c r="AD5" s="196"/>
      <c r="AE5" s="204" t="s">
        <v>43</v>
      </c>
      <c r="AF5" s="197" t="s">
        <v>44</v>
      </c>
      <c r="AG5" s="197" t="s">
        <v>45</v>
      </c>
      <c r="AH5" s="197" t="s">
        <v>46</v>
      </c>
      <c r="AI5" s="191" t="s">
        <v>47</v>
      </c>
      <c r="AJ5" s="198" t="s">
        <v>48</v>
      </c>
      <c r="AK5" s="205" t="s">
        <v>49</v>
      </c>
      <c r="AL5" s="192" t="s">
        <v>50</v>
      </c>
      <c r="AM5" s="192" t="s">
        <v>51</v>
      </c>
      <c r="AN5" s="192"/>
      <c r="AO5" s="192"/>
      <c r="AP5" s="192"/>
      <c r="AQ5" s="192"/>
      <c r="AR5" s="192"/>
      <c r="AS5" s="206"/>
      <c r="AT5" s="207"/>
      <c r="AU5" s="202"/>
      <c r="AV5" s="179"/>
      <c r="AX5" s="168"/>
      <c r="AY5" s="168"/>
      <c r="AZ5" s="168"/>
      <c r="BA5" s="168"/>
      <c r="BB5" s="169"/>
      <c r="BC5" s="169"/>
      <c r="BD5" s="169"/>
    </row>
    <row r="6" s="138" customFormat="1" ht="12" customHeight="1" spans="1:256">
      <c r="B6" s="190"/>
      <c r="C6" s="191"/>
      <c r="D6" s="192"/>
      <c r="E6" s="203"/>
      <c r="F6" s="195"/>
      <c r="G6" s="197"/>
      <c r="H6" s="195"/>
      <c r="I6" s="195"/>
      <c r="J6" s="197"/>
      <c r="K6" s="195"/>
      <c r="L6" s="197"/>
      <c r="M6" s="192"/>
      <c r="N6" s="192"/>
      <c r="O6" s="192"/>
      <c r="P6" s="192"/>
      <c r="Q6" s="192"/>
      <c r="R6" s="192"/>
      <c r="S6" s="192"/>
      <c r="T6" s="192"/>
      <c r="U6" s="179" t="s">
        <v>52</v>
      </c>
      <c r="V6" s="179"/>
      <c r="W6" s="179"/>
      <c r="X6" s="179" t="s">
        <v>42</v>
      </c>
      <c r="Y6" s="192"/>
      <c r="Z6" s="195"/>
      <c r="AA6" s="196"/>
      <c r="AB6" s="195"/>
      <c r="AC6" s="196"/>
      <c r="AD6" s="196"/>
      <c r="AE6" s="204"/>
      <c r="AF6" s="197"/>
      <c r="AG6" s="197"/>
      <c r="AH6" s="197"/>
      <c r="AI6" s="191"/>
      <c r="AJ6" s="198"/>
      <c r="AK6" s="205"/>
      <c r="AL6" s="192"/>
      <c r="AM6" s="192"/>
      <c r="AN6" s="192"/>
      <c r="AO6" s="192"/>
      <c r="AP6" s="192"/>
      <c r="AQ6" s="192"/>
      <c r="AR6" s="192"/>
      <c r="AS6" s="206"/>
      <c r="AT6" s="207"/>
      <c r="AU6" s="202"/>
      <c r="AV6" s="179"/>
      <c r="AW6" s="138"/>
      <c r="AX6" s="168"/>
      <c r="AY6" s="168"/>
      <c r="AZ6" s="168"/>
      <c r="BA6" s="168"/>
      <c r="BB6" s="169"/>
      <c r="BC6" s="169"/>
      <c r="BD6" s="169"/>
    </row>
    <row r="7" s="6" customFormat="1" ht="15" customHeight="1" spans="1:256">
      <c r="A7" s="68">
        <v>1</v>
      </c>
      <c r="B7" s="90">
        <v>2</v>
      </c>
      <c r="C7" s="90">
        <v>3</v>
      </c>
      <c r="D7" s="91">
        <v>4</v>
      </c>
      <c r="E7" s="92">
        <v>5</v>
      </c>
      <c r="F7" s="92">
        <v>6</v>
      </c>
      <c r="G7" s="90">
        <v>7</v>
      </c>
      <c r="H7" s="92">
        <v>8</v>
      </c>
      <c r="I7" s="92">
        <v>9</v>
      </c>
      <c r="J7" s="67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  <c r="T7" s="91">
        <v>20</v>
      </c>
      <c r="U7" s="91">
        <v>21</v>
      </c>
      <c r="V7" s="91">
        <v>22</v>
      </c>
      <c r="W7" s="91">
        <v>23</v>
      </c>
      <c r="X7" s="91">
        <v>24</v>
      </c>
      <c r="Y7" s="91">
        <v>25</v>
      </c>
      <c r="Z7" s="91">
        <v>26</v>
      </c>
      <c r="AA7" s="93">
        <v>27</v>
      </c>
      <c r="AB7" s="91">
        <v>28</v>
      </c>
      <c r="AC7" s="91">
        <v>29</v>
      </c>
      <c r="AD7" s="91">
        <v>30</v>
      </c>
      <c r="AE7" s="78">
        <v>31</v>
      </c>
      <c r="AF7" s="78">
        <v>32</v>
      </c>
      <c r="AG7" s="67">
        <v>33</v>
      </c>
      <c r="AH7" s="78">
        <v>34</v>
      </c>
      <c r="AI7" s="90">
        <v>35</v>
      </c>
      <c r="AJ7" s="96">
        <v>36</v>
      </c>
      <c r="AK7" s="78">
        <v>37</v>
      </c>
      <c r="AL7" s="78">
        <v>38</v>
      </c>
      <c r="AM7" s="78">
        <v>39</v>
      </c>
      <c r="AN7" s="78">
        <v>40</v>
      </c>
      <c r="AO7" s="78">
        <v>41</v>
      </c>
      <c r="AP7" s="78">
        <v>42</v>
      </c>
      <c r="AQ7" s="78">
        <v>43</v>
      </c>
      <c r="AR7" s="96">
        <v>44</v>
      </c>
      <c r="AS7" s="97" t="s">
        <v>618</v>
      </c>
      <c r="AT7" s="98">
        <v>46</v>
      </c>
      <c r="AU7" s="99">
        <v>47</v>
      </c>
      <c r="AV7" s="5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100"/>
      <c r="IN7" s="100"/>
      <c r="IO7" s="100"/>
      <c r="IP7" s="100"/>
      <c r="IQ7" s="100"/>
      <c r="IR7" s="100"/>
      <c r="IS7" s="100"/>
      <c r="IT7" s="100"/>
      <c r="IU7" s="100"/>
      <c r="IV7" s="100"/>
    </row>
    <row r="8" ht="15" spans="1:256">
      <c r="A8" s="140">
        <v>1</v>
      </c>
      <c r="B8" s="208" t="s">
        <v>56</v>
      </c>
      <c r="C8" s="209" t="s">
        <v>1342</v>
      </c>
      <c r="D8" s="210" t="s">
        <v>1584</v>
      </c>
      <c r="E8" s="209" t="s">
        <v>1585</v>
      </c>
      <c r="F8" s="97" t="s">
        <v>1586</v>
      </c>
      <c r="G8" s="97" t="s">
        <v>296</v>
      </c>
      <c r="H8" s="211" t="s">
        <v>239</v>
      </c>
      <c r="I8" s="211"/>
      <c r="J8" s="211" t="s">
        <v>695</v>
      </c>
      <c r="K8" s="210">
        <v>47.4</v>
      </c>
      <c r="L8" s="211" t="s">
        <v>62</v>
      </c>
      <c r="M8" s="211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0">
        <v>47.3</v>
      </c>
      <c r="AA8" s="213">
        <f t="shared" ref="AA8:AA13" si="0">(K8-Z8)/K8*100</f>
        <v>0.210970464135024</v>
      </c>
      <c r="AB8" s="210">
        <v>87.4</v>
      </c>
      <c r="AC8" s="214">
        <f>(AB8-Z8)*VLOOKUP(AE8,公斤水的体积!A:B,2,)</f>
        <v>40.217894</v>
      </c>
      <c r="AD8" s="215">
        <f t="shared" ref="AD8:AD13" si="1">(AC8-L8)/L8*100</f>
        <v>0.544735000000021</v>
      </c>
      <c r="AE8" s="114">
        <v>25</v>
      </c>
      <c r="AF8" s="212"/>
      <c r="AG8" s="114"/>
      <c r="AH8" s="212">
        <v>1.4</v>
      </c>
      <c r="AI8" s="216">
        <v>150</v>
      </c>
      <c r="AJ8" s="217">
        <f t="shared" ref="AJ8:AJ13" si="2">AH8/AI8*100</f>
        <v>0.933333333333333</v>
      </c>
      <c r="AK8" s="116" t="s">
        <v>64</v>
      </c>
      <c r="AL8" s="116" t="s">
        <v>64</v>
      </c>
      <c r="AM8" s="116" t="s">
        <v>64</v>
      </c>
      <c r="AN8" s="116" t="s">
        <v>64</v>
      </c>
      <c r="AO8" s="116" t="s">
        <v>64</v>
      </c>
      <c r="AP8" s="116" t="s">
        <v>64</v>
      </c>
      <c r="AQ8" s="116" t="s">
        <v>64</v>
      </c>
      <c r="AR8" s="218" t="str">
        <f t="shared" ref="AR8:AR13" si="3">IF(AND(AD8&lt;10,AD8&gt;=-0.1,AA8&lt;5,AA8&gt;-1,AJ8&lt;6,AJ8&gt;=0),"合格","不合格")</f>
        <v>合格</v>
      </c>
      <c r="AS8" s="98" t="s">
        <v>1338</v>
      </c>
      <c r="AT8" s="209" t="s">
        <v>1342</v>
      </c>
    </row>
    <row r="9" ht="15" spans="1:256">
      <c r="A9" s="140">
        <v>2</v>
      </c>
      <c r="B9" s="208" t="s">
        <v>56</v>
      </c>
      <c r="C9" s="209" t="s">
        <v>1342</v>
      </c>
      <c r="D9" s="210" t="s">
        <v>1584</v>
      </c>
      <c r="E9" s="209" t="s">
        <v>1587</v>
      </c>
      <c r="F9" s="97" t="s">
        <v>1588</v>
      </c>
      <c r="G9" s="97" t="s">
        <v>60</v>
      </c>
      <c r="H9" s="211" t="s">
        <v>653</v>
      </c>
      <c r="I9" s="211"/>
      <c r="J9" s="211" t="s">
        <v>1589</v>
      </c>
      <c r="K9" s="210">
        <v>45.4</v>
      </c>
      <c r="L9" s="211" t="s">
        <v>62</v>
      </c>
      <c r="M9" s="211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0">
        <v>45.3</v>
      </c>
      <c r="AA9" s="213">
        <f t="shared" si="0"/>
        <v>0.22026431718062</v>
      </c>
      <c r="AB9" s="210">
        <v>85.4</v>
      </c>
      <c r="AC9" s="214">
        <f>(AB9-Z9)*VLOOKUP(AE9,公斤水的体积!A:B,2,)</f>
        <v>40.217894</v>
      </c>
      <c r="AD9" s="215">
        <f t="shared" si="1"/>
        <v>0.544735000000021</v>
      </c>
      <c r="AE9" s="114">
        <v>25</v>
      </c>
      <c r="AF9" s="212"/>
      <c r="AG9" s="114"/>
      <c r="AH9" s="212">
        <v>3.1</v>
      </c>
      <c r="AI9" s="216">
        <v>168.5</v>
      </c>
      <c r="AJ9" s="217">
        <f t="shared" si="2"/>
        <v>1.83976261127596</v>
      </c>
      <c r="AK9" s="116" t="s">
        <v>64</v>
      </c>
      <c r="AL9" s="116" t="s">
        <v>64</v>
      </c>
      <c r="AM9" s="116" t="s">
        <v>64</v>
      </c>
      <c r="AN9" s="116" t="s">
        <v>64</v>
      </c>
      <c r="AO9" s="116" t="s">
        <v>64</v>
      </c>
      <c r="AP9" s="116" t="s">
        <v>64</v>
      </c>
      <c r="AQ9" s="116" t="s">
        <v>64</v>
      </c>
      <c r="AR9" s="218" t="str">
        <f t="shared" si="3"/>
        <v>合格</v>
      </c>
      <c r="AS9" s="98" t="s">
        <v>1338</v>
      </c>
      <c r="AT9" s="209" t="s">
        <v>1342</v>
      </c>
    </row>
    <row r="10" ht="15" spans="1:256">
      <c r="A10" s="140">
        <v>3</v>
      </c>
      <c r="B10" s="208" t="s">
        <v>56</v>
      </c>
      <c r="C10" s="209" t="s">
        <v>1342</v>
      </c>
      <c r="D10" s="210" t="s">
        <v>1584</v>
      </c>
      <c r="E10" s="209" t="s">
        <v>1590</v>
      </c>
      <c r="F10" s="97" t="s">
        <v>1591</v>
      </c>
      <c r="G10" s="97" t="s">
        <v>296</v>
      </c>
      <c r="H10" s="211" t="s">
        <v>239</v>
      </c>
      <c r="I10" s="211"/>
      <c r="J10" s="211" t="s">
        <v>1589</v>
      </c>
      <c r="K10" s="210">
        <v>45</v>
      </c>
      <c r="L10" s="211" t="s">
        <v>62</v>
      </c>
      <c r="M10" s="211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0">
        <v>44.9</v>
      </c>
      <c r="AA10" s="213">
        <f t="shared" si="0"/>
        <v>0.222222222222225</v>
      </c>
      <c r="AB10" s="210">
        <v>85</v>
      </c>
      <c r="AC10" s="214">
        <f>(AB10-Z10)*VLOOKUP(AE10,公斤水的体积!A:B,2,)</f>
        <v>40.217894</v>
      </c>
      <c r="AD10" s="215">
        <f t="shared" si="1"/>
        <v>0.544735000000003</v>
      </c>
      <c r="AE10" s="114">
        <v>25</v>
      </c>
      <c r="AF10" s="212"/>
      <c r="AG10" s="114"/>
      <c r="AH10" s="212">
        <v>2</v>
      </c>
      <c r="AI10" s="216">
        <v>166.7</v>
      </c>
      <c r="AJ10" s="217">
        <f t="shared" si="2"/>
        <v>1.1997600479904</v>
      </c>
      <c r="AK10" s="116" t="s">
        <v>64</v>
      </c>
      <c r="AL10" s="116" t="s">
        <v>64</v>
      </c>
      <c r="AM10" s="116" t="s">
        <v>64</v>
      </c>
      <c r="AN10" s="116" t="s">
        <v>64</v>
      </c>
      <c r="AO10" s="116" t="s">
        <v>64</v>
      </c>
      <c r="AP10" s="116" t="s">
        <v>64</v>
      </c>
      <c r="AQ10" s="116" t="s">
        <v>64</v>
      </c>
      <c r="AR10" s="218" t="str">
        <f t="shared" si="3"/>
        <v>合格</v>
      </c>
      <c r="AS10" s="98" t="s">
        <v>1338</v>
      </c>
      <c r="AT10" s="209" t="s">
        <v>1342</v>
      </c>
    </row>
    <row r="11" ht="15" spans="1:256">
      <c r="A11" s="140">
        <v>4</v>
      </c>
      <c r="B11" s="208" t="s">
        <v>56</v>
      </c>
      <c r="C11" s="209" t="s">
        <v>1342</v>
      </c>
      <c r="D11" s="210" t="s">
        <v>1584</v>
      </c>
      <c r="E11" s="209" t="s">
        <v>1592</v>
      </c>
      <c r="F11" s="97" t="s">
        <v>1593</v>
      </c>
      <c r="G11" s="97" t="s">
        <v>351</v>
      </c>
      <c r="H11" s="211" t="s">
        <v>1594</v>
      </c>
      <c r="I11" s="211" t="s">
        <v>1341</v>
      </c>
      <c r="J11" s="211" t="s">
        <v>695</v>
      </c>
      <c r="K11" s="210">
        <v>57.6</v>
      </c>
      <c r="L11" s="211" t="s">
        <v>90</v>
      </c>
      <c r="M11" s="211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0">
        <v>57.5</v>
      </c>
      <c r="AA11" s="213">
        <f t="shared" si="0"/>
        <v>0.173611111111114</v>
      </c>
      <c r="AB11" s="210">
        <v>98</v>
      </c>
      <c r="AC11" s="214">
        <f>(AB11-Z11)*VLOOKUP(AE11,公斤水的体积!A:B,2,)</f>
        <v>40.61907</v>
      </c>
      <c r="AD11" s="215">
        <f t="shared" si="1"/>
        <v>0.54225247524753</v>
      </c>
      <c r="AE11" s="114">
        <v>25</v>
      </c>
      <c r="AF11" s="212"/>
      <c r="AG11" s="114"/>
      <c r="AH11" s="212">
        <v>1</v>
      </c>
      <c r="AI11" s="216">
        <v>136.7</v>
      </c>
      <c r="AJ11" s="217">
        <f t="shared" si="2"/>
        <v>0.731528895391368</v>
      </c>
      <c r="AK11" s="116" t="s">
        <v>64</v>
      </c>
      <c r="AL11" s="116" t="s">
        <v>64</v>
      </c>
      <c r="AM11" s="116" t="s">
        <v>64</v>
      </c>
      <c r="AN11" s="116" t="s">
        <v>64</v>
      </c>
      <c r="AO11" s="116" t="s">
        <v>64</v>
      </c>
      <c r="AP11" s="116" t="s">
        <v>64</v>
      </c>
      <c r="AQ11" s="116" t="s">
        <v>64</v>
      </c>
      <c r="AR11" s="218" t="str">
        <f t="shared" si="3"/>
        <v>合格</v>
      </c>
      <c r="AS11" s="98" t="s">
        <v>1338</v>
      </c>
      <c r="AT11" s="209" t="s">
        <v>1342</v>
      </c>
    </row>
    <row r="12" ht="15" spans="1:256">
      <c r="A12" s="140">
        <v>5</v>
      </c>
      <c r="B12" s="208" t="s">
        <v>56</v>
      </c>
      <c r="C12" s="209" t="s">
        <v>1342</v>
      </c>
      <c r="D12" s="210" t="s">
        <v>1584</v>
      </c>
      <c r="E12" s="209" t="s">
        <v>1595</v>
      </c>
      <c r="F12" s="97" t="s">
        <v>1596</v>
      </c>
      <c r="G12" s="97" t="s">
        <v>118</v>
      </c>
      <c r="H12" s="211" t="s">
        <v>879</v>
      </c>
      <c r="I12" s="211" t="s">
        <v>287</v>
      </c>
      <c r="J12" s="211" t="s">
        <v>695</v>
      </c>
      <c r="K12" s="210">
        <v>46.2</v>
      </c>
      <c r="L12" s="211" t="s">
        <v>62</v>
      </c>
      <c r="M12" s="211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0">
        <v>46.1</v>
      </c>
      <c r="AA12" s="213">
        <f t="shared" si="0"/>
        <v>0.21645021645022</v>
      </c>
      <c r="AB12" s="210">
        <v>86.2</v>
      </c>
      <c r="AC12" s="214">
        <f>(AB12-Z12)*VLOOKUP(AE12,公斤水的体积!A:B,2,)</f>
        <v>40.217894</v>
      </c>
      <c r="AD12" s="215">
        <f t="shared" si="1"/>
        <v>0.544735000000003</v>
      </c>
      <c r="AE12" s="114">
        <v>25</v>
      </c>
      <c r="AF12" s="212"/>
      <c r="AG12" s="114"/>
      <c r="AH12" s="212">
        <v>1.4</v>
      </c>
      <c r="AI12" s="216">
        <v>162.2</v>
      </c>
      <c r="AJ12" s="217">
        <f t="shared" si="2"/>
        <v>0.863131935881628</v>
      </c>
      <c r="AK12" s="116" t="s">
        <v>64</v>
      </c>
      <c r="AL12" s="116" t="s">
        <v>64</v>
      </c>
      <c r="AM12" s="116" t="s">
        <v>64</v>
      </c>
      <c r="AN12" s="116" t="s">
        <v>64</v>
      </c>
      <c r="AO12" s="116" t="s">
        <v>64</v>
      </c>
      <c r="AP12" s="116" t="s">
        <v>64</v>
      </c>
      <c r="AQ12" s="116" t="s">
        <v>64</v>
      </c>
      <c r="AR12" s="218" t="str">
        <f t="shared" si="3"/>
        <v>合格</v>
      </c>
      <c r="AS12" s="98" t="s">
        <v>1338</v>
      </c>
      <c r="AT12" s="209" t="s">
        <v>1342</v>
      </c>
    </row>
    <row r="13" ht="15" spans="1:256">
      <c r="A13" s="140">
        <v>6</v>
      </c>
      <c r="B13" s="208" t="s">
        <v>56</v>
      </c>
      <c r="C13" s="209" t="s">
        <v>1342</v>
      </c>
      <c r="D13" s="210" t="s">
        <v>1584</v>
      </c>
      <c r="E13" s="209" t="s">
        <v>1597</v>
      </c>
      <c r="F13" s="97" t="s">
        <v>1598</v>
      </c>
      <c r="G13" s="97" t="s">
        <v>351</v>
      </c>
      <c r="H13" s="211" t="s">
        <v>322</v>
      </c>
      <c r="I13" s="211" t="s">
        <v>874</v>
      </c>
      <c r="J13" s="211" t="s">
        <v>1589</v>
      </c>
      <c r="K13" s="210">
        <v>53.4</v>
      </c>
      <c r="L13" s="211" t="s">
        <v>129</v>
      </c>
      <c r="M13" s="211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0">
        <v>53.3</v>
      </c>
      <c r="AA13" s="213">
        <f t="shared" ref="AA13:AA19" si="4">(K13-Z13)/K13*100</f>
        <v>0.187265917602999</v>
      </c>
      <c r="AB13" s="210">
        <v>94.4</v>
      </c>
      <c r="AC13" s="214">
        <f>(AB13-Z13)*VLOOKUP(AE13,公斤水的体积!A:B,2,)</f>
        <v>41.220834</v>
      </c>
      <c r="AD13" s="215">
        <f t="shared" ref="AD13:AD19" si="5">(AC13-L13)/L13*100</f>
        <v>0.538619512195131</v>
      </c>
      <c r="AE13" s="114">
        <v>25</v>
      </c>
      <c r="AF13" s="212"/>
      <c r="AG13" s="114"/>
      <c r="AH13" s="212">
        <v>1.7</v>
      </c>
      <c r="AI13" s="216">
        <v>144.8</v>
      </c>
      <c r="AJ13" s="217">
        <f t="shared" ref="AJ13:AJ19" si="6">AH13/AI13*100</f>
        <v>1.17403314917127</v>
      </c>
      <c r="AK13" s="116" t="s">
        <v>64</v>
      </c>
      <c r="AL13" s="116" t="s">
        <v>64</v>
      </c>
      <c r="AM13" s="116" t="s">
        <v>64</v>
      </c>
      <c r="AN13" s="116" t="s">
        <v>64</v>
      </c>
      <c r="AO13" s="116" t="s">
        <v>64</v>
      </c>
      <c r="AP13" s="116" t="s">
        <v>64</v>
      </c>
      <c r="AQ13" s="116" t="s">
        <v>64</v>
      </c>
      <c r="AR13" s="218" t="str">
        <f t="shared" ref="AR13:AR19" si="7">IF(AND(AD13&lt;10,AD13&gt;=-0.1,AA13&lt;5,AA13&gt;-1,AJ13&lt;6,AJ13&gt;=0),"合格","不合格")</f>
        <v>合格</v>
      </c>
      <c r="AS13" s="98" t="s">
        <v>1338</v>
      </c>
      <c r="AT13" s="209" t="s">
        <v>1342</v>
      </c>
    </row>
    <row r="14" ht="15" spans="1:256">
      <c r="A14" s="140">
        <v>7</v>
      </c>
      <c r="B14" s="208" t="s">
        <v>56</v>
      </c>
      <c r="C14" s="209" t="s">
        <v>1420</v>
      </c>
      <c r="D14" s="210" t="s">
        <v>1584</v>
      </c>
      <c r="E14" s="209" t="s">
        <v>1599</v>
      </c>
      <c r="F14" s="97" t="s">
        <v>1600</v>
      </c>
      <c r="G14" s="97" t="s">
        <v>79</v>
      </c>
      <c r="H14" s="211" t="s">
        <v>259</v>
      </c>
      <c r="I14" s="211" t="s">
        <v>287</v>
      </c>
      <c r="J14" s="211" t="s">
        <v>695</v>
      </c>
      <c r="K14" s="210">
        <v>49.3</v>
      </c>
      <c r="L14" s="211" t="s">
        <v>114</v>
      </c>
      <c r="M14" s="211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0">
        <v>49.2</v>
      </c>
      <c r="AA14" s="213">
        <f t="shared" si="4"/>
        <v>0.202839756592281</v>
      </c>
      <c r="AB14" s="210">
        <v>89.5</v>
      </c>
      <c r="AC14" s="214">
        <f>(AB14-Z14)*VLOOKUP(AE14,公斤水的体积!A:B,2,)</f>
        <v>40.390272</v>
      </c>
      <c r="AD14" s="215">
        <f t="shared" si="5"/>
        <v>0.473313432835804</v>
      </c>
      <c r="AE14" s="114">
        <v>23</v>
      </c>
      <c r="AF14" s="212"/>
      <c r="AG14" s="114"/>
      <c r="AH14" s="212">
        <v>0.4</v>
      </c>
      <c r="AI14" s="216">
        <v>151.4</v>
      </c>
      <c r="AJ14" s="217">
        <f t="shared" si="6"/>
        <v>0.264200792602378</v>
      </c>
      <c r="AK14" s="116" t="s">
        <v>64</v>
      </c>
      <c r="AL14" s="116" t="s">
        <v>64</v>
      </c>
      <c r="AM14" s="116" t="s">
        <v>64</v>
      </c>
      <c r="AN14" s="116" t="s">
        <v>64</v>
      </c>
      <c r="AO14" s="116" t="s">
        <v>64</v>
      </c>
      <c r="AP14" s="116" t="s">
        <v>64</v>
      </c>
      <c r="AQ14" s="116" t="s">
        <v>64</v>
      </c>
      <c r="AR14" s="218" t="str">
        <f t="shared" si="7"/>
        <v>合格</v>
      </c>
      <c r="AS14" s="98" t="s">
        <v>1338</v>
      </c>
      <c r="AT14" s="209" t="s">
        <v>1420</v>
      </c>
    </row>
    <row r="15" ht="15" spans="1:256">
      <c r="A15" s="140">
        <v>8</v>
      </c>
      <c r="B15" s="208" t="s">
        <v>56</v>
      </c>
      <c r="C15" s="209" t="s">
        <v>1420</v>
      </c>
      <c r="D15" s="210" t="s">
        <v>1584</v>
      </c>
      <c r="E15" s="209" t="s">
        <v>1601</v>
      </c>
      <c r="F15" s="97" t="s">
        <v>1602</v>
      </c>
      <c r="G15" s="97" t="s">
        <v>296</v>
      </c>
      <c r="H15" s="211" t="s">
        <v>239</v>
      </c>
      <c r="I15" s="211"/>
      <c r="J15" s="211" t="s">
        <v>1589</v>
      </c>
      <c r="K15" s="210">
        <v>45.6</v>
      </c>
      <c r="L15" s="211" t="s">
        <v>62</v>
      </c>
      <c r="M15" s="211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0">
        <v>45.5</v>
      </c>
      <c r="AA15" s="213">
        <f t="shared" si="4"/>
        <v>0.219298245614038</v>
      </c>
      <c r="AB15" s="210">
        <v>85.6</v>
      </c>
      <c r="AC15" s="214">
        <f>(AB15-Z15)*VLOOKUP(AE15,公斤水的体积!A:B,2,)</f>
        <v>40.189824</v>
      </c>
      <c r="AD15" s="215">
        <f t="shared" si="5"/>
        <v>0.474559999999986</v>
      </c>
      <c r="AE15" s="114">
        <v>23</v>
      </c>
      <c r="AF15" s="212"/>
      <c r="AG15" s="114"/>
      <c r="AH15" s="212">
        <v>0.9</v>
      </c>
      <c r="AI15" s="216">
        <v>162.6</v>
      </c>
      <c r="AJ15" s="217">
        <f t="shared" si="6"/>
        <v>0.553505535055351</v>
      </c>
      <c r="AK15" s="116" t="s">
        <v>64</v>
      </c>
      <c r="AL15" s="116" t="s">
        <v>64</v>
      </c>
      <c r="AM15" s="116" t="s">
        <v>64</v>
      </c>
      <c r="AN15" s="116" t="s">
        <v>64</v>
      </c>
      <c r="AO15" s="116" t="s">
        <v>64</v>
      </c>
      <c r="AP15" s="116" t="s">
        <v>64</v>
      </c>
      <c r="AQ15" s="116" t="s">
        <v>64</v>
      </c>
      <c r="AR15" s="218" t="str">
        <f t="shared" si="7"/>
        <v>合格</v>
      </c>
      <c r="AS15" s="98" t="s">
        <v>1338</v>
      </c>
      <c r="AT15" s="209" t="s">
        <v>1420</v>
      </c>
    </row>
    <row r="16" ht="15" spans="1:256">
      <c r="A16" s="140">
        <v>9</v>
      </c>
      <c r="B16" s="208" t="s">
        <v>56</v>
      </c>
      <c r="C16" s="209" t="s">
        <v>1420</v>
      </c>
      <c r="D16" s="210" t="s">
        <v>1584</v>
      </c>
      <c r="E16" s="209" t="s">
        <v>1603</v>
      </c>
      <c r="F16" s="97" t="s">
        <v>1604</v>
      </c>
      <c r="G16" s="97" t="s">
        <v>118</v>
      </c>
      <c r="H16" s="211" t="s">
        <v>1306</v>
      </c>
      <c r="I16" s="211" t="s">
        <v>1546</v>
      </c>
      <c r="J16" s="211" t="s">
        <v>695</v>
      </c>
      <c r="K16" s="210">
        <v>47.2</v>
      </c>
      <c r="L16" s="211" t="s">
        <v>221</v>
      </c>
      <c r="M16" s="211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0">
        <v>47.1</v>
      </c>
      <c r="AA16" s="213">
        <f t="shared" si="4"/>
        <v>0.211864406779664</v>
      </c>
      <c r="AB16" s="210">
        <v>85.2</v>
      </c>
      <c r="AC16" s="214">
        <f>(AB16-Z16)*VLOOKUP(AE16,公斤水的体积!A:B,2,)</f>
        <v>38.185344</v>
      </c>
      <c r="AD16" s="215">
        <f t="shared" si="5"/>
        <v>0.487747368421054</v>
      </c>
      <c r="AE16" s="114">
        <v>23</v>
      </c>
      <c r="AF16" s="212"/>
      <c r="AG16" s="114"/>
      <c r="AH16" s="212">
        <v>1.3</v>
      </c>
      <c r="AI16" s="216">
        <v>148.7</v>
      </c>
      <c r="AJ16" s="217">
        <f t="shared" si="6"/>
        <v>0.874243443174176</v>
      </c>
      <c r="AK16" s="116" t="s">
        <v>64</v>
      </c>
      <c r="AL16" s="116" t="s">
        <v>64</v>
      </c>
      <c r="AM16" s="116" t="s">
        <v>64</v>
      </c>
      <c r="AN16" s="116" t="s">
        <v>64</v>
      </c>
      <c r="AO16" s="116" t="s">
        <v>64</v>
      </c>
      <c r="AP16" s="116" t="s">
        <v>64</v>
      </c>
      <c r="AQ16" s="116" t="s">
        <v>64</v>
      </c>
      <c r="AR16" s="218" t="str">
        <f t="shared" si="7"/>
        <v>合格</v>
      </c>
      <c r="AS16" s="98" t="s">
        <v>1338</v>
      </c>
      <c r="AT16" s="209" t="s">
        <v>1420</v>
      </c>
    </row>
    <row r="17" ht="15" spans="1:46">
      <c r="A17" s="140">
        <v>10</v>
      </c>
      <c r="B17" s="208" t="s">
        <v>56</v>
      </c>
      <c r="C17" s="209" t="s">
        <v>722</v>
      </c>
      <c r="D17" s="210" t="s">
        <v>1584</v>
      </c>
      <c r="E17" s="209" t="s">
        <v>1605</v>
      </c>
      <c r="F17" s="97" t="s">
        <v>1606</v>
      </c>
      <c r="G17" s="97" t="s">
        <v>570</v>
      </c>
      <c r="H17" s="211" t="s">
        <v>784</v>
      </c>
      <c r="I17" s="211" t="s">
        <v>811</v>
      </c>
      <c r="J17" s="211" t="s">
        <v>695</v>
      </c>
      <c r="K17" s="210">
        <v>46.8</v>
      </c>
      <c r="L17" s="211" t="s">
        <v>114</v>
      </c>
      <c r="M17" s="211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0">
        <v>46.7</v>
      </c>
      <c r="AA17" s="213">
        <f t="shared" si="4"/>
        <v>0.213675213675202</v>
      </c>
      <c r="AB17" s="210">
        <v>87</v>
      </c>
      <c r="AC17" s="214">
        <f>(AB17-Z17)*VLOOKUP(AE17,公斤水的体积!A:B,2,)</f>
        <v>40.389063</v>
      </c>
      <c r="AD17" s="215">
        <f t="shared" si="5"/>
        <v>0.470305970149247</v>
      </c>
      <c r="AE17" s="114">
        <v>22</v>
      </c>
      <c r="AF17" s="212"/>
      <c r="AG17" s="114"/>
      <c r="AH17" s="212">
        <v>5.1</v>
      </c>
      <c r="AI17" s="216">
        <v>164.7</v>
      </c>
      <c r="AJ17" s="217">
        <f t="shared" si="6"/>
        <v>3.09653916211293</v>
      </c>
      <c r="AK17" s="116" t="s">
        <v>64</v>
      </c>
      <c r="AL17" s="116" t="s">
        <v>64</v>
      </c>
      <c r="AM17" s="116" t="s">
        <v>64</v>
      </c>
      <c r="AN17" s="116" t="s">
        <v>64</v>
      </c>
      <c r="AO17" s="116" t="s">
        <v>64</v>
      </c>
      <c r="AP17" s="116" t="s">
        <v>64</v>
      </c>
      <c r="AQ17" s="116" t="s">
        <v>64</v>
      </c>
      <c r="AR17" s="218" t="str">
        <f t="shared" si="7"/>
        <v>合格</v>
      </c>
      <c r="AS17" s="98" t="s">
        <v>1338</v>
      </c>
      <c r="AT17" s="209" t="s">
        <v>722</v>
      </c>
    </row>
    <row r="18" ht="15" spans="1:46">
      <c r="A18" s="140">
        <v>11</v>
      </c>
      <c r="B18" s="208" t="s">
        <v>56</v>
      </c>
      <c r="C18" s="209" t="s">
        <v>722</v>
      </c>
      <c r="D18" s="210" t="s">
        <v>1584</v>
      </c>
      <c r="E18" s="209" t="s">
        <v>1607</v>
      </c>
      <c r="F18" s="97" t="s">
        <v>1608</v>
      </c>
      <c r="G18" s="97" t="s">
        <v>570</v>
      </c>
      <c r="H18" s="211" t="s">
        <v>879</v>
      </c>
      <c r="I18" s="211" t="s">
        <v>811</v>
      </c>
      <c r="J18" s="211" t="s">
        <v>695</v>
      </c>
      <c r="K18" s="210">
        <v>46.2</v>
      </c>
      <c r="L18" s="211" t="s">
        <v>95</v>
      </c>
      <c r="M18" s="211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0">
        <v>46.1</v>
      </c>
      <c r="AA18" s="213">
        <f t="shared" si="4"/>
        <v>0.21645021645022</v>
      </c>
      <c r="AB18" s="210">
        <v>86.3</v>
      </c>
      <c r="AC18" s="214">
        <f>(AB18-Z18)*VLOOKUP(AE18,公斤水的体积!A:B,2,)</f>
        <v>40.288842</v>
      </c>
      <c r="AD18" s="215">
        <f t="shared" si="5"/>
        <v>0.47092768079799</v>
      </c>
      <c r="AE18" s="114">
        <v>22</v>
      </c>
      <c r="AF18" s="212"/>
      <c r="AG18" s="114"/>
      <c r="AH18" s="212">
        <v>1.3</v>
      </c>
      <c r="AI18" s="216">
        <v>165</v>
      </c>
      <c r="AJ18" s="217">
        <f t="shared" si="6"/>
        <v>0.787878787878788</v>
      </c>
      <c r="AK18" s="116" t="s">
        <v>64</v>
      </c>
      <c r="AL18" s="116" t="s">
        <v>64</v>
      </c>
      <c r="AM18" s="116" t="s">
        <v>64</v>
      </c>
      <c r="AN18" s="116" t="s">
        <v>64</v>
      </c>
      <c r="AO18" s="116" t="s">
        <v>64</v>
      </c>
      <c r="AP18" s="116" t="s">
        <v>64</v>
      </c>
      <c r="AQ18" s="116" t="s">
        <v>64</v>
      </c>
      <c r="AR18" s="218" t="str">
        <f t="shared" si="7"/>
        <v>合格</v>
      </c>
      <c r="AS18" s="98" t="s">
        <v>1338</v>
      </c>
      <c r="AT18" s="209" t="s">
        <v>722</v>
      </c>
    </row>
    <row r="19" ht="15" spans="1:46">
      <c r="A19" s="140">
        <v>12</v>
      </c>
      <c r="B19" s="208" t="s">
        <v>56</v>
      </c>
      <c r="C19" s="209" t="s">
        <v>722</v>
      </c>
      <c r="D19" s="210" t="s">
        <v>1584</v>
      </c>
      <c r="E19" s="209" t="s">
        <v>1609</v>
      </c>
      <c r="F19" s="97" t="s">
        <v>1610</v>
      </c>
      <c r="G19" s="97" t="s">
        <v>79</v>
      </c>
      <c r="H19" s="211" t="s">
        <v>716</v>
      </c>
      <c r="I19" s="211" t="s">
        <v>1611</v>
      </c>
      <c r="J19" s="211" t="s">
        <v>1589</v>
      </c>
      <c r="K19" s="210">
        <v>48.5</v>
      </c>
      <c r="L19" s="211" t="s">
        <v>90</v>
      </c>
      <c r="M19" s="211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0">
        <v>48.4</v>
      </c>
      <c r="AA19" s="213">
        <f t="shared" si="4"/>
        <v>0.206185567010312</v>
      </c>
      <c r="AB19" s="210">
        <v>88.9</v>
      </c>
      <c r="AC19" s="214">
        <f>(AB19-Z19)*VLOOKUP(AE19,公斤水的体积!A:B,2,)</f>
        <v>40.589505</v>
      </c>
      <c r="AD19" s="215">
        <f t="shared" si="5"/>
        <v>0.469071782178245</v>
      </c>
      <c r="AE19" s="114">
        <v>22</v>
      </c>
      <c r="AF19" s="212"/>
      <c r="AG19" s="114"/>
      <c r="AH19" s="212">
        <v>0.3</v>
      </c>
      <c r="AI19" s="216">
        <v>165.3</v>
      </c>
      <c r="AJ19" s="217">
        <f t="shared" si="6"/>
        <v>0.181488203266788</v>
      </c>
      <c r="AK19" s="116" t="s">
        <v>64</v>
      </c>
      <c r="AL19" s="116" t="s">
        <v>64</v>
      </c>
      <c r="AM19" s="116" t="s">
        <v>64</v>
      </c>
      <c r="AN19" s="116" t="s">
        <v>64</v>
      </c>
      <c r="AO19" s="116" t="s">
        <v>64</v>
      </c>
      <c r="AP19" s="116" t="s">
        <v>64</v>
      </c>
      <c r="AQ19" s="116" t="s">
        <v>64</v>
      </c>
      <c r="AR19" s="218" t="str">
        <f t="shared" si="7"/>
        <v>合格</v>
      </c>
      <c r="AS19" s="98" t="s">
        <v>1338</v>
      </c>
      <c r="AT19" s="209" t="s">
        <v>722</v>
      </c>
    </row>
    <row r="20" ht="15" spans="1:46">
      <c r="A20" s="140">
        <v>13</v>
      </c>
      <c r="B20" s="208" t="s">
        <v>56</v>
      </c>
      <c r="C20" s="209" t="s">
        <v>722</v>
      </c>
      <c r="D20" s="210" t="s">
        <v>1584</v>
      </c>
      <c r="E20" s="209" t="s">
        <v>1612</v>
      </c>
      <c r="F20" s="97" t="s">
        <v>1613</v>
      </c>
      <c r="G20" s="97" t="s">
        <v>118</v>
      </c>
      <c r="H20" s="211" t="s">
        <v>1411</v>
      </c>
      <c r="I20" s="211" t="s">
        <v>1614</v>
      </c>
      <c r="J20" s="211" t="s">
        <v>695</v>
      </c>
      <c r="K20" s="210">
        <v>50.6</v>
      </c>
      <c r="L20" s="211" t="s">
        <v>62</v>
      </c>
      <c r="M20" s="211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0">
        <v>50.3</v>
      </c>
      <c r="AA20" s="213">
        <f t="shared" ref="AA20:AA31" si="8">(K20-Z20)/K20*100</f>
        <v>0.592885375494079</v>
      </c>
      <c r="AB20" s="210">
        <v>90.6</v>
      </c>
      <c r="AC20" s="214">
        <f>(AB20-Z20)*VLOOKUP(AE20,公斤水的体积!A:B,2,)</f>
        <v>40.389063</v>
      </c>
      <c r="AD20" s="215">
        <f t="shared" ref="AD20:AD31" si="9">(AC20-L20)/L20*100</f>
        <v>0.972657500000001</v>
      </c>
      <c r="AE20" s="114">
        <v>22</v>
      </c>
      <c r="AF20" s="212"/>
      <c r="AG20" s="114"/>
      <c r="AH20" s="212">
        <v>2.9</v>
      </c>
      <c r="AI20" s="216">
        <v>155.6</v>
      </c>
      <c r="AJ20" s="217">
        <f t="shared" ref="AJ20:AJ31" si="10">AH20/AI20*100</f>
        <v>1.86375321336761</v>
      </c>
      <c r="AK20" s="116" t="s">
        <v>64</v>
      </c>
      <c r="AL20" s="116" t="s">
        <v>64</v>
      </c>
      <c r="AM20" s="116" t="s">
        <v>64</v>
      </c>
      <c r="AN20" s="116" t="s">
        <v>64</v>
      </c>
      <c r="AO20" s="116" t="s">
        <v>64</v>
      </c>
      <c r="AP20" s="116" t="s">
        <v>64</v>
      </c>
      <c r="AQ20" s="116" t="s">
        <v>64</v>
      </c>
      <c r="AR20" s="218" t="str">
        <f t="shared" ref="AR20:AR31" si="11">IF(AND(AD20&lt;10,AD20&gt;=-0.1,AA20&lt;5,AA20&gt;-1,AJ20&lt;6,AJ20&gt;=0),"合格","不合格")</f>
        <v>合格</v>
      </c>
      <c r="AS20" s="98" t="s">
        <v>1338</v>
      </c>
      <c r="AT20" s="209" t="s">
        <v>722</v>
      </c>
    </row>
    <row r="21" ht="15" spans="1:46">
      <c r="A21" s="140">
        <v>14</v>
      </c>
      <c r="B21" s="208" t="s">
        <v>56</v>
      </c>
      <c r="C21" s="209" t="s">
        <v>722</v>
      </c>
      <c r="D21" s="210" t="s">
        <v>1584</v>
      </c>
      <c r="E21" s="209" t="s">
        <v>1615</v>
      </c>
      <c r="F21" s="97" t="s">
        <v>1616</v>
      </c>
      <c r="G21" s="97" t="s">
        <v>570</v>
      </c>
      <c r="H21" s="211" t="s">
        <v>784</v>
      </c>
      <c r="I21" s="211" t="s">
        <v>193</v>
      </c>
      <c r="J21" s="211" t="s">
        <v>695</v>
      </c>
      <c r="K21" s="210">
        <v>46.8</v>
      </c>
      <c r="L21" s="211" t="s">
        <v>95</v>
      </c>
      <c r="M21" s="211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0">
        <v>46.7</v>
      </c>
      <c r="AA21" s="213">
        <f t="shared" si="8"/>
        <v>0.213675213675202</v>
      </c>
      <c r="AB21" s="210">
        <v>86.9</v>
      </c>
      <c r="AC21" s="214">
        <f>(AB21-Z21)*VLOOKUP(AE21,公斤水的体积!A:B,2,)</f>
        <v>40.288842</v>
      </c>
      <c r="AD21" s="215">
        <f t="shared" si="9"/>
        <v>0.470927680798008</v>
      </c>
      <c r="AE21" s="114">
        <v>22</v>
      </c>
      <c r="AF21" s="212"/>
      <c r="AG21" s="114"/>
      <c r="AH21" s="212">
        <v>3.9</v>
      </c>
      <c r="AI21" s="216">
        <v>164.6</v>
      </c>
      <c r="AJ21" s="217">
        <f t="shared" si="10"/>
        <v>2.36938031591738</v>
      </c>
      <c r="AK21" s="116" t="s">
        <v>64</v>
      </c>
      <c r="AL21" s="116" t="s">
        <v>64</v>
      </c>
      <c r="AM21" s="116" t="s">
        <v>64</v>
      </c>
      <c r="AN21" s="116" t="s">
        <v>64</v>
      </c>
      <c r="AO21" s="116" t="s">
        <v>64</v>
      </c>
      <c r="AP21" s="116" t="s">
        <v>64</v>
      </c>
      <c r="AQ21" s="116" t="s">
        <v>64</v>
      </c>
      <c r="AR21" s="218" t="str">
        <f t="shared" si="11"/>
        <v>合格</v>
      </c>
      <c r="AS21" s="98" t="s">
        <v>1338</v>
      </c>
      <c r="AT21" s="209" t="s">
        <v>722</v>
      </c>
    </row>
    <row r="22" ht="15" spans="1:46">
      <c r="A22" s="140">
        <v>15</v>
      </c>
      <c r="B22" s="208" t="s">
        <v>56</v>
      </c>
      <c r="C22" s="209" t="s">
        <v>722</v>
      </c>
      <c r="D22" s="210" t="s">
        <v>1584</v>
      </c>
      <c r="E22" s="209" t="s">
        <v>1617</v>
      </c>
      <c r="F22" s="97" t="s">
        <v>1618</v>
      </c>
      <c r="G22" s="97" t="s">
        <v>570</v>
      </c>
      <c r="H22" s="211" t="s">
        <v>784</v>
      </c>
      <c r="I22" s="211" t="s">
        <v>874</v>
      </c>
      <c r="J22" s="211" t="s">
        <v>695</v>
      </c>
      <c r="K22" s="210">
        <v>46.4</v>
      </c>
      <c r="L22" s="211" t="s">
        <v>95</v>
      </c>
      <c r="M22" s="211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0">
        <v>46.3</v>
      </c>
      <c r="AA22" s="213">
        <f t="shared" si="8"/>
        <v>0.215517241379313</v>
      </c>
      <c r="AB22" s="210">
        <v>86.5</v>
      </c>
      <c r="AC22" s="214">
        <f>(AB22-Z22)*VLOOKUP(AE22,公斤水的体积!A:B,2,)</f>
        <v>40.288842</v>
      </c>
      <c r="AD22" s="215">
        <f t="shared" si="9"/>
        <v>0.470927680798008</v>
      </c>
      <c r="AE22" s="114">
        <v>22</v>
      </c>
      <c r="AF22" s="212"/>
      <c r="AG22" s="114"/>
      <c r="AH22" s="212">
        <v>3.6</v>
      </c>
      <c r="AI22" s="216">
        <v>163.2</v>
      </c>
      <c r="AJ22" s="217">
        <f t="shared" si="10"/>
        <v>2.20588235294118</v>
      </c>
      <c r="AK22" s="116" t="s">
        <v>64</v>
      </c>
      <c r="AL22" s="116" t="s">
        <v>64</v>
      </c>
      <c r="AM22" s="116" t="s">
        <v>64</v>
      </c>
      <c r="AN22" s="116" t="s">
        <v>64</v>
      </c>
      <c r="AO22" s="116" t="s">
        <v>64</v>
      </c>
      <c r="AP22" s="116" t="s">
        <v>64</v>
      </c>
      <c r="AQ22" s="116" t="s">
        <v>64</v>
      </c>
      <c r="AR22" s="218" t="str">
        <f t="shared" si="11"/>
        <v>合格</v>
      </c>
      <c r="AS22" s="98" t="s">
        <v>1338</v>
      </c>
      <c r="AT22" s="209" t="s">
        <v>722</v>
      </c>
    </row>
    <row r="23" ht="15" spans="1:46">
      <c r="A23" s="140">
        <v>16</v>
      </c>
      <c r="B23" s="208" t="s">
        <v>56</v>
      </c>
      <c r="C23" s="209" t="s">
        <v>722</v>
      </c>
      <c r="D23" s="210" t="s">
        <v>1584</v>
      </c>
      <c r="E23" s="209" t="s">
        <v>1619</v>
      </c>
      <c r="F23" s="97" t="s">
        <v>1620</v>
      </c>
      <c r="G23" s="97" t="s">
        <v>570</v>
      </c>
      <c r="H23" s="211" t="s">
        <v>1621</v>
      </c>
      <c r="I23" s="211" t="s">
        <v>874</v>
      </c>
      <c r="J23" s="211" t="s">
        <v>695</v>
      </c>
      <c r="K23" s="210">
        <v>47.4</v>
      </c>
      <c r="L23" s="211" t="s">
        <v>161</v>
      </c>
      <c r="M23" s="211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0">
        <v>47.3</v>
      </c>
      <c r="AA23" s="213">
        <f t="shared" si="8"/>
        <v>0.210970464135024</v>
      </c>
      <c r="AB23" s="210">
        <v>87.7</v>
      </c>
      <c r="AC23" s="214">
        <f>(AB23-Z23)*VLOOKUP(AE23,公斤水的体积!A:B,2,)</f>
        <v>40.489284</v>
      </c>
      <c r="AD23" s="215">
        <f t="shared" si="9"/>
        <v>0.469687344913171</v>
      </c>
      <c r="AE23" s="114">
        <v>22</v>
      </c>
      <c r="AF23" s="212"/>
      <c r="AG23" s="114"/>
      <c r="AH23" s="212">
        <v>5.2</v>
      </c>
      <c r="AI23" s="216">
        <v>163.4</v>
      </c>
      <c r="AJ23" s="217">
        <f t="shared" si="10"/>
        <v>3.18237454100367</v>
      </c>
      <c r="AK23" s="116" t="s">
        <v>64</v>
      </c>
      <c r="AL23" s="116" t="s">
        <v>64</v>
      </c>
      <c r="AM23" s="116" t="s">
        <v>64</v>
      </c>
      <c r="AN23" s="116" t="s">
        <v>64</v>
      </c>
      <c r="AO23" s="116" t="s">
        <v>64</v>
      </c>
      <c r="AP23" s="116" t="s">
        <v>64</v>
      </c>
      <c r="AQ23" s="116" t="s">
        <v>64</v>
      </c>
      <c r="AR23" s="218" t="str">
        <f t="shared" si="11"/>
        <v>合格</v>
      </c>
      <c r="AS23" s="98" t="s">
        <v>1338</v>
      </c>
      <c r="AT23" s="209" t="s">
        <v>722</v>
      </c>
    </row>
    <row r="24" ht="15" spans="1:46">
      <c r="A24" s="140">
        <v>17</v>
      </c>
      <c r="B24" s="208" t="s">
        <v>56</v>
      </c>
      <c r="C24" s="209" t="s">
        <v>722</v>
      </c>
      <c r="D24" s="210" t="s">
        <v>1584</v>
      </c>
      <c r="E24" s="209" t="s">
        <v>1622</v>
      </c>
      <c r="F24" s="97" t="s">
        <v>1623</v>
      </c>
      <c r="G24" s="97" t="s">
        <v>570</v>
      </c>
      <c r="H24" s="211" t="s">
        <v>784</v>
      </c>
      <c r="I24" s="211" t="s">
        <v>874</v>
      </c>
      <c r="J24" s="211" t="s">
        <v>695</v>
      </c>
      <c r="K24" s="210">
        <v>46.8</v>
      </c>
      <c r="L24" s="211" t="s">
        <v>95</v>
      </c>
      <c r="M24" s="211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0">
        <v>46.7</v>
      </c>
      <c r="AA24" s="213">
        <f t="shared" si="8"/>
        <v>0.213675213675202</v>
      </c>
      <c r="AB24" s="210">
        <v>86.9</v>
      </c>
      <c r="AC24" s="214">
        <f>(AB24-Z24)*VLOOKUP(AE24,公斤水的体积!A:B,2,)</f>
        <v>40.288842</v>
      </c>
      <c r="AD24" s="215">
        <f t="shared" si="9"/>
        <v>0.470927680798008</v>
      </c>
      <c r="AE24" s="114">
        <v>22</v>
      </c>
      <c r="AF24" s="212"/>
      <c r="AG24" s="114"/>
      <c r="AH24" s="212">
        <v>2.9</v>
      </c>
      <c r="AI24" s="216">
        <v>161.6</v>
      </c>
      <c r="AJ24" s="217">
        <f t="shared" si="10"/>
        <v>1.79455445544554</v>
      </c>
      <c r="AK24" s="116" t="s">
        <v>64</v>
      </c>
      <c r="AL24" s="116" t="s">
        <v>64</v>
      </c>
      <c r="AM24" s="116" t="s">
        <v>64</v>
      </c>
      <c r="AN24" s="116" t="s">
        <v>64</v>
      </c>
      <c r="AO24" s="116" t="s">
        <v>64</v>
      </c>
      <c r="AP24" s="116" t="s">
        <v>64</v>
      </c>
      <c r="AQ24" s="116" t="s">
        <v>64</v>
      </c>
      <c r="AR24" s="218" t="str">
        <f t="shared" si="11"/>
        <v>合格</v>
      </c>
      <c r="AS24" s="98" t="s">
        <v>1338</v>
      </c>
      <c r="AT24" s="209" t="s">
        <v>722</v>
      </c>
    </row>
    <row r="25" ht="15" spans="1:46">
      <c r="A25" s="140">
        <v>18</v>
      </c>
      <c r="B25" s="208" t="s">
        <v>56</v>
      </c>
      <c r="C25" s="209" t="s">
        <v>722</v>
      </c>
      <c r="D25" s="210" t="s">
        <v>1584</v>
      </c>
      <c r="E25" s="209" t="s">
        <v>1624</v>
      </c>
      <c r="F25" s="97" t="s">
        <v>1625</v>
      </c>
      <c r="G25" s="97" t="s">
        <v>570</v>
      </c>
      <c r="H25" s="211" t="s">
        <v>1621</v>
      </c>
      <c r="I25" s="211" t="s">
        <v>874</v>
      </c>
      <c r="J25" s="211" t="s">
        <v>695</v>
      </c>
      <c r="K25" s="210">
        <v>47.4</v>
      </c>
      <c r="L25" s="211" t="s">
        <v>300</v>
      </c>
      <c r="M25" s="211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0">
        <v>47.3</v>
      </c>
      <c r="AA25" s="213">
        <f t="shared" si="8"/>
        <v>0.210970464135024</v>
      </c>
      <c r="AB25" s="210">
        <v>88.1</v>
      </c>
      <c r="AC25" s="214">
        <f>(AB25-Z25)*VLOOKUP(AE25,公斤水的体积!A:B,2,)</f>
        <v>40.890168</v>
      </c>
      <c r="AD25" s="215">
        <f t="shared" si="9"/>
        <v>0.467243243243225</v>
      </c>
      <c r="AE25" s="114">
        <v>22</v>
      </c>
      <c r="AF25" s="212"/>
      <c r="AG25" s="114"/>
      <c r="AH25" s="212">
        <v>4.1</v>
      </c>
      <c r="AI25" s="216">
        <v>162.1</v>
      </c>
      <c r="AJ25" s="217">
        <f t="shared" si="10"/>
        <v>2.52930289944479</v>
      </c>
      <c r="AK25" s="116" t="s">
        <v>64</v>
      </c>
      <c r="AL25" s="116" t="s">
        <v>64</v>
      </c>
      <c r="AM25" s="116" t="s">
        <v>64</v>
      </c>
      <c r="AN25" s="116" t="s">
        <v>64</v>
      </c>
      <c r="AO25" s="116" t="s">
        <v>64</v>
      </c>
      <c r="AP25" s="116" t="s">
        <v>64</v>
      </c>
      <c r="AQ25" s="116" t="s">
        <v>64</v>
      </c>
      <c r="AR25" s="218" t="str">
        <f t="shared" si="11"/>
        <v>合格</v>
      </c>
      <c r="AS25" s="98" t="s">
        <v>1338</v>
      </c>
      <c r="AT25" s="209" t="s">
        <v>722</v>
      </c>
    </row>
    <row r="26" ht="15" spans="1:46">
      <c r="A26" s="140">
        <v>19</v>
      </c>
      <c r="B26" s="208" t="s">
        <v>56</v>
      </c>
      <c r="C26" s="209" t="s">
        <v>1505</v>
      </c>
      <c r="D26" s="210" t="s">
        <v>1584</v>
      </c>
      <c r="E26" s="209" t="s">
        <v>1626</v>
      </c>
      <c r="F26" s="97" t="s">
        <v>1627</v>
      </c>
      <c r="G26" s="97" t="s">
        <v>60</v>
      </c>
      <c r="H26" s="211" t="s">
        <v>1286</v>
      </c>
      <c r="I26" s="211" t="s">
        <v>1068</v>
      </c>
      <c r="J26" s="211" t="s">
        <v>695</v>
      </c>
      <c r="K26" s="210">
        <v>49</v>
      </c>
      <c r="L26" s="211" t="s">
        <v>161</v>
      </c>
      <c r="M26" s="211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0">
        <v>48.9</v>
      </c>
      <c r="AA26" s="213">
        <f t="shared" si="8"/>
        <v>0.204081632653064</v>
      </c>
      <c r="AB26" s="210">
        <v>89.3</v>
      </c>
      <c r="AC26" s="214">
        <f>(AB26-Z26)*VLOOKUP(AE26,公斤水的体积!A:B,2,)</f>
        <v>40.463428</v>
      </c>
      <c r="AD26" s="215">
        <f t="shared" si="9"/>
        <v>0.405528535980157</v>
      </c>
      <c r="AE26" s="114">
        <v>19</v>
      </c>
      <c r="AF26" s="212"/>
      <c r="AG26" s="114"/>
      <c r="AH26" s="212">
        <v>4.6</v>
      </c>
      <c r="AI26" s="216">
        <v>150</v>
      </c>
      <c r="AJ26" s="217">
        <f t="shared" si="10"/>
        <v>3.06666666666667</v>
      </c>
      <c r="AK26" s="116" t="s">
        <v>64</v>
      </c>
      <c r="AL26" s="116" t="s">
        <v>64</v>
      </c>
      <c r="AM26" s="116" t="s">
        <v>64</v>
      </c>
      <c r="AN26" s="116" t="s">
        <v>64</v>
      </c>
      <c r="AO26" s="116" t="s">
        <v>64</v>
      </c>
      <c r="AP26" s="116" t="s">
        <v>64</v>
      </c>
      <c r="AQ26" s="116" t="s">
        <v>64</v>
      </c>
      <c r="AR26" s="218" t="str">
        <f t="shared" si="11"/>
        <v>合格</v>
      </c>
      <c r="AS26" s="98" t="s">
        <v>1338</v>
      </c>
      <c r="AT26" s="209" t="s">
        <v>1505</v>
      </c>
    </row>
    <row r="27" ht="15" spans="1:46">
      <c r="A27" s="140">
        <v>20</v>
      </c>
      <c r="B27" s="208" t="s">
        <v>56</v>
      </c>
      <c r="C27" s="209" t="s">
        <v>1505</v>
      </c>
      <c r="D27" s="210" t="s">
        <v>1584</v>
      </c>
      <c r="E27" s="209" t="s">
        <v>1628</v>
      </c>
      <c r="F27" s="97" t="s">
        <v>1629</v>
      </c>
      <c r="G27" s="97" t="s">
        <v>60</v>
      </c>
      <c r="H27" s="211" t="s">
        <v>1630</v>
      </c>
      <c r="I27" s="211"/>
      <c r="J27" s="211" t="s">
        <v>695</v>
      </c>
      <c r="K27" s="210">
        <v>48.2</v>
      </c>
      <c r="L27" s="211" t="s">
        <v>125</v>
      </c>
      <c r="M27" s="211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0">
        <v>48.1</v>
      </c>
      <c r="AA27" s="213">
        <f t="shared" si="8"/>
        <v>0.207468879668053</v>
      </c>
      <c r="AB27" s="210">
        <v>88.7</v>
      </c>
      <c r="AC27" s="214">
        <f>(AB27-Z27)*VLOOKUP(AE27,公斤水的体积!A:B,2,)</f>
        <v>40.663742</v>
      </c>
      <c r="AD27" s="215">
        <f t="shared" si="9"/>
        <v>0.404301234567917</v>
      </c>
      <c r="AE27" s="114">
        <v>19</v>
      </c>
      <c r="AF27" s="212"/>
      <c r="AG27" s="114"/>
      <c r="AH27" s="212">
        <v>3.1</v>
      </c>
      <c r="AI27" s="216">
        <v>153.3</v>
      </c>
      <c r="AJ27" s="217">
        <f t="shared" si="10"/>
        <v>2.0221787345075</v>
      </c>
      <c r="AK27" s="116" t="s">
        <v>64</v>
      </c>
      <c r="AL27" s="116" t="s">
        <v>64</v>
      </c>
      <c r="AM27" s="116" t="s">
        <v>64</v>
      </c>
      <c r="AN27" s="116" t="s">
        <v>64</v>
      </c>
      <c r="AO27" s="116" t="s">
        <v>64</v>
      </c>
      <c r="AP27" s="116" t="s">
        <v>64</v>
      </c>
      <c r="AQ27" s="116" t="s">
        <v>64</v>
      </c>
      <c r="AR27" s="218" t="str">
        <f t="shared" si="11"/>
        <v>合格</v>
      </c>
      <c r="AS27" s="98" t="s">
        <v>1338</v>
      </c>
      <c r="AT27" s="209" t="s">
        <v>1505</v>
      </c>
    </row>
    <row r="28" ht="15" spans="1:46">
      <c r="A28" s="140">
        <v>21</v>
      </c>
      <c r="B28" s="208" t="s">
        <v>56</v>
      </c>
      <c r="C28" s="209" t="s">
        <v>1505</v>
      </c>
      <c r="D28" s="210" t="s">
        <v>1584</v>
      </c>
      <c r="E28" s="209" t="s">
        <v>1631</v>
      </c>
      <c r="F28" s="97" t="s">
        <v>1632</v>
      </c>
      <c r="G28" s="97" t="s">
        <v>296</v>
      </c>
      <c r="H28" s="211" t="s">
        <v>239</v>
      </c>
      <c r="I28" s="211"/>
      <c r="J28" s="211" t="s">
        <v>1589</v>
      </c>
      <c r="K28" s="210">
        <v>45.9</v>
      </c>
      <c r="L28" s="211" t="s">
        <v>62</v>
      </c>
      <c r="M28" s="211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0">
        <v>45.8</v>
      </c>
      <c r="AA28" s="213">
        <f t="shared" si="8"/>
        <v>0.21786492374728</v>
      </c>
      <c r="AB28" s="210">
        <v>85.9</v>
      </c>
      <c r="AC28" s="214">
        <f>(AB28-Z28)*VLOOKUP(AE28,公斤水的体积!A:B,2,)</f>
        <v>40.162957</v>
      </c>
      <c r="AD28" s="215">
        <f t="shared" si="9"/>
        <v>0.407392500000032</v>
      </c>
      <c r="AE28" s="114">
        <v>19</v>
      </c>
      <c r="AF28" s="212"/>
      <c r="AG28" s="114"/>
      <c r="AH28" s="212">
        <v>2.7</v>
      </c>
      <c r="AI28" s="216">
        <v>152.3</v>
      </c>
      <c r="AJ28" s="217">
        <f t="shared" si="10"/>
        <v>1.77281680892974</v>
      </c>
      <c r="AK28" s="116" t="s">
        <v>64</v>
      </c>
      <c r="AL28" s="116" t="s">
        <v>64</v>
      </c>
      <c r="AM28" s="116" t="s">
        <v>64</v>
      </c>
      <c r="AN28" s="116" t="s">
        <v>64</v>
      </c>
      <c r="AO28" s="116" t="s">
        <v>64</v>
      </c>
      <c r="AP28" s="116" t="s">
        <v>64</v>
      </c>
      <c r="AQ28" s="116" t="s">
        <v>64</v>
      </c>
      <c r="AR28" s="218" t="str">
        <f t="shared" si="11"/>
        <v>合格</v>
      </c>
      <c r="AS28" s="98" t="s">
        <v>1338</v>
      </c>
      <c r="AT28" s="209" t="s">
        <v>1505</v>
      </c>
    </row>
    <row r="29" ht="15" spans="1:46">
      <c r="A29" s="140">
        <v>22</v>
      </c>
      <c r="B29" s="208" t="s">
        <v>56</v>
      </c>
      <c r="C29" s="209" t="s">
        <v>1549</v>
      </c>
      <c r="D29" s="210" t="s">
        <v>1584</v>
      </c>
      <c r="E29" s="209" t="s">
        <v>1633</v>
      </c>
      <c r="F29" s="97" t="s">
        <v>1634</v>
      </c>
      <c r="G29" s="97" t="s">
        <v>79</v>
      </c>
      <c r="H29" s="211" t="s">
        <v>1635</v>
      </c>
      <c r="I29" s="211" t="s">
        <v>287</v>
      </c>
      <c r="J29" s="211" t="s">
        <v>695</v>
      </c>
      <c r="K29" s="210">
        <v>56.8</v>
      </c>
      <c r="L29" s="211" t="s">
        <v>140</v>
      </c>
      <c r="M29" s="211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0">
        <v>56.7</v>
      </c>
      <c r="AA29" s="213">
        <f t="shared" si="8"/>
        <v>0.176056338028159</v>
      </c>
      <c r="AB29" s="210">
        <v>97.9</v>
      </c>
      <c r="AC29" s="214">
        <f>(AB29-Z29)*VLOOKUP(AE29,公斤水的体积!A:B,2,)</f>
        <v>41.272924</v>
      </c>
      <c r="AD29" s="215">
        <f t="shared" si="9"/>
        <v>0.420739659367401</v>
      </c>
      <c r="AE29" s="114">
        <v>20</v>
      </c>
      <c r="AF29" s="212"/>
      <c r="AG29" s="114"/>
      <c r="AH29" s="212">
        <v>2.6</v>
      </c>
      <c r="AI29" s="216">
        <v>141.2</v>
      </c>
      <c r="AJ29" s="217">
        <f t="shared" si="10"/>
        <v>1.84135977337111</v>
      </c>
      <c r="AK29" s="116" t="s">
        <v>64</v>
      </c>
      <c r="AL29" s="116" t="s">
        <v>64</v>
      </c>
      <c r="AM29" s="116" t="s">
        <v>64</v>
      </c>
      <c r="AN29" s="116" t="s">
        <v>64</v>
      </c>
      <c r="AO29" s="116" t="s">
        <v>64</v>
      </c>
      <c r="AP29" s="116" t="s">
        <v>64</v>
      </c>
      <c r="AQ29" s="116" t="s">
        <v>64</v>
      </c>
      <c r="AR29" s="218" t="str">
        <f t="shared" si="11"/>
        <v>合格</v>
      </c>
      <c r="AS29" s="98" t="s">
        <v>1338</v>
      </c>
      <c r="AT29" s="209" t="s">
        <v>1549</v>
      </c>
    </row>
    <row r="30" ht="15" spans="1:46">
      <c r="A30" s="140">
        <v>23</v>
      </c>
      <c r="B30" s="208" t="s">
        <v>56</v>
      </c>
      <c r="C30" s="209" t="s">
        <v>1549</v>
      </c>
      <c r="D30" s="210" t="s">
        <v>1584</v>
      </c>
      <c r="E30" s="209" t="s">
        <v>1636</v>
      </c>
      <c r="F30" s="97" t="s">
        <v>1637</v>
      </c>
      <c r="G30" s="97" t="s">
        <v>351</v>
      </c>
      <c r="H30" s="211" t="s">
        <v>1638</v>
      </c>
      <c r="I30" s="211" t="s">
        <v>930</v>
      </c>
      <c r="J30" s="211" t="s">
        <v>695</v>
      </c>
      <c r="K30" s="210">
        <v>48.2</v>
      </c>
      <c r="L30" s="211" t="s">
        <v>62</v>
      </c>
      <c r="M30" s="211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0">
        <v>48.1</v>
      </c>
      <c r="AA30" s="213">
        <f t="shared" si="8"/>
        <v>0.207468879668053</v>
      </c>
      <c r="AB30" s="210">
        <v>88.2</v>
      </c>
      <c r="AC30" s="214">
        <f>(AB30-Z30)*VLOOKUP(AE30,公斤水的体积!A:B,2,)</f>
        <v>40.170977</v>
      </c>
      <c r="AD30" s="215">
        <f t="shared" si="9"/>
        <v>0.427442500000002</v>
      </c>
      <c r="AE30" s="114">
        <v>20</v>
      </c>
      <c r="AF30" s="212"/>
      <c r="AG30" s="114"/>
      <c r="AH30" s="212">
        <v>4.6</v>
      </c>
      <c r="AI30" s="216">
        <v>157.2</v>
      </c>
      <c r="AJ30" s="217">
        <f t="shared" si="10"/>
        <v>2.92620865139949</v>
      </c>
      <c r="AK30" s="116" t="s">
        <v>64</v>
      </c>
      <c r="AL30" s="116" t="s">
        <v>64</v>
      </c>
      <c r="AM30" s="116" t="s">
        <v>64</v>
      </c>
      <c r="AN30" s="116" t="s">
        <v>64</v>
      </c>
      <c r="AO30" s="116" t="s">
        <v>64</v>
      </c>
      <c r="AP30" s="116" t="s">
        <v>64</v>
      </c>
      <c r="AQ30" s="116" t="s">
        <v>64</v>
      </c>
      <c r="AR30" s="218" t="str">
        <f t="shared" si="11"/>
        <v>合格</v>
      </c>
      <c r="AS30" s="98" t="s">
        <v>1338</v>
      </c>
      <c r="AT30" s="209" t="s">
        <v>1549</v>
      </c>
    </row>
    <row r="31" ht="15" spans="1:46">
      <c r="A31" s="140">
        <v>24</v>
      </c>
      <c r="B31" s="208" t="s">
        <v>56</v>
      </c>
      <c r="C31" s="209" t="s">
        <v>1549</v>
      </c>
      <c r="D31" s="210" t="s">
        <v>1584</v>
      </c>
      <c r="E31" s="209" t="s">
        <v>1639</v>
      </c>
      <c r="F31" s="97" t="s">
        <v>1640</v>
      </c>
      <c r="G31" s="97" t="s">
        <v>1300</v>
      </c>
      <c r="H31" s="211" t="s">
        <v>1477</v>
      </c>
      <c r="I31" s="211"/>
      <c r="J31" s="211" t="s">
        <v>695</v>
      </c>
      <c r="K31" s="210">
        <v>48.8</v>
      </c>
      <c r="L31" s="211" t="s">
        <v>95</v>
      </c>
      <c r="M31" s="211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0">
        <v>48.7</v>
      </c>
      <c r="AA31" s="213">
        <f t="shared" ref="AA31:AA46" si="12">(K31-Z31)/K31*100</f>
        <v>0.204918032786874</v>
      </c>
      <c r="AB31" s="210">
        <v>88.9</v>
      </c>
      <c r="AC31" s="214">
        <f>(AB31-Z31)*VLOOKUP(AE31,公斤水的体积!A:B,2,)</f>
        <v>40.271154</v>
      </c>
      <c r="AD31" s="215">
        <f t="shared" ref="AD31:AD46" si="13">(AC31-L31)/L31*100</f>
        <v>0.426817955112223</v>
      </c>
      <c r="AE31" s="114">
        <v>20</v>
      </c>
      <c r="AF31" s="212"/>
      <c r="AG31" s="114"/>
      <c r="AH31" s="212">
        <v>2.8</v>
      </c>
      <c r="AI31" s="216">
        <v>156.7</v>
      </c>
      <c r="AJ31" s="217">
        <f t="shared" ref="AJ31:AJ46" si="14">AH31/AI31*100</f>
        <v>1.78685386088066</v>
      </c>
      <c r="AK31" s="116" t="s">
        <v>64</v>
      </c>
      <c r="AL31" s="116" t="s">
        <v>64</v>
      </c>
      <c r="AM31" s="116" t="s">
        <v>64</v>
      </c>
      <c r="AN31" s="116" t="s">
        <v>64</v>
      </c>
      <c r="AO31" s="116" t="s">
        <v>64</v>
      </c>
      <c r="AP31" s="116" t="s">
        <v>64</v>
      </c>
      <c r="AQ31" s="116" t="s">
        <v>64</v>
      </c>
      <c r="AR31" s="218" t="str">
        <f t="shared" ref="AR31:AR46" si="15">IF(AND(AD31&lt;10,AD31&gt;=-0.1,AA31&lt;5,AA31&gt;-1,AJ31&lt;6,AJ31&gt;=0),"合格","不合格")</f>
        <v>合格</v>
      </c>
      <c r="AS31" s="98" t="s">
        <v>1338</v>
      </c>
      <c r="AT31" s="209" t="s">
        <v>1549</v>
      </c>
    </row>
    <row r="32" ht="15" spans="1:46">
      <c r="A32" s="140">
        <v>25</v>
      </c>
      <c r="B32" s="208" t="s">
        <v>56</v>
      </c>
      <c r="C32" s="209" t="s">
        <v>1549</v>
      </c>
      <c r="D32" s="210" t="s">
        <v>1584</v>
      </c>
      <c r="E32" s="209" t="s">
        <v>1641</v>
      </c>
      <c r="F32" s="97" t="s">
        <v>1642</v>
      </c>
      <c r="G32" s="97" t="s">
        <v>60</v>
      </c>
      <c r="H32" s="211" t="s">
        <v>287</v>
      </c>
      <c r="I32" s="211"/>
      <c r="J32" s="211" t="s">
        <v>695</v>
      </c>
      <c r="K32" s="210">
        <v>47.1</v>
      </c>
      <c r="L32" s="211" t="s">
        <v>62</v>
      </c>
      <c r="M32" s="211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0">
        <v>47</v>
      </c>
      <c r="AA32" s="213">
        <f t="shared" si="12"/>
        <v>0.212314225053082</v>
      </c>
      <c r="AB32" s="210">
        <v>87.1</v>
      </c>
      <c r="AC32" s="214">
        <f>(AB32-Z32)*VLOOKUP(AE32,公斤水的体积!A:B,2,)</f>
        <v>40.170977</v>
      </c>
      <c r="AD32" s="215">
        <f t="shared" si="13"/>
        <v>0.427442499999984</v>
      </c>
      <c r="AE32" s="114">
        <v>20</v>
      </c>
      <c r="AF32" s="212"/>
      <c r="AG32" s="114"/>
      <c r="AH32" s="212">
        <v>3.4</v>
      </c>
      <c r="AI32" s="216">
        <v>156.3</v>
      </c>
      <c r="AJ32" s="217">
        <f t="shared" si="14"/>
        <v>2.17530390275112</v>
      </c>
      <c r="AK32" s="116" t="s">
        <v>64</v>
      </c>
      <c r="AL32" s="116" t="s">
        <v>64</v>
      </c>
      <c r="AM32" s="116" t="s">
        <v>64</v>
      </c>
      <c r="AN32" s="116" t="s">
        <v>64</v>
      </c>
      <c r="AO32" s="116" t="s">
        <v>64</v>
      </c>
      <c r="AP32" s="116" t="s">
        <v>64</v>
      </c>
      <c r="AQ32" s="116" t="s">
        <v>64</v>
      </c>
      <c r="AR32" s="218" t="str">
        <f t="shared" si="15"/>
        <v>合格</v>
      </c>
      <c r="AS32" s="98" t="s">
        <v>1338</v>
      </c>
      <c r="AT32" s="209" t="s">
        <v>1549</v>
      </c>
    </row>
    <row r="33" s="139" customFormat="1" ht="15" spans="1:53">
      <c r="A33" s="140">
        <v>26</v>
      </c>
      <c r="B33" s="219" t="s">
        <v>56</v>
      </c>
      <c r="C33" s="220" t="s">
        <v>1549</v>
      </c>
      <c r="D33" s="221" t="s">
        <v>1584</v>
      </c>
      <c r="E33" s="220" t="s">
        <v>1643</v>
      </c>
      <c r="F33" s="123" t="s">
        <v>1644</v>
      </c>
      <c r="G33" s="123" t="s">
        <v>79</v>
      </c>
      <c r="H33" s="124" t="s">
        <v>1645</v>
      </c>
      <c r="I33" s="124" t="s">
        <v>287</v>
      </c>
      <c r="J33" s="124" t="s">
        <v>695</v>
      </c>
      <c r="K33" s="221">
        <v>55.6</v>
      </c>
      <c r="L33" s="124" t="s">
        <v>260</v>
      </c>
      <c r="M33" s="124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221">
        <v>55.5</v>
      </c>
      <c r="AA33" s="221">
        <f t="shared" si="12"/>
        <v>0.179856115107916</v>
      </c>
      <c r="AB33" s="221">
        <v>94.6</v>
      </c>
      <c r="AC33" s="222">
        <f>(AB33-Z33)*VLOOKUP(AE33,公斤水的体积!A:B,2,)</f>
        <v>39.169207</v>
      </c>
      <c r="AD33" s="223">
        <f t="shared" si="13"/>
        <v>0.433864102564085</v>
      </c>
      <c r="AE33" s="130">
        <v>20</v>
      </c>
      <c r="AF33" s="130"/>
      <c r="AG33" s="130"/>
      <c r="AH33" s="130">
        <v>1.4</v>
      </c>
      <c r="AI33" s="224">
        <v>125.3</v>
      </c>
      <c r="AJ33" s="225">
        <f t="shared" si="14"/>
        <v>1.11731843575419</v>
      </c>
      <c r="AK33" s="131" t="s">
        <v>64</v>
      </c>
      <c r="AL33" s="131" t="s">
        <v>64</v>
      </c>
      <c r="AM33" s="131" t="s">
        <v>64</v>
      </c>
      <c r="AN33" s="131" t="s">
        <v>64</v>
      </c>
      <c r="AO33" s="131" t="s">
        <v>64</v>
      </c>
      <c r="AP33" s="131" t="s">
        <v>64</v>
      </c>
      <c r="AQ33" s="131" t="s">
        <v>64</v>
      </c>
      <c r="AR33" s="130" t="str">
        <f t="shared" si="15"/>
        <v>合格</v>
      </c>
      <c r="AS33" s="226" t="s">
        <v>1646</v>
      </c>
      <c r="AT33" s="220" t="s">
        <v>1549</v>
      </c>
      <c r="AU33" s="227"/>
      <c r="AV33" s="139"/>
      <c r="AW33" s="139"/>
      <c r="AX33" s="228"/>
      <c r="AY33" s="228"/>
      <c r="AZ33" s="228"/>
      <c r="BA33" s="228"/>
    </row>
    <row r="34" ht="15" spans="1:53">
      <c r="A34" s="140">
        <v>27</v>
      </c>
      <c r="B34" s="208" t="s">
        <v>56</v>
      </c>
      <c r="C34" s="209" t="s">
        <v>1549</v>
      </c>
      <c r="D34" s="210" t="s">
        <v>1584</v>
      </c>
      <c r="E34" s="209" t="s">
        <v>1647</v>
      </c>
      <c r="F34" s="97" t="s">
        <v>1648</v>
      </c>
      <c r="G34" s="97" t="s">
        <v>79</v>
      </c>
      <c r="H34" s="211" t="s">
        <v>1176</v>
      </c>
      <c r="I34" s="211" t="s">
        <v>874</v>
      </c>
      <c r="J34" s="211" t="s">
        <v>695</v>
      </c>
      <c r="K34" s="210">
        <v>58</v>
      </c>
      <c r="L34" s="211" t="s">
        <v>129</v>
      </c>
      <c r="M34" s="211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0">
        <v>57.9</v>
      </c>
      <c r="AA34" s="213">
        <f t="shared" si="12"/>
        <v>0.172413793103451</v>
      </c>
      <c r="AB34" s="210">
        <v>99</v>
      </c>
      <c r="AC34" s="214">
        <f>(AB34-Z34)*VLOOKUP(AE34,公斤水的体积!A:B,2,)</f>
        <v>41.172747</v>
      </c>
      <c r="AD34" s="215">
        <f t="shared" si="13"/>
        <v>0.421334146341466</v>
      </c>
      <c r="AE34" s="114">
        <v>20</v>
      </c>
      <c r="AF34" s="212"/>
      <c r="AG34" s="114"/>
      <c r="AH34" s="212">
        <v>1.4</v>
      </c>
      <c r="AI34" s="216">
        <v>129.4</v>
      </c>
      <c r="AJ34" s="217">
        <f t="shared" si="14"/>
        <v>1.08191653786708</v>
      </c>
      <c r="AK34" s="116" t="s">
        <v>64</v>
      </c>
      <c r="AL34" s="116" t="s">
        <v>64</v>
      </c>
      <c r="AM34" s="116" t="s">
        <v>64</v>
      </c>
      <c r="AN34" s="116" t="s">
        <v>64</v>
      </c>
      <c r="AO34" s="116" t="s">
        <v>64</v>
      </c>
      <c r="AP34" s="116" t="s">
        <v>64</v>
      </c>
      <c r="AQ34" s="116" t="s">
        <v>64</v>
      </c>
      <c r="AR34" s="218" t="str">
        <f t="shared" si="15"/>
        <v>合格</v>
      </c>
      <c r="AS34" s="98" t="s">
        <v>1338</v>
      </c>
      <c r="AT34" s="209" t="s">
        <v>1549</v>
      </c>
    </row>
    <row r="35" ht="15" spans="1:53">
      <c r="A35" s="140">
        <v>28</v>
      </c>
      <c r="B35" s="208" t="s">
        <v>56</v>
      </c>
      <c r="C35" s="209" t="s">
        <v>1549</v>
      </c>
      <c r="D35" s="210" t="s">
        <v>1584</v>
      </c>
      <c r="E35" s="209" t="s">
        <v>1649</v>
      </c>
      <c r="F35" s="97" t="s">
        <v>1650</v>
      </c>
      <c r="G35" s="97" t="s">
        <v>60</v>
      </c>
      <c r="H35" s="211" t="s">
        <v>1630</v>
      </c>
      <c r="I35" s="211"/>
      <c r="J35" s="211" t="s">
        <v>695</v>
      </c>
      <c r="K35" s="210">
        <v>49.1</v>
      </c>
      <c r="L35" s="211" t="s">
        <v>125</v>
      </c>
      <c r="M35" s="211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0">
        <v>49</v>
      </c>
      <c r="AA35" s="213">
        <f t="shared" si="12"/>
        <v>0.203665987780044</v>
      </c>
      <c r="AB35" s="210">
        <v>89.6</v>
      </c>
      <c r="AC35" s="214">
        <f>(AB35-Z35)*VLOOKUP(AE35,公斤水的体积!A:B,2,)</f>
        <v>40.671862</v>
      </c>
      <c r="AD35" s="215">
        <f t="shared" si="13"/>
        <v>0.424350617283944</v>
      </c>
      <c r="AE35" s="114">
        <v>20</v>
      </c>
      <c r="AF35" s="212"/>
      <c r="AG35" s="114"/>
      <c r="AH35" s="212">
        <v>2.8</v>
      </c>
      <c r="AI35" s="216">
        <v>152.1</v>
      </c>
      <c r="AJ35" s="217">
        <f t="shared" si="14"/>
        <v>1.84089414858646</v>
      </c>
      <c r="AK35" s="116" t="s">
        <v>64</v>
      </c>
      <c r="AL35" s="116" t="s">
        <v>64</v>
      </c>
      <c r="AM35" s="116" t="s">
        <v>64</v>
      </c>
      <c r="AN35" s="116" t="s">
        <v>64</v>
      </c>
      <c r="AO35" s="116" t="s">
        <v>64</v>
      </c>
      <c r="AP35" s="116" t="s">
        <v>64</v>
      </c>
      <c r="AQ35" s="116" t="s">
        <v>64</v>
      </c>
      <c r="AR35" s="218" t="str">
        <f t="shared" si="15"/>
        <v>合格</v>
      </c>
      <c r="AS35" s="98" t="s">
        <v>1338</v>
      </c>
      <c r="AT35" s="209" t="s">
        <v>1549</v>
      </c>
    </row>
    <row r="36" s="139" customFormat="1" ht="15" spans="1:53">
      <c r="A36" s="140">
        <v>29</v>
      </c>
      <c r="B36" s="219" t="s">
        <v>56</v>
      </c>
      <c r="C36" s="220" t="s">
        <v>1549</v>
      </c>
      <c r="D36" s="221" t="s">
        <v>1584</v>
      </c>
      <c r="E36" s="220" t="s">
        <v>1651</v>
      </c>
      <c r="F36" s="123" t="s">
        <v>1652</v>
      </c>
      <c r="G36" s="123" t="s">
        <v>79</v>
      </c>
      <c r="H36" s="124" t="s">
        <v>1653</v>
      </c>
      <c r="I36" s="124" t="s">
        <v>1341</v>
      </c>
      <c r="J36" s="124" t="s">
        <v>695</v>
      </c>
      <c r="K36" s="221">
        <v>55.6</v>
      </c>
      <c r="L36" s="124" t="s">
        <v>417</v>
      </c>
      <c r="M36" s="124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221">
        <v>55.5</v>
      </c>
      <c r="AA36" s="221">
        <f t="shared" si="12"/>
        <v>0.179856115107916</v>
      </c>
      <c r="AB36" s="221">
        <v>97</v>
      </c>
      <c r="AC36" s="222">
        <f>(AB36-Z36)*VLOOKUP(AE36,公斤水的体积!A:B,2,)</f>
        <v>41.573455</v>
      </c>
      <c r="AD36" s="223">
        <f t="shared" si="13"/>
        <v>0.418973429951701</v>
      </c>
      <c r="AE36" s="130">
        <v>20</v>
      </c>
      <c r="AF36" s="130"/>
      <c r="AG36" s="130"/>
      <c r="AH36" s="130">
        <v>2.5</v>
      </c>
      <c r="AI36" s="224">
        <v>140.6</v>
      </c>
      <c r="AJ36" s="225">
        <f t="shared" si="14"/>
        <v>1.77809388335704</v>
      </c>
      <c r="AK36" s="131" t="s">
        <v>64</v>
      </c>
      <c r="AL36" s="131" t="s">
        <v>64</v>
      </c>
      <c r="AM36" s="131" t="s">
        <v>64</v>
      </c>
      <c r="AN36" s="131" t="s">
        <v>64</v>
      </c>
      <c r="AO36" s="131" t="s">
        <v>64</v>
      </c>
      <c r="AP36" s="131" t="s">
        <v>64</v>
      </c>
      <c r="AQ36" s="131" t="s">
        <v>64</v>
      </c>
      <c r="AR36" s="130" t="str">
        <f t="shared" si="15"/>
        <v>合格</v>
      </c>
      <c r="AS36" s="226" t="s">
        <v>1654</v>
      </c>
      <c r="AT36" s="220" t="s">
        <v>1549</v>
      </c>
      <c r="AU36" s="227"/>
      <c r="AV36" s="139"/>
      <c r="AW36" s="139"/>
      <c r="AX36" s="228"/>
      <c r="AY36" s="228"/>
      <c r="AZ36" s="228"/>
      <c r="BA36" s="228"/>
    </row>
    <row r="37" ht="15" spans="1:53">
      <c r="A37" s="140">
        <v>30</v>
      </c>
      <c r="B37" s="208" t="s">
        <v>56</v>
      </c>
      <c r="C37" s="209" t="s">
        <v>1549</v>
      </c>
      <c r="D37" s="210" t="s">
        <v>1584</v>
      </c>
      <c r="E37" s="209" t="s">
        <v>1655</v>
      </c>
      <c r="F37" s="97" t="s">
        <v>1656</v>
      </c>
      <c r="G37" s="97" t="s">
        <v>351</v>
      </c>
      <c r="H37" s="211" t="s">
        <v>322</v>
      </c>
      <c r="I37" s="211" t="s">
        <v>1358</v>
      </c>
      <c r="J37" s="211" t="s">
        <v>1589</v>
      </c>
      <c r="K37" s="210">
        <v>56</v>
      </c>
      <c r="L37" s="211" t="s">
        <v>90</v>
      </c>
      <c r="M37" s="211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0">
        <v>55.9</v>
      </c>
      <c r="AA37" s="213">
        <f t="shared" si="12"/>
        <v>0.178571428571431</v>
      </c>
      <c r="AB37" s="210">
        <v>96.4</v>
      </c>
      <c r="AC37" s="214">
        <f>(AB37-Z37)*VLOOKUP(AE37,公斤水的体积!A:B,2,)</f>
        <v>40.571685</v>
      </c>
      <c r="AD37" s="215">
        <f t="shared" si="13"/>
        <v>0.424962871287155</v>
      </c>
      <c r="AE37" s="114">
        <v>20</v>
      </c>
      <c r="AF37" s="212"/>
      <c r="AG37" s="114"/>
      <c r="AH37" s="212">
        <v>0.5</v>
      </c>
      <c r="AI37" s="216">
        <v>138.2</v>
      </c>
      <c r="AJ37" s="217">
        <f t="shared" si="14"/>
        <v>0.361794500723589</v>
      </c>
      <c r="AK37" s="116" t="s">
        <v>64</v>
      </c>
      <c r="AL37" s="116" t="s">
        <v>64</v>
      </c>
      <c r="AM37" s="116" t="s">
        <v>64</v>
      </c>
      <c r="AN37" s="116" t="s">
        <v>64</v>
      </c>
      <c r="AO37" s="116" t="s">
        <v>64</v>
      </c>
      <c r="AP37" s="116" t="s">
        <v>64</v>
      </c>
      <c r="AQ37" s="116" t="s">
        <v>64</v>
      </c>
      <c r="AR37" s="218" t="str">
        <f t="shared" si="15"/>
        <v>合格</v>
      </c>
      <c r="AS37" s="98" t="s">
        <v>1338</v>
      </c>
      <c r="AT37" s="209" t="s">
        <v>1549</v>
      </c>
    </row>
    <row r="38" ht="15" spans="1:53">
      <c r="A38" s="140">
        <v>31</v>
      </c>
      <c r="B38" s="208" t="s">
        <v>56</v>
      </c>
      <c r="C38" s="209" t="s">
        <v>1549</v>
      </c>
      <c r="D38" s="210" t="s">
        <v>1584</v>
      </c>
      <c r="E38" s="209" t="s">
        <v>1657</v>
      </c>
      <c r="F38" s="97" t="s">
        <v>1658</v>
      </c>
      <c r="G38" s="97" t="s">
        <v>137</v>
      </c>
      <c r="H38" s="211" t="s">
        <v>1659</v>
      </c>
      <c r="I38" s="211" t="s">
        <v>1358</v>
      </c>
      <c r="J38" s="211" t="s">
        <v>695</v>
      </c>
      <c r="K38" s="210">
        <v>58</v>
      </c>
      <c r="L38" s="211" t="s">
        <v>62</v>
      </c>
      <c r="M38" s="211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0">
        <v>57.9</v>
      </c>
      <c r="AA38" s="213">
        <f t="shared" si="12"/>
        <v>0.172413793103451</v>
      </c>
      <c r="AB38" s="210">
        <v>98</v>
      </c>
      <c r="AC38" s="214">
        <f>(AB38-Z38)*VLOOKUP(AE38,公斤水的体积!A:B,2,)</f>
        <v>40.170977</v>
      </c>
      <c r="AD38" s="215">
        <f t="shared" si="13"/>
        <v>0.427442500000002</v>
      </c>
      <c r="AE38" s="114">
        <v>20</v>
      </c>
      <c r="AF38" s="212"/>
      <c r="AG38" s="114"/>
      <c r="AH38" s="212">
        <v>0.5</v>
      </c>
      <c r="AI38" s="216">
        <v>121.2</v>
      </c>
      <c r="AJ38" s="217">
        <f t="shared" si="14"/>
        <v>0.412541254125412</v>
      </c>
      <c r="AK38" s="116" t="s">
        <v>64</v>
      </c>
      <c r="AL38" s="116" t="s">
        <v>64</v>
      </c>
      <c r="AM38" s="116" t="s">
        <v>64</v>
      </c>
      <c r="AN38" s="116" t="s">
        <v>64</v>
      </c>
      <c r="AO38" s="116" t="s">
        <v>64</v>
      </c>
      <c r="AP38" s="116" t="s">
        <v>64</v>
      </c>
      <c r="AQ38" s="116" t="s">
        <v>64</v>
      </c>
      <c r="AR38" s="218" t="str">
        <f t="shared" si="15"/>
        <v>合格</v>
      </c>
      <c r="AS38" s="98" t="s">
        <v>1338</v>
      </c>
      <c r="AT38" s="209" t="s">
        <v>1549</v>
      </c>
    </row>
    <row r="39" s="139" customFormat="1" ht="15" spans="1:53">
      <c r="A39" s="140">
        <v>32</v>
      </c>
      <c r="B39" s="219" t="s">
        <v>56</v>
      </c>
      <c r="C39" s="220" t="s">
        <v>1549</v>
      </c>
      <c r="D39" s="221" t="s">
        <v>1584</v>
      </c>
      <c r="E39" s="220" t="s">
        <v>1660</v>
      </c>
      <c r="F39" s="123" t="s">
        <v>1661</v>
      </c>
      <c r="G39" s="123" t="s">
        <v>79</v>
      </c>
      <c r="H39" s="124" t="s">
        <v>1662</v>
      </c>
      <c r="I39" s="124" t="s">
        <v>907</v>
      </c>
      <c r="J39" s="124" t="s">
        <v>695</v>
      </c>
      <c r="K39" s="221">
        <v>58.2</v>
      </c>
      <c r="L39" s="124" t="s">
        <v>114</v>
      </c>
      <c r="M39" s="124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221">
        <v>58.1</v>
      </c>
      <c r="AA39" s="221">
        <f t="shared" si="12"/>
        <v>0.171821305841927</v>
      </c>
      <c r="AB39" s="221">
        <v>98.4</v>
      </c>
      <c r="AC39" s="222">
        <f>(AB39-Z39)*VLOOKUP(AE39,公斤水的体积!A:B,2,)</f>
        <v>40.371331</v>
      </c>
      <c r="AD39" s="223">
        <f t="shared" si="13"/>
        <v>0.426196517412941</v>
      </c>
      <c r="AE39" s="130">
        <v>20</v>
      </c>
      <c r="AF39" s="130"/>
      <c r="AG39" s="130"/>
      <c r="AH39" s="130">
        <v>6</v>
      </c>
      <c r="AI39" s="224">
        <v>133.1</v>
      </c>
      <c r="AJ39" s="225">
        <f t="shared" si="14"/>
        <v>4.50788880540947</v>
      </c>
      <c r="AK39" s="131" t="s">
        <v>64</v>
      </c>
      <c r="AL39" s="131" t="s">
        <v>64</v>
      </c>
      <c r="AM39" s="131" t="s">
        <v>64</v>
      </c>
      <c r="AN39" s="131" t="s">
        <v>64</v>
      </c>
      <c r="AO39" s="131" t="s">
        <v>64</v>
      </c>
      <c r="AP39" s="131" t="s">
        <v>64</v>
      </c>
      <c r="AQ39" s="131" t="s">
        <v>64</v>
      </c>
      <c r="AR39" s="130" t="str">
        <f t="shared" si="15"/>
        <v>合格</v>
      </c>
      <c r="AS39" s="226" t="s">
        <v>1663</v>
      </c>
      <c r="AT39" s="220" t="s">
        <v>1549</v>
      </c>
      <c r="AU39" s="227"/>
      <c r="AV39" s="139"/>
      <c r="AW39" s="139"/>
      <c r="AX39" s="228"/>
      <c r="AY39" s="228"/>
      <c r="AZ39" s="228"/>
      <c r="BA39" s="228"/>
    </row>
    <row r="40" ht="15" spans="1:53">
      <c r="A40" s="140">
        <v>33</v>
      </c>
      <c r="B40" s="208" t="s">
        <v>56</v>
      </c>
      <c r="C40" s="209" t="s">
        <v>1549</v>
      </c>
      <c r="D40" s="210" t="s">
        <v>1584</v>
      </c>
      <c r="E40" s="209" t="s">
        <v>1664</v>
      </c>
      <c r="F40" s="97" t="s">
        <v>1665</v>
      </c>
      <c r="G40" s="97" t="s">
        <v>351</v>
      </c>
      <c r="H40" s="211" t="s">
        <v>1498</v>
      </c>
      <c r="I40" s="211" t="s">
        <v>1358</v>
      </c>
      <c r="J40" s="211" t="s">
        <v>695</v>
      </c>
      <c r="K40" s="210">
        <v>54.4</v>
      </c>
      <c r="L40" s="211" t="s">
        <v>62</v>
      </c>
      <c r="M40" s="211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0">
        <v>54.3</v>
      </c>
      <c r="AA40" s="213">
        <f t="shared" si="12"/>
        <v>0.183823529411767</v>
      </c>
      <c r="AB40" s="210">
        <v>94.4</v>
      </c>
      <c r="AC40" s="214">
        <f>(AB40-Z40)*VLOOKUP(AE40,公斤水的体积!A:B,2,)</f>
        <v>40.170977</v>
      </c>
      <c r="AD40" s="215">
        <f t="shared" si="13"/>
        <v>0.427442500000019</v>
      </c>
      <c r="AE40" s="114">
        <v>20</v>
      </c>
      <c r="AF40" s="212"/>
      <c r="AG40" s="114"/>
      <c r="AH40" s="212">
        <v>1.4</v>
      </c>
      <c r="AI40" s="216">
        <v>136.7</v>
      </c>
      <c r="AJ40" s="217">
        <f t="shared" si="14"/>
        <v>1.02414045354792</v>
      </c>
      <c r="AK40" s="116" t="s">
        <v>64</v>
      </c>
      <c r="AL40" s="116" t="s">
        <v>64</v>
      </c>
      <c r="AM40" s="116" t="s">
        <v>64</v>
      </c>
      <c r="AN40" s="116" t="s">
        <v>64</v>
      </c>
      <c r="AO40" s="116" t="s">
        <v>64</v>
      </c>
      <c r="AP40" s="116" t="s">
        <v>64</v>
      </c>
      <c r="AQ40" s="116" t="s">
        <v>64</v>
      </c>
      <c r="AR40" s="218" t="str">
        <f t="shared" si="15"/>
        <v>合格</v>
      </c>
      <c r="AS40" s="98" t="s">
        <v>1338</v>
      </c>
      <c r="AT40" s="209" t="s">
        <v>1549</v>
      </c>
    </row>
    <row r="41" ht="15" spans="1:53">
      <c r="A41" s="140">
        <v>34</v>
      </c>
      <c r="B41" s="208" t="s">
        <v>56</v>
      </c>
      <c r="C41" s="209" t="s">
        <v>1549</v>
      </c>
      <c r="D41" s="210" t="s">
        <v>1584</v>
      </c>
      <c r="E41" s="209" t="s">
        <v>1666</v>
      </c>
      <c r="F41" s="97" t="s">
        <v>1667</v>
      </c>
      <c r="G41" s="97" t="s">
        <v>60</v>
      </c>
      <c r="H41" s="211" t="s">
        <v>109</v>
      </c>
      <c r="I41" s="211" t="s">
        <v>287</v>
      </c>
      <c r="J41" s="211" t="s">
        <v>695</v>
      </c>
      <c r="K41" s="210">
        <v>47.8</v>
      </c>
      <c r="L41" s="211" t="s">
        <v>62</v>
      </c>
      <c r="M41" s="211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0">
        <v>47.7</v>
      </c>
      <c r="AA41" s="213">
        <f t="shared" si="12"/>
        <v>0.20920502092049</v>
      </c>
      <c r="AB41" s="210">
        <v>87.8</v>
      </c>
      <c r="AC41" s="214">
        <f>(AB41-Z41)*VLOOKUP(AE41,公斤水的体积!A:B,2,)</f>
        <v>40.170977</v>
      </c>
      <c r="AD41" s="215">
        <f t="shared" si="13"/>
        <v>0.427442499999984</v>
      </c>
      <c r="AE41" s="114">
        <v>20</v>
      </c>
      <c r="AF41" s="212"/>
      <c r="AG41" s="114"/>
      <c r="AH41" s="212">
        <v>5.3</v>
      </c>
      <c r="AI41" s="216">
        <v>154.6</v>
      </c>
      <c r="AJ41" s="217">
        <f t="shared" si="14"/>
        <v>3.42820181112548</v>
      </c>
      <c r="AK41" s="116" t="s">
        <v>64</v>
      </c>
      <c r="AL41" s="116" t="s">
        <v>64</v>
      </c>
      <c r="AM41" s="116" t="s">
        <v>64</v>
      </c>
      <c r="AN41" s="116" t="s">
        <v>64</v>
      </c>
      <c r="AO41" s="116" t="s">
        <v>64</v>
      </c>
      <c r="AP41" s="116" t="s">
        <v>64</v>
      </c>
      <c r="AQ41" s="116" t="s">
        <v>64</v>
      </c>
      <c r="AR41" s="218" t="str">
        <f t="shared" si="15"/>
        <v>合格</v>
      </c>
      <c r="AS41" s="98" t="s">
        <v>1338</v>
      </c>
      <c r="AT41" s="209" t="s">
        <v>1549</v>
      </c>
    </row>
  </sheetData>
  <autoFilter xmlns:etc="http://www.wps.cn/officeDocument/2017/etCustomData" ref="A2:AY41" etc:filterBottomFollowUsedRange="0">
    <extLst/>
  </autoFilter>
  <mergeCells count="52">
    <mergeCell ref="H3:I3"/>
    <mergeCell ref="E4:L4"/>
    <mergeCell ref="M4:O4"/>
    <mergeCell ref="P4:X4"/>
    <mergeCell ref="AE4:AK4"/>
    <mergeCell ref="AL4:AM4"/>
    <mergeCell ref="U5:W5"/>
    <mergeCell ref="U6:W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1:AV2"/>
  </mergeCells>
  <pageMargins left="2.08888888888889" right="0.279166666666667" top="0.2" bottom="0.279166666666667" header="0.0791666666666667" footer="0.309027777777778"/>
  <pageSetup paperSize="9" orientation="portrait" verticalDpi="18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V212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H18" sqref="H18"/>
    </sheetView>
  </sheetViews>
  <sheetFormatPr defaultColWidth="9" defaultRowHeight="14.25"/>
  <cols>
    <col min="1" max="1" width="4.65833333333333" style="9" customWidth="1"/>
    <col min="2" max="2" width="6.36666666666667" style="10" customWidth="1"/>
    <col min="3" max="3" width="8.625" style="10" customWidth="1"/>
    <col min="4" max="4" width="3.875" style="11" customWidth="1"/>
    <col min="5" max="5" width="7.625" style="12" customWidth="1"/>
    <col min="6" max="6" width="9.875" style="12" customWidth="1"/>
    <col min="7" max="7" width="6.25" style="10" customWidth="1"/>
    <col min="8" max="8" width="8.25" style="13" customWidth="1"/>
    <col min="9" max="9" width="7.625" style="13" customWidth="1"/>
    <col min="10" max="10" width="4.375" style="14" customWidth="1"/>
    <col min="11" max="11" width="5.75" style="15" customWidth="1"/>
    <col min="12" max="12" width="5" style="15" customWidth="1"/>
    <col min="13" max="14" width="3" style="16" hidden="1" customWidth="1"/>
    <col min="15" max="16" width="2.75" style="16" hidden="1" customWidth="1"/>
    <col min="17" max="17" width="2.625" style="16" hidden="1" customWidth="1"/>
    <col min="18" max="18" width="3.125" style="16" hidden="1" customWidth="1"/>
    <col min="19" max="19" width="3" style="16" hidden="1" customWidth="1"/>
    <col min="20" max="20" width="2.75" style="16" hidden="1" customWidth="1"/>
    <col min="21" max="23" width="2.625" style="16" hidden="1" customWidth="1"/>
    <col min="24" max="24" width="3.5" style="16" hidden="1" customWidth="1"/>
    <col min="25" max="25" width="2.75" style="16" hidden="1" customWidth="1"/>
    <col min="26" max="26" width="5.875" style="15" customWidth="1"/>
    <col min="27" max="27" width="4.125" style="17" customWidth="1"/>
    <col min="28" max="28" width="7.375" style="18" customWidth="1"/>
    <col min="29" max="29" width="6.7" style="19" customWidth="1"/>
    <col min="30" max="30" width="6.625" style="20" customWidth="1"/>
    <col min="31" max="31" width="4" style="21" customWidth="1"/>
    <col min="32" max="32" width="1.125" style="21" hidden="1" customWidth="1"/>
    <col min="33" max="33" width="4.375" style="22" hidden="1" customWidth="1"/>
    <col min="34" max="34" width="5.25" style="23" customWidth="1"/>
    <col min="35" max="35" width="6.5" style="24" customWidth="1"/>
    <col min="36" max="36" width="3.88333333333333" style="25" customWidth="1"/>
    <col min="37" max="37" width="3.75" style="21" customWidth="1"/>
    <col min="38" max="38" width="3.125" style="21" customWidth="1"/>
    <col min="39" max="42" width="3" style="21" customWidth="1"/>
    <col min="43" max="43" width="3.125" style="21" customWidth="1"/>
    <col min="44" max="44" width="5.25" style="25" customWidth="1"/>
    <col min="45" max="45" width="6.925" style="26" customWidth="1"/>
    <col min="46" max="46" width="8.63333333333333" style="27" customWidth="1"/>
    <col min="47" max="47" width="6.875" style="28" customWidth="1"/>
    <col min="48" max="48" width="12.625" style="29" customWidth="1"/>
    <col min="49" max="246" width="9" style="21" customWidth="1"/>
    <col min="247" max="16384" width="9" style="7"/>
  </cols>
  <sheetData>
    <row r="1" ht="28" customHeight="1" spans="1:256">
      <c r="A1" s="30" t="s">
        <v>1668</v>
      </c>
      <c r="B1" s="31"/>
      <c r="C1" s="31"/>
      <c r="D1" s="32"/>
      <c r="E1" s="33"/>
      <c r="F1" s="33"/>
      <c r="G1" s="31"/>
      <c r="H1" s="33"/>
      <c r="I1" s="34"/>
      <c r="J1" s="35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7"/>
      <c r="AB1" s="36"/>
      <c r="AC1" s="38"/>
      <c r="AD1" s="39"/>
      <c r="AE1" s="40"/>
      <c r="AF1" s="40"/>
      <c r="AG1" s="35"/>
      <c r="AH1" s="41"/>
      <c r="AI1" s="42"/>
      <c r="AJ1" s="43"/>
      <c r="AK1" s="40"/>
      <c r="AL1" s="40"/>
      <c r="AM1" s="40"/>
      <c r="AN1" s="40"/>
      <c r="AO1" s="40"/>
      <c r="AP1" s="40"/>
      <c r="AQ1" s="40"/>
      <c r="AR1" s="43"/>
      <c r="AS1" s="44"/>
      <c r="AT1" s="44"/>
      <c r="AU1" s="45"/>
      <c r="AV1" s="46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="3" customFormat="1" ht="8" customHeight="1" spans="1:256">
      <c r="A2" s="47"/>
      <c r="B2" s="31"/>
      <c r="C2" s="31"/>
      <c r="D2" s="48"/>
      <c r="E2" s="33"/>
      <c r="F2" s="33"/>
      <c r="G2" s="31"/>
      <c r="H2" s="33"/>
      <c r="I2" s="33"/>
      <c r="J2" s="49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1"/>
      <c r="AB2" s="50"/>
      <c r="AC2" s="52"/>
      <c r="AD2" s="53"/>
      <c r="AE2" s="54"/>
      <c r="AF2" s="54"/>
      <c r="AG2" s="49"/>
      <c r="AH2" s="55"/>
      <c r="AI2" s="31"/>
      <c r="AJ2" s="56"/>
      <c r="AK2" s="54"/>
      <c r="AL2" s="54"/>
      <c r="AM2" s="54"/>
      <c r="AN2" s="54"/>
      <c r="AO2" s="54"/>
      <c r="AP2" s="54"/>
      <c r="AQ2" s="54"/>
      <c r="AR2" s="56"/>
      <c r="AS2" s="57"/>
      <c r="AT2" s="57"/>
      <c r="AU2" s="45"/>
      <c r="AV2" s="58"/>
    </row>
    <row r="3" customFormat="1" ht="20" customHeight="1" spans="1:256">
      <c r="A3" s="30"/>
      <c r="B3" s="31" t="s">
        <v>1</v>
      </c>
      <c r="C3" s="31"/>
      <c r="D3" s="32"/>
      <c r="E3" s="33"/>
      <c r="F3" s="33"/>
      <c r="G3" s="31"/>
      <c r="H3" s="33"/>
      <c r="I3" s="34"/>
      <c r="J3" s="35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59"/>
      <c r="AB3" s="41"/>
      <c r="AC3" s="60"/>
      <c r="AD3" s="61"/>
      <c r="AE3" s="40"/>
      <c r="AF3" s="40"/>
      <c r="AG3" s="35"/>
      <c r="AH3" s="41"/>
      <c r="AI3" s="42"/>
      <c r="AJ3" s="43"/>
      <c r="AK3" s="40"/>
      <c r="AL3" s="40"/>
      <c r="AM3" s="40"/>
      <c r="AN3" s="40"/>
      <c r="AO3" s="40"/>
      <c r="AP3" s="40"/>
      <c r="AQ3" s="40"/>
      <c r="AR3" s="43"/>
      <c r="AS3" s="44"/>
      <c r="AT3" s="44"/>
      <c r="AU3" s="45"/>
      <c r="AV3" s="46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</row>
    <row r="4" s="4" customFormat="1" ht="19" customHeight="1" spans="1:256">
      <c r="A4" s="62" t="s">
        <v>303</v>
      </c>
      <c r="B4" s="63" t="s">
        <v>3</v>
      </c>
      <c r="C4" s="64" t="s">
        <v>4</v>
      </c>
      <c r="D4" s="62" t="s">
        <v>5</v>
      </c>
      <c r="E4" s="65" t="s">
        <v>6</v>
      </c>
      <c r="F4" s="65"/>
      <c r="G4" s="66"/>
      <c r="H4" s="65"/>
      <c r="I4" s="65"/>
      <c r="J4" s="67"/>
      <c r="K4" s="68"/>
      <c r="L4" s="68"/>
      <c r="M4" s="68" t="s">
        <v>7</v>
      </c>
      <c r="N4" s="68"/>
      <c r="O4" s="68"/>
      <c r="P4" s="68" t="s">
        <v>8</v>
      </c>
      <c r="Q4" s="68"/>
      <c r="R4" s="68"/>
      <c r="S4" s="68"/>
      <c r="T4" s="68"/>
      <c r="U4" s="68"/>
      <c r="V4" s="68"/>
      <c r="W4" s="68"/>
      <c r="X4" s="68"/>
      <c r="Y4" s="62" t="s">
        <v>9</v>
      </c>
      <c r="Z4" s="69" t="s">
        <v>10</v>
      </c>
      <c r="AA4" s="70" t="s">
        <v>11</v>
      </c>
      <c r="AB4" s="71" t="s">
        <v>12</v>
      </c>
      <c r="AC4" s="72" t="s">
        <v>13</v>
      </c>
      <c r="AD4" s="73" t="s">
        <v>14</v>
      </c>
      <c r="AE4" s="74" t="s">
        <v>15</v>
      </c>
      <c r="AF4" s="69"/>
      <c r="AG4" s="75"/>
      <c r="AH4" s="69"/>
      <c r="AI4" s="76"/>
      <c r="AJ4" s="77"/>
      <c r="AK4" s="74"/>
      <c r="AL4" s="78" t="s">
        <v>16</v>
      </c>
      <c r="AM4" s="78"/>
      <c r="AN4" s="79" t="s">
        <v>17</v>
      </c>
      <c r="AO4" s="79" t="s">
        <v>18</v>
      </c>
      <c r="AP4" s="79" t="s">
        <v>19</v>
      </c>
      <c r="AQ4" s="80" t="s">
        <v>20</v>
      </c>
      <c r="AR4" s="80" t="s">
        <v>21</v>
      </c>
      <c r="AS4" s="81" t="s">
        <v>22</v>
      </c>
      <c r="AT4" s="82" t="s">
        <v>23</v>
      </c>
      <c r="AU4" s="64" t="s">
        <v>1669</v>
      </c>
    </row>
    <row r="5" s="4" customFormat="1" ht="17" customHeight="1" spans="1:256">
      <c r="A5" s="62"/>
      <c r="B5" s="63"/>
      <c r="C5" s="64"/>
      <c r="D5" s="62"/>
      <c r="E5" s="83" t="s">
        <v>25</v>
      </c>
      <c r="F5" s="83" t="s">
        <v>306</v>
      </c>
      <c r="G5" s="64" t="s">
        <v>27</v>
      </c>
      <c r="H5" s="84" t="s">
        <v>28</v>
      </c>
      <c r="I5" s="84" t="s">
        <v>29</v>
      </c>
      <c r="J5" s="75" t="s">
        <v>30</v>
      </c>
      <c r="K5" s="69" t="s">
        <v>31</v>
      </c>
      <c r="L5" s="69" t="s">
        <v>32</v>
      </c>
      <c r="M5" s="62" t="s">
        <v>33</v>
      </c>
      <c r="N5" s="62" t="s">
        <v>34</v>
      </c>
      <c r="O5" s="62" t="s">
        <v>35</v>
      </c>
      <c r="P5" s="62" t="s">
        <v>36</v>
      </c>
      <c r="Q5" s="62" t="s">
        <v>37</v>
      </c>
      <c r="R5" s="62" t="s">
        <v>38</v>
      </c>
      <c r="S5" s="62" t="s">
        <v>39</v>
      </c>
      <c r="T5" s="62" t="s">
        <v>40</v>
      </c>
      <c r="U5" s="68" t="s">
        <v>41</v>
      </c>
      <c r="V5" s="68"/>
      <c r="W5" s="68"/>
      <c r="X5" s="68" t="s">
        <v>42</v>
      </c>
      <c r="Y5" s="62"/>
      <c r="Z5" s="69"/>
      <c r="AA5" s="70"/>
      <c r="AB5" s="71"/>
      <c r="AC5" s="72"/>
      <c r="AD5" s="73"/>
      <c r="AE5" s="85" t="s">
        <v>43</v>
      </c>
      <c r="AF5" s="69" t="s">
        <v>44</v>
      </c>
      <c r="AG5" s="75" t="s">
        <v>45</v>
      </c>
      <c r="AH5" s="69" t="s">
        <v>46</v>
      </c>
      <c r="AI5" s="76" t="s">
        <v>47</v>
      </c>
      <c r="AJ5" s="77" t="s">
        <v>48</v>
      </c>
      <c r="AK5" s="85" t="s">
        <v>1670</v>
      </c>
      <c r="AL5" s="79" t="s">
        <v>50</v>
      </c>
      <c r="AM5" s="79" t="s">
        <v>51</v>
      </c>
      <c r="AN5" s="79"/>
      <c r="AO5" s="79"/>
      <c r="AP5" s="79"/>
      <c r="AQ5" s="80"/>
      <c r="AR5" s="80"/>
      <c r="AS5" s="81"/>
      <c r="AT5" s="82"/>
      <c r="AU5" s="64"/>
    </row>
    <row r="6" s="5" customFormat="1" ht="36" customHeight="1" spans="1:256">
      <c r="A6" s="62"/>
      <c r="B6" s="63"/>
      <c r="C6" s="64"/>
      <c r="D6" s="62"/>
      <c r="E6" s="86"/>
      <c r="F6" s="86"/>
      <c r="G6" s="66"/>
      <c r="H6" s="84"/>
      <c r="I6" s="65"/>
      <c r="J6" s="67"/>
      <c r="K6" s="68"/>
      <c r="L6" s="68"/>
      <c r="M6" s="62"/>
      <c r="N6" s="62"/>
      <c r="O6" s="62"/>
      <c r="P6" s="62"/>
      <c r="Q6" s="62"/>
      <c r="R6" s="62"/>
      <c r="S6" s="62"/>
      <c r="T6" s="62"/>
      <c r="U6" s="87" t="s">
        <v>52</v>
      </c>
      <c r="V6" s="87" t="s">
        <v>53</v>
      </c>
      <c r="W6" s="87" t="s">
        <v>54</v>
      </c>
      <c r="X6" s="87" t="s">
        <v>55</v>
      </c>
      <c r="Y6" s="62"/>
      <c r="Z6" s="69"/>
      <c r="AA6" s="70"/>
      <c r="AB6" s="71"/>
      <c r="AC6" s="72"/>
      <c r="AD6" s="73"/>
      <c r="AE6" s="88"/>
      <c r="AF6" s="69"/>
      <c r="AG6" s="75"/>
      <c r="AH6" s="69"/>
      <c r="AI6" s="76"/>
      <c r="AJ6" s="77"/>
      <c r="AK6" s="89"/>
      <c r="AL6" s="79"/>
      <c r="AM6" s="79"/>
      <c r="AN6" s="79"/>
      <c r="AO6" s="79"/>
      <c r="AP6" s="79"/>
      <c r="AQ6" s="80"/>
      <c r="AR6" s="80"/>
      <c r="AS6" s="81"/>
      <c r="AT6" s="82"/>
      <c r="AU6" s="64"/>
    </row>
    <row r="7" s="6" customFormat="1" ht="15" customHeight="1" spans="1:256">
      <c r="A7" s="68">
        <v>1</v>
      </c>
      <c r="B7" s="90">
        <v>2</v>
      </c>
      <c r="C7" s="90">
        <v>3</v>
      </c>
      <c r="D7" s="91">
        <v>4</v>
      </c>
      <c r="E7" s="92">
        <v>5</v>
      </c>
      <c r="F7" s="92">
        <v>6</v>
      </c>
      <c r="G7" s="90">
        <v>7</v>
      </c>
      <c r="H7" s="92">
        <v>8</v>
      </c>
      <c r="I7" s="92">
        <v>9</v>
      </c>
      <c r="J7" s="67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  <c r="T7" s="91">
        <v>20</v>
      </c>
      <c r="U7" s="91">
        <v>21</v>
      </c>
      <c r="V7" s="91">
        <v>22</v>
      </c>
      <c r="W7" s="91">
        <v>23</v>
      </c>
      <c r="X7" s="91">
        <v>24</v>
      </c>
      <c r="Y7" s="91">
        <v>25</v>
      </c>
      <c r="Z7" s="91">
        <v>26</v>
      </c>
      <c r="AA7" s="93">
        <v>27</v>
      </c>
      <c r="AB7" s="91">
        <v>28</v>
      </c>
      <c r="AC7" s="94">
        <v>29</v>
      </c>
      <c r="AD7" s="95">
        <v>30</v>
      </c>
      <c r="AE7" s="78">
        <v>31</v>
      </c>
      <c r="AF7" s="78">
        <v>32</v>
      </c>
      <c r="AG7" s="67">
        <v>33</v>
      </c>
      <c r="AH7" s="78">
        <v>34</v>
      </c>
      <c r="AI7" s="90">
        <v>35</v>
      </c>
      <c r="AJ7" s="96">
        <v>36</v>
      </c>
      <c r="AK7" s="78">
        <v>37</v>
      </c>
      <c r="AL7" s="78">
        <v>38</v>
      </c>
      <c r="AM7" s="78">
        <v>39</v>
      </c>
      <c r="AN7" s="78">
        <v>40</v>
      </c>
      <c r="AO7" s="78">
        <v>41</v>
      </c>
      <c r="AP7" s="78">
        <v>42</v>
      </c>
      <c r="AQ7" s="78">
        <v>43</v>
      </c>
      <c r="AR7" s="96">
        <v>44</v>
      </c>
      <c r="AS7" s="97" t="s">
        <v>618</v>
      </c>
      <c r="AT7" s="98">
        <v>46</v>
      </c>
      <c r="AU7" s="99">
        <v>47</v>
      </c>
      <c r="AV7" s="5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100"/>
      <c r="IN7" s="100"/>
      <c r="IO7" s="100"/>
      <c r="IP7" s="100"/>
      <c r="IQ7" s="100"/>
      <c r="IR7" s="100"/>
      <c r="IS7" s="100"/>
      <c r="IT7" s="100"/>
      <c r="IU7" s="100"/>
      <c r="IV7" s="100"/>
    </row>
    <row r="8" ht="15" spans="1:256">
      <c r="A8" s="101">
        <v>1</v>
      </c>
      <c r="B8" s="90" t="s">
        <v>56</v>
      </c>
      <c r="C8" s="90">
        <v>20251105</v>
      </c>
      <c r="D8" s="102" t="s">
        <v>1671</v>
      </c>
      <c r="E8" s="92" t="s">
        <v>1672</v>
      </c>
      <c r="F8" s="92" t="s">
        <v>1673</v>
      </c>
      <c r="G8" s="90" t="s">
        <v>60</v>
      </c>
      <c r="H8" s="103" t="s">
        <v>1067</v>
      </c>
      <c r="I8" s="103" t="s">
        <v>152</v>
      </c>
      <c r="J8" s="104">
        <v>5.7</v>
      </c>
      <c r="K8" s="102">
        <v>48.7</v>
      </c>
      <c r="L8" s="102">
        <v>40.1</v>
      </c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2">
        <v>48.6</v>
      </c>
      <c r="AA8" s="106">
        <f t="shared" ref="AA8:AA38" si="0">(K8-Z8)/K8*100</f>
        <v>0.205338809034911</v>
      </c>
      <c r="AB8" s="107">
        <v>88.8</v>
      </c>
      <c r="AC8" s="108">
        <f>(AB8-Z8)*VLOOKUP(AE8,公斤水的体积!A:B,2,)</f>
        <v>40.318188</v>
      </c>
      <c r="AD8" s="109">
        <f t="shared" ref="AD8:AD38" si="1">(AC8-L8)/L8*100</f>
        <v>0.544109725685762</v>
      </c>
      <c r="AE8" s="110">
        <v>25</v>
      </c>
      <c r="AF8" s="111"/>
      <c r="AG8" s="112"/>
      <c r="AH8" s="113">
        <v>3</v>
      </c>
      <c r="AI8" s="114">
        <v>156.1</v>
      </c>
      <c r="AJ8" s="115">
        <f t="shared" ref="AJ8:AJ38" si="2">AH8/AI8*100</f>
        <v>1.92184497117233</v>
      </c>
      <c r="AK8" s="116" t="s">
        <v>64</v>
      </c>
      <c r="AL8" s="116" t="s">
        <v>64</v>
      </c>
      <c r="AM8" s="116" t="s">
        <v>64</v>
      </c>
      <c r="AN8" s="116" t="s">
        <v>64</v>
      </c>
      <c r="AO8" s="116" t="s">
        <v>64</v>
      </c>
      <c r="AP8" s="116" t="s">
        <v>64</v>
      </c>
      <c r="AQ8" s="116" t="s">
        <v>64</v>
      </c>
      <c r="AR8" s="115" t="str">
        <f t="shared" ref="AR8:AR38" si="3">IF(AND(AD8&lt;10,AD8&gt;=-1.5,AA8&lt;5,AA8&gt;-1,AJ8&lt;6,AJ8&gt;=0),"合格","不合格")</f>
        <v>合格</v>
      </c>
      <c r="AS8" s="117" t="s">
        <v>65</v>
      </c>
      <c r="AT8" s="90">
        <v>20251105</v>
      </c>
      <c r="AU8" s="99">
        <v>15</v>
      </c>
    </row>
    <row r="9" ht="15" spans="1:256">
      <c r="A9" s="101">
        <v>2</v>
      </c>
      <c r="B9" s="90" t="s">
        <v>56</v>
      </c>
      <c r="C9" s="90">
        <v>20251105</v>
      </c>
      <c r="D9" s="102" t="s">
        <v>1671</v>
      </c>
      <c r="E9" s="92" t="s">
        <v>1674</v>
      </c>
      <c r="F9" s="92" t="s">
        <v>1675</v>
      </c>
      <c r="G9" s="90" t="s">
        <v>60</v>
      </c>
      <c r="H9" s="103" t="s">
        <v>556</v>
      </c>
      <c r="I9" s="103" t="s">
        <v>279</v>
      </c>
      <c r="J9" s="118">
        <v>5</v>
      </c>
      <c r="K9" s="102">
        <v>46.2</v>
      </c>
      <c r="L9" s="102">
        <v>40</v>
      </c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2">
        <v>46.1</v>
      </c>
      <c r="AA9" s="106">
        <f t="shared" si="0"/>
        <v>0.21645021645022</v>
      </c>
      <c r="AB9" s="107">
        <v>86.2</v>
      </c>
      <c r="AC9" s="108">
        <f>(AB9-Z9)*VLOOKUP(AE9,公斤水的体积!A:B,2,)</f>
        <v>40.217894</v>
      </c>
      <c r="AD9" s="109">
        <f t="shared" si="1"/>
        <v>0.544735000000003</v>
      </c>
      <c r="AE9" s="110">
        <v>25</v>
      </c>
      <c r="AF9" s="111"/>
      <c r="AG9" s="112"/>
      <c r="AH9" s="113">
        <v>2.5</v>
      </c>
      <c r="AI9" s="114">
        <v>162.3</v>
      </c>
      <c r="AJ9" s="115">
        <f t="shared" si="2"/>
        <v>1.54035736290819</v>
      </c>
      <c r="AK9" s="116" t="s">
        <v>64</v>
      </c>
      <c r="AL9" s="116" t="s">
        <v>64</v>
      </c>
      <c r="AM9" s="116" t="s">
        <v>64</v>
      </c>
      <c r="AN9" s="116" t="s">
        <v>64</v>
      </c>
      <c r="AO9" s="116" t="s">
        <v>64</v>
      </c>
      <c r="AP9" s="116" t="s">
        <v>64</v>
      </c>
      <c r="AQ9" s="116" t="s">
        <v>64</v>
      </c>
      <c r="AR9" s="115" t="str">
        <f t="shared" si="3"/>
        <v>合格</v>
      </c>
      <c r="AS9" s="117" t="s">
        <v>65</v>
      </c>
      <c r="AT9" s="90">
        <v>20251105</v>
      </c>
      <c r="AU9" s="99">
        <v>15</v>
      </c>
    </row>
    <row r="10" ht="15" spans="1:256">
      <c r="A10" s="101">
        <v>3</v>
      </c>
      <c r="B10" s="90" t="s">
        <v>56</v>
      </c>
      <c r="C10" s="90">
        <v>20251105</v>
      </c>
      <c r="D10" s="102" t="s">
        <v>1671</v>
      </c>
      <c r="E10" s="92" t="s">
        <v>1676</v>
      </c>
      <c r="F10" s="92" t="s">
        <v>1677</v>
      </c>
      <c r="G10" s="90" t="s">
        <v>60</v>
      </c>
      <c r="H10" s="103" t="s">
        <v>614</v>
      </c>
      <c r="I10" s="103" t="s">
        <v>279</v>
      </c>
      <c r="J10" s="104">
        <v>5.7</v>
      </c>
      <c r="K10" s="102">
        <v>47.3</v>
      </c>
      <c r="L10" s="102">
        <v>40.5</v>
      </c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2">
        <v>47.2</v>
      </c>
      <c r="AA10" s="106">
        <f t="shared" si="0"/>
        <v>0.211416490486246</v>
      </c>
      <c r="AB10" s="107">
        <v>87.8</v>
      </c>
      <c r="AC10" s="108">
        <f>(AB10-Z10)*VLOOKUP(AE10,公斤水的体积!A:B,2,)</f>
        <v>40.719364</v>
      </c>
      <c r="AD10" s="109">
        <f t="shared" si="1"/>
        <v>0.541639506172837</v>
      </c>
      <c r="AE10" s="110">
        <v>25</v>
      </c>
      <c r="AF10" s="111"/>
      <c r="AG10" s="112"/>
      <c r="AH10" s="113">
        <v>1.1</v>
      </c>
      <c r="AI10" s="114">
        <v>157.8</v>
      </c>
      <c r="AJ10" s="115">
        <f t="shared" si="2"/>
        <v>0.697084917617237</v>
      </c>
      <c r="AK10" s="116" t="s">
        <v>64</v>
      </c>
      <c r="AL10" s="116" t="s">
        <v>64</v>
      </c>
      <c r="AM10" s="116" t="s">
        <v>64</v>
      </c>
      <c r="AN10" s="116" t="s">
        <v>64</v>
      </c>
      <c r="AO10" s="116" t="s">
        <v>64</v>
      </c>
      <c r="AP10" s="116" t="s">
        <v>64</v>
      </c>
      <c r="AQ10" s="116" t="s">
        <v>64</v>
      </c>
      <c r="AR10" s="115" t="str">
        <f t="shared" si="3"/>
        <v>合格</v>
      </c>
      <c r="AS10" s="117" t="s">
        <v>65</v>
      </c>
      <c r="AT10" s="90">
        <v>20251105</v>
      </c>
      <c r="AU10" s="99">
        <v>15</v>
      </c>
    </row>
    <row r="11" ht="15" spans="1:256">
      <c r="A11" s="101">
        <v>4</v>
      </c>
      <c r="B11" s="90" t="s">
        <v>56</v>
      </c>
      <c r="C11" s="90">
        <v>20251105</v>
      </c>
      <c r="D11" s="102" t="s">
        <v>1671</v>
      </c>
      <c r="E11" s="92" t="s">
        <v>1678</v>
      </c>
      <c r="F11" s="92" t="s">
        <v>1679</v>
      </c>
      <c r="G11" s="90" t="s">
        <v>60</v>
      </c>
      <c r="H11" s="103" t="s">
        <v>653</v>
      </c>
      <c r="I11" s="103" t="s">
        <v>152</v>
      </c>
      <c r="J11" s="118">
        <v>5</v>
      </c>
      <c r="K11" s="102">
        <v>44.8</v>
      </c>
      <c r="L11" s="102">
        <v>40</v>
      </c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2">
        <v>44.7</v>
      </c>
      <c r="AA11" s="106">
        <f t="shared" si="0"/>
        <v>0.223214285714273</v>
      </c>
      <c r="AB11" s="107">
        <v>84.8</v>
      </c>
      <c r="AC11" s="108">
        <f>(AB11-Z11)*VLOOKUP(AE11,公斤水的体积!A:B,2,)</f>
        <v>40.217894</v>
      </c>
      <c r="AD11" s="109">
        <f t="shared" si="1"/>
        <v>0.544735000000003</v>
      </c>
      <c r="AE11" s="110">
        <v>25</v>
      </c>
      <c r="AF11" s="111"/>
      <c r="AG11" s="112"/>
      <c r="AH11" s="113">
        <v>1.3</v>
      </c>
      <c r="AI11" s="114">
        <v>170.2</v>
      </c>
      <c r="AJ11" s="115">
        <f t="shared" si="2"/>
        <v>0.763807285546416</v>
      </c>
      <c r="AK11" s="116" t="s">
        <v>64</v>
      </c>
      <c r="AL11" s="116" t="s">
        <v>64</v>
      </c>
      <c r="AM11" s="116" t="s">
        <v>64</v>
      </c>
      <c r="AN11" s="116" t="s">
        <v>64</v>
      </c>
      <c r="AO11" s="116" t="s">
        <v>64</v>
      </c>
      <c r="AP11" s="116" t="s">
        <v>64</v>
      </c>
      <c r="AQ11" s="116" t="s">
        <v>64</v>
      </c>
      <c r="AR11" s="115" t="str">
        <f t="shared" si="3"/>
        <v>合格</v>
      </c>
      <c r="AS11" s="117" t="s">
        <v>65</v>
      </c>
      <c r="AT11" s="90">
        <v>20251105</v>
      </c>
      <c r="AU11" s="99">
        <v>15</v>
      </c>
    </row>
    <row r="12" ht="15" spans="1:256">
      <c r="A12" s="101">
        <v>5</v>
      </c>
      <c r="B12" s="90" t="s">
        <v>56</v>
      </c>
      <c r="C12" s="90">
        <v>20251105</v>
      </c>
      <c r="D12" s="102" t="s">
        <v>1671</v>
      </c>
      <c r="E12" s="92" t="s">
        <v>1680</v>
      </c>
      <c r="F12" s="92" t="s">
        <v>1681</v>
      </c>
      <c r="G12" s="90" t="s">
        <v>60</v>
      </c>
      <c r="H12" s="103" t="s">
        <v>706</v>
      </c>
      <c r="I12" s="103" t="s">
        <v>81</v>
      </c>
      <c r="J12" s="104">
        <v>5.7</v>
      </c>
      <c r="K12" s="102">
        <v>47.9</v>
      </c>
      <c r="L12" s="102">
        <v>40</v>
      </c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2">
        <v>47.8</v>
      </c>
      <c r="AA12" s="106">
        <f t="shared" si="0"/>
        <v>0.208768267223385</v>
      </c>
      <c r="AB12" s="107">
        <v>87.9</v>
      </c>
      <c r="AC12" s="108">
        <f>(AB12-Z12)*VLOOKUP(AE12,公斤水的体积!A:B,2,)</f>
        <v>40.217894</v>
      </c>
      <c r="AD12" s="109">
        <f t="shared" si="1"/>
        <v>0.544735000000003</v>
      </c>
      <c r="AE12" s="110">
        <v>25</v>
      </c>
      <c r="AF12" s="111"/>
      <c r="AG12" s="112"/>
      <c r="AH12" s="113">
        <v>2</v>
      </c>
      <c r="AI12" s="114">
        <v>155.1</v>
      </c>
      <c r="AJ12" s="115">
        <f t="shared" si="2"/>
        <v>1.28949065119278</v>
      </c>
      <c r="AK12" s="116" t="s">
        <v>64</v>
      </c>
      <c r="AL12" s="116" t="s">
        <v>64</v>
      </c>
      <c r="AM12" s="116" t="s">
        <v>64</v>
      </c>
      <c r="AN12" s="116" t="s">
        <v>64</v>
      </c>
      <c r="AO12" s="116" t="s">
        <v>64</v>
      </c>
      <c r="AP12" s="116" t="s">
        <v>64</v>
      </c>
      <c r="AQ12" s="116" t="s">
        <v>64</v>
      </c>
      <c r="AR12" s="115" t="str">
        <f t="shared" si="3"/>
        <v>合格</v>
      </c>
      <c r="AS12" s="117" t="s">
        <v>65</v>
      </c>
      <c r="AT12" s="90">
        <v>20251105</v>
      </c>
      <c r="AU12" s="99">
        <v>15</v>
      </c>
    </row>
    <row r="13" ht="15" spans="1:256">
      <c r="A13" s="101">
        <v>6</v>
      </c>
      <c r="B13" s="90" t="s">
        <v>56</v>
      </c>
      <c r="C13" s="90">
        <v>20251105</v>
      </c>
      <c r="D13" s="102" t="s">
        <v>1671</v>
      </c>
      <c r="E13" s="92" t="s">
        <v>1682</v>
      </c>
      <c r="F13" s="92" t="s">
        <v>1683</v>
      </c>
      <c r="G13" s="90" t="s">
        <v>60</v>
      </c>
      <c r="H13" s="103" t="s">
        <v>653</v>
      </c>
      <c r="I13" s="103" t="s">
        <v>152</v>
      </c>
      <c r="J13" s="118">
        <v>5</v>
      </c>
      <c r="K13" s="102">
        <v>45.4</v>
      </c>
      <c r="L13" s="102">
        <v>40</v>
      </c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2">
        <v>45.3</v>
      </c>
      <c r="AA13" s="106">
        <f t="shared" si="0"/>
        <v>0.22026431718062</v>
      </c>
      <c r="AB13" s="107">
        <v>85.4</v>
      </c>
      <c r="AC13" s="108">
        <f>(AB13-Z13)*VLOOKUP(AE13,公斤水的体积!A:B,2,)</f>
        <v>40.217894</v>
      </c>
      <c r="AD13" s="109">
        <f t="shared" si="1"/>
        <v>0.544735000000003</v>
      </c>
      <c r="AE13" s="110">
        <v>25</v>
      </c>
      <c r="AF13" s="111"/>
      <c r="AG13" s="112"/>
      <c r="AH13" s="113">
        <v>2.1</v>
      </c>
      <c r="AI13" s="114">
        <v>166</v>
      </c>
      <c r="AJ13" s="115">
        <f t="shared" si="2"/>
        <v>1.26506024096386</v>
      </c>
      <c r="AK13" s="116" t="s">
        <v>64</v>
      </c>
      <c r="AL13" s="116" t="s">
        <v>64</v>
      </c>
      <c r="AM13" s="116" t="s">
        <v>64</v>
      </c>
      <c r="AN13" s="116" t="s">
        <v>64</v>
      </c>
      <c r="AO13" s="116" t="s">
        <v>64</v>
      </c>
      <c r="AP13" s="116" t="s">
        <v>64</v>
      </c>
      <c r="AQ13" s="116" t="s">
        <v>64</v>
      </c>
      <c r="AR13" s="115" t="str">
        <f t="shared" si="3"/>
        <v>合格</v>
      </c>
      <c r="AS13" s="117" t="s">
        <v>65</v>
      </c>
      <c r="AT13" s="90">
        <v>20251105</v>
      </c>
      <c r="AU13" s="99">
        <v>15</v>
      </c>
    </row>
    <row r="14" ht="15" spans="1:256">
      <c r="A14" s="101">
        <v>7</v>
      </c>
      <c r="B14" s="90" t="s">
        <v>56</v>
      </c>
      <c r="C14" s="90">
        <v>20251105</v>
      </c>
      <c r="D14" s="102" t="s">
        <v>1671</v>
      </c>
      <c r="E14" s="92" t="s">
        <v>1684</v>
      </c>
      <c r="F14" s="92" t="s">
        <v>1685</v>
      </c>
      <c r="G14" s="90" t="s">
        <v>60</v>
      </c>
      <c r="H14" s="103" t="s">
        <v>405</v>
      </c>
      <c r="I14" s="103" t="s">
        <v>152</v>
      </c>
      <c r="J14" s="104">
        <v>5.7</v>
      </c>
      <c r="K14" s="102">
        <v>46.5</v>
      </c>
      <c r="L14" s="102">
        <v>40</v>
      </c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2">
        <v>46.4</v>
      </c>
      <c r="AA14" s="106">
        <f t="shared" si="0"/>
        <v>0.215053763440863</v>
      </c>
      <c r="AB14" s="107">
        <v>86.5</v>
      </c>
      <c r="AC14" s="108">
        <f>(AB14-Z14)*VLOOKUP(AE14,公斤水的体积!A:B,2,)</f>
        <v>40.217894</v>
      </c>
      <c r="AD14" s="109">
        <f t="shared" si="1"/>
        <v>0.544735000000003</v>
      </c>
      <c r="AE14" s="110">
        <v>25</v>
      </c>
      <c r="AF14" s="111"/>
      <c r="AG14" s="112"/>
      <c r="AH14" s="113">
        <v>1.1</v>
      </c>
      <c r="AI14" s="114">
        <v>160.9</v>
      </c>
      <c r="AJ14" s="115">
        <f t="shared" si="2"/>
        <v>0.683654443753884</v>
      </c>
      <c r="AK14" s="116" t="s">
        <v>64</v>
      </c>
      <c r="AL14" s="116" t="s">
        <v>64</v>
      </c>
      <c r="AM14" s="116" t="s">
        <v>64</v>
      </c>
      <c r="AN14" s="116" t="s">
        <v>64</v>
      </c>
      <c r="AO14" s="116" t="s">
        <v>64</v>
      </c>
      <c r="AP14" s="116" t="s">
        <v>64</v>
      </c>
      <c r="AQ14" s="116" t="s">
        <v>64</v>
      </c>
      <c r="AR14" s="115" t="str">
        <f t="shared" si="3"/>
        <v>合格</v>
      </c>
      <c r="AS14" s="117" t="s">
        <v>65</v>
      </c>
      <c r="AT14" s="90">
        <v>20251105</v>
      </c>
      <c r="AU14" s="99">
        <v>15</v>
      </c>
    </row>
    <row r="15" ht="15" spans="1:256">
      <c r="A15" s="101">
        <v>8</v>
      </c>
      <c r="B15" s="90" t="s">
        <v>56</v>
      </c>
      <c r="C15" s="90">
        <v>20251105</v>
      </c>
      <c r="D15" s="102" t="s">
        <v>1671</v>
      </c>
      <c r="E15" s="92" t="s">
        <v>1686</v>
      </c>
      <c r="F15" s="92" t="s">
        <v>1687</v>
      </c>
      <c r="G15" s="90" t="s">
        <v>60</v>
      </c>
      <c r="H15" s="103" t="s">
        <v>653</v>
      </c>
      <c r="I15" s="103" t="s">
        <v>152</v>
      </c>
      <c r="J15" s="118">
        <v>5</v>
      </c>
      <c r="K15" s="102">
        <v>44.5</v>
      </c>
      <c r="L15" s="102">
        <v>40</v>
      </c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2">
        <v>44.4</v>
      </c>
      <c r="AA15" s="106">
        <f t="shared" si="0"/>
        <v>0.224719101123599</v>
      </c>
      <c r="AB15" s="107">
        <v>84.5</v>
      </c>
      <c r="AC15" s="108">
        <f>(AB15-Z15)*VLOOKUP(AE15,公斤水的体积!A:B,2,)</f>
        <v>40.217894</v>
      </c>
      <c r="AD15" s="109">
        <f t="shared" si="1"/>
        <v>0.544735000000003</v>
      </c>
      <c r="AE15" s="110">
        <v>25</v>
      </c>
      <c r="AF15" s="111"/>
      <c r="AG15" s="112"/>
      <c r="AH15" s="113">
        <v>3.3</v>
      </c>
      <c r="AI15" s="114">
        <v>169.9</v>
      </c>
      <c r="AJ15" s="115">
        <f t="shared" si="2"/>
        <v>1.94231901118305</v>
      </c>
      <c r="AK15" s="116" t="s">
        <v>64</v>
      </c>
      <c r="AL15" s="116" t="s">
        <v>64</v>
      </c>
      <c r="AM15" s="116" t="s">
        <v>64</v>
      </c>
      <c r="AN15" s="116" t="s">
        <v>64</v>
      </c>
      <c r="AO15" s="116" t="s">
        <v>64</v>
      </c>
      <c r="AP15" s="116" t="s">
        <v>64</v>
      </c>
      <c r="AQ15" s="116" t="s">
        <v>64</v>
      </c>
      <c r="AR15" s="115" t="str">
        <f t="shared" si="3"/>
        <v>合格</v>
      </c>
      <c r="AS15" s="117" t="s">
        <v>65</v>
      </c>
      <c r="AT15" s="90">
        <v>20251105</v>
      </c>
      <c r="AU15" s="99">
        <v>15</v>
      </c>
    </row>
    <row r="16" ht="15" spans="1:256">
      <c r="A16" s="101">
        <v>9</v>
      </c>
      <c r="B16" s="90" t="s">
        <v>56</v>
      </c>
      <c r="C16" s="90">
        <v>20251105</v>
      </c>
      <c r="D16" s="102" t="s">
        <v>1671</v>
      </c>
      <c r="E16" s="92" t="s">
        <v>1688</v>
      </c>
      <c r="F16" s="92" t="s">
        <v>1689</v>
      </c>
      <c r="G16" s="90" t="s">
        <v>60</v>
      </c>
      <c r="H16" s="103" t="s">
        <v>753</v>
      </c>
      <c r="I16" s="103" t="s">
        <v>61</v>
      </c>
      <c r="J16" s="118">
        <v>5</v>
      </c>
      <c r="K16" s="102">
        <v>46.1</v>
      </c>
      <c r="L16" s="102">
        <v>40</v>
      </c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2">
        <v>46</v>
      </c>
      <c r="AA16" s="106">
        <f t="shared" si="0"/>
        <v>0.216919739696315</v>
      </c>
      <c r="AB16" s="107">
        <v>86.1</v>
      </c>
      <c r="AC16" s="108">
        <f>(AB16-Z16)*VLOOKUP(AE16,公斤水的体积!A:B,2,)</f>
        <v>40.217894</v>
      </c>
      <c r="AD16" s="109">
        <f t="shared" si="1"/>
        <v>0.544735000000003</v>
      </c>
      <c r="AE16" s="110">
        <v>25</v>
      </c>
      <c r="AF16" s="111"/>
      <c r="AG16" s="112"/>
      <c r="AH16" s="113">
        <v>1.9</v>
      </c>
      <c r="AI16" s="114">
        <v>157.4</v>
      </c>
      <c r="AJ16" s="115">
        <f t="shared" si="2"/>
        <v>1.20711562897077</v>
      </c>
      <c r="AK16" s="116" t="s">
        <v>64</v>
      </c>
      <c r="AL16" s="116" t="s">
        <v>64</v>
      </c>
      <c r="AM16" s="116" t="s">
        <v>64</v>
      </c>
      <c r="AN16" s="116" t="s">
        <v>64</v>
      </c>
      <c r="AO16" s="116" t="s">
        <v>64</v>
      </c>
      <c r="AP16" s="116" t="s">
        <v>64</v>
      </c>
      <c r="AQ16" s="116" t="s">
        <v>64</v>
      </c>
      <c r="AR16" s="115" t="str">
        <f t="shared" si="3"/>
        <v>合格</v>
      </c>
      <c r="AS16" s="117" t="s">
        <v>65</v>
      </c>
      <c r="AT16" s="90">
        <v>20251105</v>
      </c>
      <c r="AU16" s="99">
        <v>15</v>
      </c>
    </row>
    <row r="17" ht="15" spans="1:47">
      <c r="A17" s="101">
        <v>10</v>
      </c>
      <c r="B17" s="90" t="s">
        <v>56</v>
      </c>
      <c r="C17" s="90">
        <v>20251105</v>
      </c>
      <c r="D17" s="102" t="s">
        <v>1671</v>
      </c>
      <c r="E17" s="92" t="s">
        <v>1690</v>
      </c>
      <c r="F17" s="92" t="s">
        <v>1691</v>
      </c>
      <c r="G17" s="90" t="s">
        <v>118</v>
      </c>
      <c r="H17" s="103" t="s">
        <v>1692</v>
      </c>
      <c r="I17" s="103" t="s">
        <v>152</v>
      </c>
      <c r="J17" s="104">
        <v>5.7</v>
      </c>
      <c r="K17" s="102">
        <v>50.4</v>
      </c>
      <c r="L17" s="102">
        <v>40.7</v>
      </c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2">
        <v>50.3</v>
      </c>
      <c r="AA17" s="106">
        <f t="shared" si="0"/>
        <v>0.198412698412701</v>
      </c>
      <c r="AB17" s="107">
        <v>91.1</v>
      </c>
      <c r="AC17" s="108">
        <f>(AB17-Z17)*VLOOKUP(AE17,公斤水的体积!A:B,2,)</f>
        <v>40.919952</v>
      </c>
      <c r="AD17" s="109">
        <f t="shared" si="1"/>
        <v>0.540422604422603</v>
      </c>
      <c r="AE17" s="110">
        <v>25</v>
      </c>
      <c r="AF17" s="111"/>
      <c r="AG17" s="112"/>
      <c r="AH17" s="113">
        <v>1</v>
      </c>
      <c r="AI17" s="114">
        <v>151.6</v>
      </c>
      <c r="AJ17" s="115">
        <f t="shared" si="2"/>
        <v>0.659630606860158</v>
      </c>
      <c r="AK17" s="116" t="s">
        <v>64</v>
      </c>
      <c r="AL17" s="116" t="s">
        <v>64</v>
      </c>
      <c r="AM17" s="116" t="s">
        <v>64</v>
      </c>
      <c r="AN17" s="116" t="s">
        <v>64</v>
      </c>
      <c r="AO17" s="116" t="s">
        <v>64</v>
      </c>
      <c r="AP17" s="116" t="s">
        <v>64</v>
      </c>
      <c r="AQ17" s="116" t="s">
        <v>64</v>
      </c>
      <c r="AR17" s="115" t="str">
        <f t="shared" si="3"/>
        <v>合格</v>
      </c>
      <c r="AS17" s="117" t="s">
        <v>65</v>
      </c>
      <c r="AT17" s="90">
        <v>20251105</v>
      </c>
      <c r="AU17" s="99">
        <v>15</v>
      </c>
    </row>
    <row r="18" ht="15" spans="1:47">
      <c r="A18" s="101">
        <v>11</v>
      </c>
      <c r="B18" s="90" t="s">
        <v>56</v>
      </c>
      <c r="C18" s="90">
        <v>20251105</v>
      </c>
      <c r="D18" s="102" t="s">
        <v>1671</v>
      </c>
      <c r="E18" s="92" t="s">
        <v>1693</v>
      </c>
      <c r="F18" s="92" t="s">
        <v>1694</v>
      </c>
      <c r="G18" s="90" t="s">
        <v>60</v>
      </c>
      <c r="H18" s="103" t="s">
        <v>405</v>
      </c>
      <c r="I18" s="103" t="s">
        <v>152</v>
      </c>
      <c r="J18" s="104">
        <v>5.7</v>
      </c>
      <c r="K18" s="102">
        <v>47.3</v>
      </c>
      <c r="L18" s="102">
        <v>40</v>
      </c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2">
        <v>47.2</v>
      </c>
      <c r="AA18" s="106">
        <f t="shared" si="0"/>
        <v>0.211416490486246</v>
      </c>
      <c r="AB18" s="107">
        <v>87.3</v>
      </c>
      <c r="AC18" s="108">
        <f>(AB18-Z18)*VLOOKUP(AE18,公斤水的体积!A:B,2,)</f>
        <v>40.217894</v>
      </c>
      <c r="AD18" s="109">
        <f t="shared" si="1"/>
        <v>0.544735000000003</v>
      </c>
      <c r="AE18" s="110">
        <v>25</v>
      </c>
      <c r="AF18" s="111"/>
      <c r="AG18" s="112"/>
      <c r="AH18" s="113">
        <v>1.3</v>
      </c>
      <c r="AI18" s="114">
        <v>158.8</v>
      </c>
      <c r="AJ18" s="115">
        <f t="shared" si="2"/>
        <v>0.818639798488665</v>
      </c>
      <c r="AK18" s="116" t="s">
        <v>64</v>
      </c>
      <c r="AL18" s="116" t="s">
        <v>64</v>
      </c>
      <c r="AM18" s="116" t="s">
        <v>64</v>
      </c>
      <c r="AN18" s="116" t="s">
        <v>64</v>
      </c>
      <c r="AO18" s="116" t="s">
        <v>64</v>
      </c>
      <c r="AP18" s="116" t="s">
        <v>64</v>
      </c>
      <c r="AQ18" s="116" t="s">
        <v>64</v>
      </c>
      <c r="AR18" s="115" t="str">
        <f t="shared" si="3"/>
        <v>合格</v>
      </c>
      <c r="AS18" s="117" t="s">
        <v>65</v>
      </c>
      <c r="AT18" s="90">
        <v>20251105</v>
      </c>
      <c r="AU18" s="99">
        <v>15</v>
      </c>
    </row>
    <row r="19" ht="15" spans="1:47">
      <c r="A19" s="101">
        <v>12</v>
      </c>
      <c r="B19" s="90" t="s">
        <v>56</v>
      </c>
      <c r="C19" s="90">
        <v>20251105</v>
      </c>
      <c r="D19" s="102" t="s">
        <v>1671</v>
      </c>
      <c r="E19" s="92" t="s">
        <v>1695</v>
      </c>
      <c r="F19" s="92" t="s">
        <v>1696</v>
      </c>
      <c r="G19" s="90" t="s">
        <v>60</v>
      </c>
      <c r="H19" s="103" t="s">
        <v>177</v>
      </c>
      <c r="I19" s="103" t="s">
        <v>139</v>
      </c>
      <c r="J19" s="104">
        <v>5.7</v>
      </c>
      <c r="K19" s="102">
        <v>48.5</v>
      </c>
      <c r="L19" s="102">
        <v>40</v>
      </c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2">
        <v>48.4</v>
      </c>
      <c r="AA19" s="106">
        <f t="shared" si="0"/>
        <v>0.206185567010312</v>
      </c>
      <c r="AB19" s="107">
        <v>88.5</v>
      </c>
      <c r="AC19" s="108">
        <f>(AB19-Z19)*VLOOKUP(AE19,公斤水的体积!A:B,2,)</f>
        <v>40.217894</v>
      </c>
      <c r="AD19" s="109">
        <f t="shared" si="1"/>
        <v>0.544735000000003</v>
      </c>
      <c r="AE19" s="110">
        <v>25</v>
      </c>
      <c r="AF19" s="111"/>
      <c r="AG19" s="112"/>
      <c r="AH19" s="113">
        <v>1.4</v>
      </c>
      <c r="AI19" s="114">
        <v>155.8</v>
      </c>
      <c r="AJ19" s="115">
        <f t="shared" si="2"/>
        <v>0.898587933247753</v>
      </c>
      <c r="AK19" s="116" t="s">
        <v>64</v>
      </c>
      <c r="AL19" s="116" t="s">
        <v>64</v>
      </c>
      <c r="AM19" s="116" t="s">
        <v>64</v>
      </c>
      <c r="AN19" s="116" t="s">
        <v>64</v>
      </c>
      <c r="AO19" s="116" t="s">
        <v>64</v>
      </c>
      <c r="AP19" s="116" t="s">
        <v>64</v>
      </c>
      <c r="AQ19" s="116" t="s">
        <v>64</v>
      </c>
      <c r="AR19" s="115" t="str">
        <f t="shared" si="3"/>
        <v>合格</v>
      </c>
      <c r="AS19" s="117" t="s">
        <v>65</v>
      </c>
      <c r="AT19" s="90">
        <v>20251105</v>
      </c>
      <c r="AU19" s="99">
        <v>15</v>
      </c>
    </row>
    <row r="20" ht="15" spans="1:47">
      <c r="A20" s="101">
        <v>13</v>
      </c>
      <c r="B20" s="90" t="s">
        <v>56</v>
      </c>
      <c r="C20" s="90">
        <v>20251105</v>
      </c>
      <c r="D20" s="102" t="s">
        <v>1671</v>
      </c>
      <c r="E20" s="92" t="s">
        <v>1697</v>
      </c>
      <c r="F20" s="92" t="s">
        <v>1698</v>
      </c>
      <c r="G20" s="90" t="s">
        <v>79</v>
      </c>
      <c r="H20" s="103" t="s">
        <v>147</v>
      </c>
      <c r="I20" s="103" t="s">
        <v>152</v>
      </c>
      <c r="J20" s="104">
        <v>5.7</v>
      </c>
      <c r="K20" s="102">
        <v>55.5</v>
      </c>
      <c r="L20" s="102">
        <v>40.8</v>
      </c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2">
        <v>55.4</v>
      </c>
      <c r="AA20" s="106">
        <f t="shared" si="0"/>
        <v>0.180180180180183</v>
      </c>
      <c r="AB20" s="107">
        <v>96.3</v>
      </c>
      <c r="AC20" s="108">
        <f>(AB20-Z20)*VLOOKUP(AE20,公斤水的体积!A:B,2,)</f>
        <v>41.020246</v>
      </c>
      <c r="AD20" s="109">
        <f t="shared" si="1"/>
        <v>0.539818627450988</v>
      </c>
      <c r="AE20" s="110">
        <v>25</v>
      </c>
      <c r="AF20" s="111"/>
      <c r="AG20" s="112"/>
      <c r="AH20" s="113">
        <v>1.3</v>
      </c>
      <c r="AI20" s="114">
        <v>139.9</v>
      </c>
      <c r="AJ20" s="115">
        <f t="shared" si="2"/>
        <v>0.929235167977126</v>
      </c>
      <c r="AK20" s="116" t="s">
        <v>64</v>
      </c>
      <c r="AL20" s="116" t="s">
        <v>64</v>
      </c>
      <c r="AM20" s="116" t="s">
        <v>64</v>
      </c>
      <c r="AN20" s="116" t="s">
        <v>64</v>
      </c>
      <c r="AO20" s="116" t="s">
        <v>64</v>
      </c>
      <c r="AP20" s="116" t="s">
        <v>64</v>
      </c>
      <c r="AQ20" s="116" t="s">
        <v>64</v>
      </c>
      <c r="AR20" s="115" t="str">
        <f t="shared" si="3"/>
        <v>合格</v>
      </c>
      <c r="AS20" s="117" t="s">
        <v>65</v>
      </c>
      <c r="AT20" s="90">
        <v>20251105</v>
      </c>
      <c r="AU20" s="99">
        <v>15</v>
      </c>
    </row>
    <row r="21" ht="15" spans="1:47">
      <c r="A21" s="101">
        <v>14</v>
      </c>
      <c r="B21" s="90" t="s">
        <v>56</v>
      </c>
      <c r="C21" s="90">
        <v>20251105</v>
      </c>
      <c r="D21" s="102" t="s">
        <v>1671</v>
      </c>
      <c r="E21" s="92" t="s">
        <v>1699</v>
      </c>
      <c r="F21" s="92" t="s">
        <v>1700</v>
      </c>
      <c r="G21" s="90" t="s">
        <v>60</v>
      </c>
      <c r="H21" s="103" t="s">
        <v>94</v>
      </c>
      <c r="I21" s="103" t="s">
        <v>61</v>
      </c>
      <c r="J21" s="104">
        <v>5.7</v>
      </c>
      <c r="K21" s="102">
        <v>48</v>
      </c>
      <c r="L21" s="102">
        <v>40</v>
      </c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2">
        <v>47.9</v>
      </c>
      <c r="AA21" s="106">
        <f t="shared" si="0"/>
        <v>0.208333333333336</v>
      </c>
      <c r="AB21" s="107">
        <v>88</v>
      </c>
      <c r="AC21" s="108">
        <f>(AB21-Z21)*VLOOKUP(AE21,公斤水的体积!A:B,2,)</f>
        <v>40.217894</v>
      </c>
      <c r="AD21" s="109">
        <f t="shared" si="1"/>
        <v>0.544735000000003</v>
      </c>
      <c r="AE21" s="110">
        <v>25</v>
      </c>
      <c r="AF21" s="111"/>
      <c r="AG21" s="112"/>
      <c r="AH21" s="113">
        <v>1.7</v>
      </c>
      <c r="AI21" s="114">
        <v>155.9</v>
      </c>
      <c r="AJ21" s="115">
        <f t="shared" si="2"/>
        <v>1.09044259140475</v>
      </c>
      <c r="AK21" s="116" t="s">
        <v>64</v>
      </c>
      <c r="AL21" s="116" t="s">
        <v>64</v>
      </c>
      <c r="AM21" s="116" t="s">
        <v>64</v>
      </c>
      <c r="AN21" s="116" t="s">
        <v>64</v>
      </c>
      <c r="AO21" s="116" t="s">
        <v>64</v>
      </c>
      <c r="AP21" s="116" t="s">
        <v>64</v>
      </c>
      <c r="AQ21" s="116" t="s">
        <v>64</v>
      </c>
      <c r="AR21" s="115" t="str">
        <f t="shared" si="3"/>
        <v>合格</v>
      </c>
      <c r="AS21" s="117" t="s">
        <v>65</v>
      </c>
      <c r="AT21" s="90">
        <v>20251105</v>
      </c>
      <c r="AU21" s="99">
        <v>15</v>
      </c>
    </row>
    <row r="22" ht="15" spans="1:47">
      <c r="A22" s="101">
        <v>15</v>
      </c>
      <c r="B22" s="90" t="s">
        <v>56</v>
      </c>
      <c r="C22" s="90">
        <v>20251105</v>
      </c>
      <c r="D22" s="102" t="s">
        <v>1671</v>
      </c>
      <c r="E22" s="92" t="s">
        <v>1701</v>
      </c>
      <c r="F22" s="92" t="s">
        <v>1702</v>
      </c>
      <c r="G22" s="90" t="s">
        <v>351</v>
      </c>
      <c r="H22" s="103" t="s">
        <v>247</v>
      </c>
      <c r="I22" s="103" t="s">
        <v>398</v>
      </c>
      <c r="J22" s="104">
        <v>5.7</v>
      </c>
      <c r="K22" s="102">
        <v>54.6</v>
      </c>
      <c r="L22" s="102">
        <v>40.6</v>
      </c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2">
        <v>54.5</v>
      </c>
      <c r="AA22" s="106">
        <f t="shared" si="0"/>
        <v>0.183150183150186</v>
      </c>
      <c r="AB22" s="107">
        <v>95.2</v>
      </c>
      <c r="AC22" s="108">
        <f>(AB22-Z22)*VLOOKUP(AE22,公斤水的体积!A:B,2,)</f>
        <v>40.819658</v>
      </c>
      <c r="AD22" s="109">
        <f t="shared" si="1"/>
        <v>0.541029556650235</v>
      </c>
      <c r="AE22" s="110">
        <v>25</v>
      </c>
      <c r="AF22" s="111"/>
      <c r="AG22" s="112"/>
      <c r="AH22" s="113">
        <v>1.9</v>
      </c>
      <c r="AI22" s="114">
        <v>139.6</v>
      </c>
      <c r="AJ22" s="115">
        <f t="shared" si="2"/>
        <v>1.36103151862464</v>
      </c>
      <c r="AK22" s="116" t="s">
        <v>64</v>
      </c>
      <c r="AL22" s="116" t="s">
        <v>64</v>
      </c>
      <c r="AM22" s="116" t="s">
        <v>64</v>
      </c>
      <c r="AN22" s="116" t="s">
        <v>64</v>
      </c>
      <c r="AO22" s="116" t="s">
        <v>64</v>
      </c>
      <c r="AP22" s="116" t="s">
        <v>64</v>
      </c>
      <c r="AQ22" s="116" t="s">
        <v>64</v>
      </c>
      <c r="AR22" s="115" t="str">
        <f t="shared" si="3"/>
        <v>合格</v>
      </c>
      <c r="AS22" s="117" t="s">
        <v>65</v>
      </c>
      <c r="AT22" s="90">
        <v>20251105</v>
      </c>
      <c r="AU22" s="99">
        <v>15</v>
      </c>
    </row>
    <row r="23" ht="15" spans="1:47">
      <c r="A23" s="101">
        <v>16</v>
      </c>
      <c r="B23" s="90" t="s">
        <v>56</v>
      </c>
      <c r="C23" s="90">
        <v>20251105</v>
      </c>
      <c r="D23" s="102" t="s">
        <v>1671</v>
      </c>
      <c r="E23" s="92" t="s">
        <v>1703</v>
      </c>
      <c r="F23" s="92" t="s">
        <v>1704</v>
      </c>
      <c r="G23" s="90" t="s">
        <v>79</v>
      </c>
      <c r="H23" s="103" t="s">
        <v>1705</v>
      </c>
      <c r="I23" s="103" t="s">
        <v>314</v>
      </c>
      <c r="J23" s="104">
        <v>5.7</v>
      </c>
      <c r="K23" s="102">
        <v>56.8</v>
      </c>
      <c r="L23" s="102">
        <v>41.2</v>
      </c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2">
        <v>56.7</v>
      </c>
      <c r="AA23" s="106">
        <f t="shared" si="0"/>
        <v>0.176056338028159</v>
      </c>
      <c r="AB23" s="107">
        <v>98</v>
      </c>
      <c r="AC23" s="108">
        <f>(AB23-Z23)*VLOOKUP(AE23,公斤水的体积!A:B,2,)</f>
        <v>41.421422</v>
      </c>
      <c r="AD23" s="109">
        <f t="shared" si="1"/>
        <v>0.537432038834944</v>
      </c>
      <c r="AE23" s="110">
        <v>25</v>
      </c>
      <c r="AF23" s="111"/>
      <c r="AG23" s="112"/>
      <c r="AH23" s="113">
        <v>1.8</v>
      </c>
      <c r="AI23" s="114">
        <v>139.9</v>
      </c>
      <c r="AJ23" s="115">
        <f t="shared" si="2"/>
        <v>1.28663330950679</v>
      </c>
      <c r="AK23" s="116" t="s">
        <v>64</v>
      </c>
      <c r="AL23" s="116" t="s">
        <v>64</v>
      </c>
      <c r="AM23" s="116" t="s">
        <v>64</v>
      </c>
      <c r="AN23" s="116" t="s">
        <v>64</v>
      </c>
      <c r="AO23" s="116" t="s">
        <v>64</v>
      </c>
      <c r="AP23" s="116" t="s">
        <v>64</v>
      </c>
      <c r="AQ23" s="116" t="s">
        <v>64</v>
      </c>
      <c r="AR23" s="115" t="str">
        <f t="shared" si="3"/>
        <v>合格</v>
      </c>
      <c r="AS23" s="117" t="s">
        <v>65</v>
      </c>
      <c r="AT23" s="90">
        <v>20251105</v>
      </c>
      <c r="AU23" s="99">
        <v>15</v>
      </c>
    </row>
    <row r="24" ht="15" spans="1:47">
      <c r="A24" s="101">
        <v>17</v>
      </c>
      <c r="B24" s="90" t="s">
        <v>56</v>
      </c>
      <c r="C24" s="90">
        <v>20251105</v>
      </c>
      <c r="D24" s="102" t="s">
        <v>1671</v>
      </c>
      <c r="E24" s="92" t="s">
        <v>1706</v>
      </c>
      <c r="F24" s="92" t="s">
        <v>1707</v>
      </c>
      <c r="G24" s="90" t="s">
        <v>351</v>
      </c>
      <c r="H24" s="103" t="s">
        <v>291</v>
      </c>
      <c r="I24" s="103" t="s">
        <v>139</v>
      </c>
      <c r="J24" s="104">
        <v>5.7</v>
      </c>
      <c r="K24" s="102">
        <v>55.4</v>
      </c>
      <c r="L24" s="102">
        <v>40.6</v>
      </c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2">
        <v>55.3</v>
      </c>
      <c r="AA24" s="106">
        <f t="shared" si="0"/>
        <v>0.180505415162457</v>
      </c>
      <c r="AB24" s="107">
        <v>96</v>
      </c>
      <c r="AC24" s="108">
        <f>(AB24-Z24)*VLOOKUP(AE24,公斤水的体积!A:B,2,)</f>
        <v>40.819658</v>
      </c>
      <c r="AD24" s="109">
        <f t="shared" si="1"/>
        <v>0.541029556650235</v>
      </c>
      <c r="AE24" s="110">
        <v>25</v>
      </c>
      <c r="AF24" s="111"/>
      <c r="AG24" s="112"/>
      <c r="AH24" s="113">
        <v>1.3</v>
      </c>
      <c r="AI24" s="114">
        <v>137.4</v>
      </c>
      <c r="AJ24" s="115">
        <f t="shared" si="2"/>
        <v>0.946142649199418</v>
      </c>
      <c r="AK24" s="116" t="s">
        <v>64</v>
      </c>
      <c r="AL24" s="116" t="s">
        <v>64</v>
      </c>
      <c r="AM24" s="116" t="s">
        <v>64</v>
      </c>
      <c r="AN24" s="116" t="s">
        <v>64</v>
      </c>
      <c r="AO24" s="116" t="s">
        <v>64</v>
      </c>
      <c r="AP24" s="116" t="s">
        <v>64</v>
      </c>
      <c r="AQ24" s="116" t="s">
        <v>64</v>
      </c>
      <c r="AR24" s="115" t="str">
        <f t="shared" si="3"/>
        <v>合格</v>
      </c>
      <c r="AS24" s="117" t="s">
        <v>65</v>
      </c>
      <c r="AT24" s="90">
        <v>20251105</v>
      </c>
      <c r="AU24" s="99">
        <v>15</v>
      </c>
    </row>
    <row r="25" ht="15" spans="1:47">
      <c r="A25" s="101">
        <v>18</v>
      </c>
      <c r="B25" s="90" t="s">
        <v>56</v>
      </c>
      <c r="C25" s="90">
        <v>20251105</v>
      </c>
      <c r="D25" s="102" t="s">
        <v>1671</v>
      </c>
      <c r="E25" s="92" t="s">
        <v>1708</v>
      </c>
      <c r="F25" s="92" t="s">
        <v>1709</v>
      </c>
      <c r="G25" s="90" t="s">
        <v>60</v>
      </c>
      <c r="H25" s="103" t="s">
        <v>160</v>
      </c>
      <c r="I25" s="103" t="s">
        <v>61</v>
      </c>
      <c r="J25" s="104">
        <v>5.7</v>
      </c>
      <c r="K25" s="102">
        <v>47.8</v>
      </c>
      <c r="L25" s="102">
        <v>40.1</v>
      </c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2">
        <v>47.7</v>
      </c>
      <c r="AA25" s="106">
        <f t="shared" si="0"/>
        <v>0.20920502092049</v>
      </c>
      <c r="AB25" s="107">
        <v>87.9</v>
      </c>
      <c r="AC25" s="108">
        <f>(AB25-Z25)*VLOOKUP(AE25,公斤水的体积!A:B,2,)</f>
        <v>40.318188</v>
      </c>
      <c r="AD25" s="109">
        <f t="shared" si="1"/>
        <v>0.54410972568578</v>
      </c>
      <c r="AE25" s="110">
        <v>25</v>
      </c>
      <c r="AF25" s="111"/>
      <c r="AG25" s="112"/>
      <c r="AH25" s="113">
        <v>2.3</v>
      </c>
      <c r="AI25" s="114">
        <v>154.4</v>
      </c>
      <c r="AJ25" s="115">
        <f t="shared" si="2"/>
        <v>1.48963730569948</v>
      </c>
      <c r="AK25" s="116" t="s">
        <v>64</v>
      </c>
      <c r="AL25" s="116" t="s">
        <v>64</v>
      </c>
      <c r="AM25" s="116" t="s">
        <v>64</v>
      </c>
      <c r="AN25" s="116" t="s">
        <v>64</v>
      </c>
      <c r="AO25" s="116" t="s">
        <v>64</v>
      </c>
      <c r="AP25" s="116" t="s">
        <v>64</v>
      </c>
      <c r="AQ25" s="116" t="s">
        <v>64</v>
      </c>
      <c r="AR25" s="115" t="str">
        <f t="shared" si="3"/>
        <v>合格</v>
      </c>
      <c r="AS25" s="117" t="s">
        <v>65</v>
      </c>
      <c r="AT25" s="90">
        <v>20251105</v>
      </c>
      <c r="AU25" s="99">
        <v>15</v>
      </c>
    </row>
    <row r="26" ht="15" spans="1:47">
      <c r="A26" s="101">
        <v>19</v>
      </c>
      <c r="B26" s="90" t="s">
        <v>56</v>
      </c>
      <c r="C26" s="90">
        <v>20251105</v>
      </c>
      <c r="D26" s="102" t="s">
        <v>1671</v>
      </c>
      <c r="E26" s="92" t="s">
        <v>1710</v>
      </c>
      <c r="F26" s="92" t="s">
        <v>1711</v>
      </c>
      <c r="G26" s="90" t="s">
        <v>137</v>
      </c>
      <c r="H26" s="103" t="s">
        <v>735</v>
      </c>
      <c r="I26" s="103" t="s">
        <v>139</v>
      </c>
      <c r="J26" s="104">
        <v>5.7</v>
      </c>
      <c r="K26" s="102">
        <v>53.2</v>
      </c>
      <c r="L26" s="102">
        <v>41</v>
      </c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2">
        <v>53.1</v>
      </c>
      <c r="AA26" s="106">
        <f t="shared" si="0"/>
        <v>0.187969924812033</v>
      </c>
      <c r="AB26" s="107">
        <v>94.2</v>
      </c>
      <c r="AC26" s="108">
        <f>(AB26-Z26)*VLOOKUP(AE26,公斤水的体积!A:B,2,)</f>
        <v>41.220834</v>
      </c>
      <c r="AD26" s="109">
        <f t="shared" si="1"/>
        <v>0.538619512195131</v>
      </c>
      <c r="AE26" s="110">
        <v>25</v>
      </c>
      <c r="AF26" s="111"/>
      <c r="AG26" s="112"/>
      <c r="AH26" s="113">
        <v>0.9</v>
      </c>
      <c r="AI26" s="114">
        <v>142.7</v>
      </c>
      <c r="AJ26" s="115">
        <f t="shared" si="2"/>
        <v>0.630693763139453</v>
      </c>
      <c r="AK26" s="116" t="s">
        <v>64</v>
      </c>
      <c r="AL26" s="116" t="s">
        <v>64</v>
      </c>
      <c r="AM26" s="116" t="s">
        <v>64</v>
      </c>
      <c r="AN26" s="116" t="s">
        <v>64</v>
      </c>
      <c r="AO26" s="116" t="s">
        <v>64</v>
      </c>
      <c r="AP26" s="116" t="s">
        <v>64</v>
      </c>
      <c r="AQ26" s="116" t="s">
        <v>64</v>
      </c>
      <c r="AR26" s="115" t="str">
        <f t="shared" si="3"/>
        <v>合格</v>
      </c>
      <c r="AS26" s="117" t="s">
        <v>65</v>
      </c>
      <c r="AT26" s="90">
        <v>20251105</v>
      </c>
      <c r="AU26" s="99">
        <v>15</v>
      </c>
    </row>
    <row r="27" ht="15" spans="1:47">
      <c r="A27" s="101">
        <v>20</v>
      </c>
      <c r="B27" s="90" t="s">
        <v>56</v>
      </c>
      <c r="C27" s="90">
        <v>20251105</v>
      </c>
      <c r="D27" s="102" t="s">
        <v>1671</v>
      </c>
      <c r="E27" s="92" t="s">
        <v>1712</v>
      </c>
      <c r="F27" s="92" t="s">
        <v>1713</v>
      </c>
      <c r="G27" s="90" t="s">
        <v>570</v>
      </c>
      <c r="H27" s="103" t="s">
        <v>1067</v>
      </c>
      <c r="I27" s="103" t="s">
        <v>152</v>
      </c>
      <c r="J27" s="104">
        <v>5.7</v>
      </c>
      <c r="K27" s="102">
        <v>48.4</v>
      </c>
      <c r="L27" s="102">
        <v>40</v>
      </c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2">
        <v>48.3</v>
      </c>
      <c r="AA27" s="106">
        <f t="shared" si="0"/>
        <v>0.206611570247937</v>
      </c>
      <c r="AB27" s="107">
        <v>88.6</v>
      </c>
      <c r="AC27" s="108">
        <f>(AB27-Z27)*VLOOKUP(AE27,公斤水的体积!A:B,2,)</f>
        <v>40.418482</v>
      </c>
      <c r="AD27" s="109">
        <f t="shared" si="1"/>
        <v>1.04620499999999</v>
      </c>
      <c r="AE27" s="110">
        <v>25</v>
      </c>
      <c r="AF27" s="111"/>
      <c r="AG27" s="112"/>
      <c r="AH27" s="113">
        <v>1.6</v>
      </c>
      <c r="AI27" s="114">
        <v>162.6</v>
      </c>
      <c r="AJ27" s="115">
        <f t="shared" si="2"/>
        <v>0.984009840098401</v>
      </c>
      <c r="AK27" s="116" t="s">
        <v>64</v>
      </c>
      <c r="AL27" s="116" t="s">
        <v>64</v>
      </c>
      <c r="AM27" s="116" t="s">
        <v>64</v>
      </c>
      <c r="AN27" s="116" t="s">
        <v>64</v>
      </c>
      <c r="AO27" s="116" t="s">
        <v>64</v>
      </c>
      <c r="AP27" s="116" t="s">
        <v>64</v>
      </c>
      <c r="AQ27" s="116" t="s">
        <v>64</v>
      </c>
      <c r="AR27" s="115" t="str">
        <f t="shared" si="3"/>
        <v>合格</v>
      </c>
      <c r="AS27" s="117" t="s">
        <v>65</v>
      </c>
      <c r="AT27" s="90">
        <v>20251105</v>
      </c>
      <c r="AU27" s="99">
        <v>15</v>
      </c>
    </row>
    <row r="28" ht="15" spans="1:47">
      <c r="A28" s="101">
        <v>21</v>
      </c>
      <c r="B28" s="90" t="s">
        <v>56</v>
      </c>
      <c r="C28" s="90">
        <v>20251105</v>
      </c>
      <c r="D28" s="102" t="s">
        <v>1671</v>
      </c>
      <c r="E28" s="92" t="s">
        <v>1714</v>
      </c>
      <c r="F28" s="92" t="s">
        <v>1715</v>
      </c>
      <c r="G28" s="90" t="s">
        <v>118</v>
      </c>
      <c r="H28" s="103" t="s">
        <v>1716</v>
      </c>
      <c r="I28" s="103" t="s">
        <v>152</v>
      </c>
      <c r="J28" s="104">
        <v>5.7</v>
      </c>
      <c r="K28" s="102">
        <v>48</v>
      </c>
      <c r="L28" s="102">
        <v>38.4</v>
      </c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2">
        <v>47.9</v>
      </c>
      <c r="AA28" s="106">
        <f t="shared" si="0"/>
        <v>0.208333333333336</v>
      </c>
      <c r="AB28" s="107">
        <v>86.4</v>
      </c>
      <c r="AC28" s="108">
        <f>(AB28-Z28)*VLOOKUP(AE28,公斤水的体积!A:B,2,)</f>
        <v>38.61319</v>
      </c>
      <c r="AD28" s="109">
        <f t="shared" si="1"/>
        <v>0.555182291666678</v>
      </c>
      <c r="AE28" s="110">
        <v>25</v>
      </c>
      <c r="AF28" s="111"/>
      <c r="AG28" s="112"/>
      <c r="AH28" s="113">
        <v>2.5</v>
      </c>
      <c r="AI28" s="114">
        <v>149</v>
      </c>
      <c r="AJ28" s="115">
        <f t="shared" si="2"/>
        <v>1.67785234899329</v>
      </c>
      <c r="AK28" s="116" t="s">
        <v>64</v>
      </c>
      <c r="AL28" s="116" t="s">
        <v>64</v>
      </c>
      <c r="AM28" s="116" t="s">
        <v>64</v>
      </c>
      <c r="AN28" s="116" t="s">
        <v>64</v>
      </c>
      <c r="AO28" s="116" t="s">
        <v>64</v>
      </c>
      <c r="AP28" s="116" t="s">
        <v>64</v>
      </c>
      <c r="AQ28" s="116" t="s">
        <v>64</v>
      </c>
      <c r="AR28" s="115" t="str">
        <f t="shared" si="3"/>
        <v>合格</v>
      </c>
      <c r="AS28" s="117" t="s">
        <v>65</v>
      </c>
      <c r="AT28" s="90">
        <v>20251105</v>
      </c>
      <c r="AU28" s="99">
        <v>15</v>
      </c>
    </row>
    <row r="29" ht="15" spans="1:47">
      <c r="A29" s="101">
        <v>22</v>
      </c>
      <c r="B29" s="90" t="s">
        <v>56</v>
      </c>
      <c r="C29" s="90">
        <v>20251105</v>
      </c>
      <c r="D29" s="102" t="s">
        <v>1671</v>
      </c>
      <c r="E29" s="92" t="s">
        <v>1717</v>
      </c>
      <c r="F29" s="92" t="s">
        <v>1718</v>
      </c>
      <c r="G29" s="90" t="s">
        <v>60</v>
      </c>
      <c r="H29" s="103" t="s">
        <v>139</v>
      </c>
      <c r="I29" s="103"/>
      <c r="J29" s="118">
        <v>5</v>
      </c>
      <c r="K29" s="102">
        <v>43</v>
      </c>
      <c r="L29" s="102">
        <v>40</v>
      </c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2">
        <v>42.9</v>
      </c>
      <c r="AA29" s="106">
        <f t="shared" si="0"/>
        <v>0.232558139534887</v>
      </c>
      <c r="AB29" s="107">
        <v>83</v>
      </c>
      <c r="AC29" s="108">
        <f>(AB29-Z29)*VLOOKUP(AE29,公斤水的体积!A:B,2,)</f>
        <v>40.217894</v>
      </c>
      <c r="AD29" s="109">
        <f t="shared" si="1"/>
        <v>0.544735000000003</v>
      </c>
      <c r="AE29" s="110">
        <v>25</v>
      </c>
      <c r="AF29" s="111"/>
      <c r="AG29" s="112"/>
      <c r="AH29" s="113">
        <v>4</v>
      </c>
      <c r="AI29" s="114">
        <v>177</v>
      </c>
      <c r="AJ29" s="115">
        <f t="shared" si="2"/>
        <v>2.25988700564972</v>
      </c>
      <c r="AK29" s="116" t="s">
        <v>64</v>
      </c>
      <c r="AL29" s="116" t="s">
        <v>64</v>
      </c>
      <c r="AM29" s="116" t="s">
        <v>64</v>
      </c>
      <c r="AN29" s="116" t="s">
        <v>64</v>
      </c>
      <c r="AO29" s="116" t="s">
        <v>64</v>
      </c>
      <c r="AP29" s="116" t="s">
        <v>64</v>
      </c>
      <c r="AQ29" s="116" t="s">
        <v>64</v>
      </c>
      <c r="AR29" s="115" t="str">
        <f t="shared" si="3"/>
        <v>合格</v>
      </c>
      <c r="AS29" s="117" t="s">
        <v>65</v>
      </c>
      <c r="AT29" s="90">
        <v>20251105</v>
      </c>
      <c r="AU29" s="99">
        <v>15</v>
      </c>
    </row>
    <row r="30" ht="15" spans="1:47">
      <c r="A30" s="101">
        <v>23</v>
      </c>
      <c r="B30" s="90" t="s">
        <v>56</v>
      </c>
      <c r="C30" s="90">
        <v>20251105</v>
      </c>
      <c r="D30" s="102" t="s">
        <v>1671</v>
      </c>
      <c r="E30" s="92" t="s">
        <v>1719</v>
      </c>
      <c r="F30" s="92" t="s">
        <v>1720</v>
      </c>
      <c r="G30" s="90" t="s">
        <v>79</v>
      </c>
      <c r="H30" s="103" t="s">
        <v>80</v>
      </c>
      <c r="I30" s="103" t="s">
        <v>252</v>
      </c>
      <c r="J30" s="104">
        <v>5.7</v>
      </c>
      <c r="K30" s="102">
        <v>56.9</v>
      </c>
      <c r="L30" s="102">
        <v>40.6</v>
      </c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2">
        <v>56.8</v>
      </c>
      <c r="AA30" s="106">
        <f t="shared" si="0"/>
        <v>0.175746924428825</v>
      </c>
      <c r="AB30" s="107">
        <v>97.5</v>
      </c>
      <c r="AC30" s="108">
        <f>(AB30-Z30)*VLOOKUP(AE30,公斤水的体积!A:B,2,)</f>
        <v>40.819658</v>
      </c>
      <c r="AD30" s="109">
        <f t="shared" si="1"/>
        <v>0.541029556650235</v>
      </c>
      <c r="AE30" s="110">
        <v>25</v>
      </c>
      <c r="AF30" s="111"/>
      <c r="AG30" s="112"/>
      <c r="AH30" s="113">
        <v>2.6</v>
      </c>
      <c r="AI30" s="114">
        <v>136.9</v>
      </c>
      <c r="AJ30" s="115">
        <f t="shared" si="2"/>
        <v>1.89919649379109</v>
      </c>
      <c r="AK30" s="116" t="s">
        <v>64</v>
      </c>
      <c r="AL30" s="116" t="s">
        <v>64</v>
      </c>
      <c r="AM30" s="116" t="s">
        <v>64</v>
      </c>
      <c r="AN30" s="116" t="s">
        <v>64</v>
      </c>
      <c r="AO30" s="116" t="s">
        <v>64</v>
      </c>
      <c r="AP30" s="116" t="s">
        <v>64</v>
      </c>
      <c r="AQ30" s="116" t="s">
        <v>64</v>
      </c>
      <c r="AR30" s="115" t="str">
        <f t="shared" si="3"/>
        <v>合格</v>
      </c>
      <c r="AS30" s="117" t="s">
        <v>65</v>
      </c>
      <c r="AT30" s="90">
        <v>20251105</v>
      </c>
      <c r="AU30" s="99">
        <v>15</v>
      </c>
    </row>
    <row r="31" ht="15" spans="1:47">
      <c r="A31" s="101">
        <v>24</v>
      </c>
      <c r="B31" s="90" t="s">
        <v>56</v>
      </c>
      <c r="C31" s="90">
        <v>20251105</v>
      </c>
      <c r="D31" s="102" t="s">
        <v>1671</v>
      </c>
      <c r="E31" s="92" t="s">
        <v>1721</v>
      </c>
      <c r="F31" s="92" t="s">
        <v>1722</v>
      </c>
      <c r="G31" s="90" t="s">
        <v>118</v>
      </c>
      <c r="H31" s="103" t="s">
        <v>216</v>
      </c>
      <c r="I31" s="103" t="s">
        <v>252</v>
      </c>
      <c r="J31" s="104">
        <v>5.7</v>
      </c>
      <c r="K31" s="102">
        <v>47.2</v>
      </c>
      <c r="L31" s="102">
        <v>40.1</v>
      </c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2">
        <v>47.1</v>
      </c>
      <c r="AA31" s="106">
        <f t="shared" si="0"/>
        <v>0.211864406779664</v>
      </c>
      <c r="AB31" s="107">
        <v>87.3</v>
      </c>
      <c r="AC31" s="108">
        <f>(AB31-Z31)*VLOOKUP(AE31,公斤水的体积!A:B,2,)</f>
        <v>40.318188</v>
      </c>
      <c r="AD31" s="109">
        <f t="shared" si="1"/>
        <v>0.54410972568578</v>
      </c>
      <c r="AE31" s="110">
        <v>25</v>
      </c>
      <c r="AF31" s="111"/>
      <c r="AG31" s="112"/>
      <c r="AH31" s="113">
        <v>1.2</v>
      </c>
      <c r="AI31" s="114">
        <v>156.4</v>
      </c>
      <c r="AJ31" s="115">
        <f t="shared" si="2"/>
        <v>0.767263427109974</v>
      </c>
      <c r="AK31" s="116" t="s">
        <v>64</v>
      </c>
      <c r="AL31" s="116" t="s">
        <v>64</v>
      </c>
      <c r="AM31" s="116" t="s">
        <v>64</v>
      </c>
      <c r="AN31" s="116" t="s">
        <v>64</v>
      </c>
      <c r="AO31" s="116" t="s">
        <v>64</v>
      </c>
      <c r="AP31" s="116" t="s">
        <v>64</v>
      </c>
      <c r="AQ31" s="116" t="s">
        <v>64</v>
      </c>
      <c r="AR31" s="115" t="str">
        <f t="shared" si="3"/>
        <v>合格</v>
      </c>
      <c r="AS31" s="117" t="s">
        <v>65</v>
      </c>
      <c r="AT31" s="90">
        <v>20251105</v>
      </c>
      <c r="AU31" s="99">
        <v>15</v>
      </c>
    </row>
    <row r="32" ht="15" spans="1:47">
      <c r="A32" s="101">
        <v>25</v>
      </c>
      <c r="B32" s="90" t="s">
        <v>56</v>
      </c>
      <c r="C32" s="90">
        <v>20251105</v>
      </c>
      <c r="D32" s="102" t="s">
        <v>1671</v>
      </c>
      <c r="E32" s="92" t="s">
        <v>1723</v>
      </c>
      <c r="F32" s="92" t="s">
        <v>1724</v>
      </c>
      <c r="G32" s="90" t="s">
        <v>118</v>
      </c>
      <c r="H32" s="103" t="s">
        <v>225</v>
      </c>
      <c r="I32" s="103" t="s">
        <v>1341</v>
      </c>
      <c r="J32" s="104">
        <v>5.7</v>
      </c>
      <c r="K32" s="102">
        <v>48.9</v>
      </c>
      <c r="L32" s="102">
        <v>40.5</v>
      </c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2">
        <v>48.8</v>
      </c>
      <c r="AA32" s="106">
        <f t="shared" si="0"/>
        <v>0.204498977505115</v>
      </c>
      <c r="AB32" s="107">
        <v>89.4</v>
      </c>
      <c r="AC32" s="108">
        <f>(AB32-Z32)*VLOOKUP(AE32,公斤水的体积!A:B,2,)</f>
        <v>40.719364</v>
      </c>
      <c r="AD32" s="109">
        <f t="shared" si="1"/>
        <v>0.541639506172837</v>
      </c>
      <c r="AE32" s="110">
        <v>25</v>
      </c>
      <c r="AF32" s="111"/>
      <c r="AG32" s="112"/>
      <c r="AH32" s="113">
        <v>1.7</v>
      </c>
      <c r="AI32" s="114">
        <v>157.8</v>
      </c>
      <c r="AJ32" s="115">
        <f t="shared" si="2"/>
        <v>1.07731305449937</v>
      </c>
      <c r="AK32" s="116" t="s">
        <v>64</v>
      </c>
      <c r="AL32" s="116" t="s">
        <v>64</v>
      </c>
      <c r="AM32" s="116" t="s">
        <v>64</v>
      </c>
      <c r="AN32" s="116" t="s">
        <v>64</v>
      </c>
      <c r="AO32" s="116" t="s">
        <v>64</v>
      </c>
      <c r="AP32" s="116" t="s">
        <v>64</v>
      </c>
      <c r="AQ32" s="116" t="s">
        <v>64</v>
      </c>
      <c r="AR32" s="115" t="str">
        <f t="shared" si="3"/>
        <v>合格</v>
      </c>
      <c r="AS32" s="117" t="s">
        <v>65</v>
      </c>
      <c r="AT32" s="90">
        <v>20251105</v>
      </c>
      <c r="AU32" s="99">
        <v>15</v>
      </c>
    </row>
    <row r="33" ht="15" spans="1:47">
      <c r="A33" s="101">
        <v>26</v>
      </c>
      <c r="B33" s="90" t="s">
        <v>56</v>
      </c>
      <c r="C33" s="90">
        <v>20251108</v>
      </c>
      <c r="D33" s="102" t="s">
        <v>1671</v>
      </c>
      <c r="E33" s="92" t="s">
        <v>1725</v>
      </c>
      <c r="F33" s="92" t="s">
        <v>1726</v>
      </c>
      <c r="G33" s="90" t="s">
        <v>60</v>
      </c>
      <c r="H33" s="103" t="s">
        <v>160</v>
      </c>
      <c r="I33" s="103" t="s">
        <v>81</v>
      </c>
      <c r="J33" s="104">
        <v>5.7</v>
      </c>
      <c r="K33" s="102">
        <v>47.3</v>
      </c>
      <c r="L33" s="102">
        <v>40.6</v>
      </c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2">
        <v>47.2</v>
      </c>
      <c r="AA33" s="106">
        <f t="shared" si="0"/>
        <v>0.211416490486246</v>
      </c>
      <c r="AB33" s="107">
        <v>87.9</v>
      </c>
      <c r="AC33" s="108">
        <f>(AB33-Z33)*VLOOKUP(AE33,公斤水的体积!A:B,2,)</f>
        <v>40.819658</v>
      </c>
      <c r="AD33" s="109">
        <f t="shared" si="1"/>
        <v>0.541029556650235</v>
      </c>
      <c r="AE33" s="110">
        <v>25</v>
      </c>
      <c r="AF33" s="111"/>
      <c r="AG33" s="112"/>
      <c r="AH33" s="113">
        <v>3.2</v>
      </c>
      <c r="AI33" s="114">
        <v>161</v>
      </c>
      <c r="AJ33" s="115">
        <f t="shared" si="2"/>
        <v>1.98757763975155</v>
      </c>
      <c r="AK33" s="116" t="s">
        <v>64</v>
      </c>
      <c r="AL33" s="116" t="s">
        <v>64</v>
      </c>
      <c r="AM33" s="116" t="s">
        <v>64</v>
      </c>
      <c r="AN33" s="116" t="s">
        <v>64</v>
      </c>
      <c r="AO33" s="116" t="s">
        <v>64</v>
      </c>
      <c r="AP33" s="116" t="s">
        <v>64</v>
      </c>
      <c r="AQ33" s="116" t="s">
        <v>64</v>
      </c>
      <c r="AR33" s="115" t="str">
        <f t="shared" si="3"/>
        <v>合格</v>
      </c>
      <c r="AS33" s="117" t="s">
        <v>65</v>
      </c>
      <c r="AT33" s="90">
        <v>20251108</v>
      </c>
      <c r="AU33" s="99">
        <v>15</v>
      </c>
    </row>
    <row r="34" ht="15" spans="1:47">
      <c r="A34" s="101">
        <v>27</v>
      </c>
      <c r="B34" s="90" t="s">
        <v>56</v>
      </c>
      <c r="C34" s="90">
        <v>20251108</v>
      </c>
      <c r="D34" s="102" t="s">
        <v>1671</v>
      </c>
      <c r="E34" s="92" t="s">
        <v>1727</v>
      </c>
      <c r="F34" s="92" t="s">
        <v>1728</v>
      </c>
      <c r="G34" s="90" t="s">
        <v>60</v>
      </c>
      <c r="H34" s="103" t="s">
        <v>1729</v>
      </c>
      <c r="I34" s="103" t="s">
        <v>61</v>
      </c>
      <c r="J34" s="104">
        <v>5.7</v>
      </c>
      <c r="K34" s="102">
        <v>46.9</v>
      </c>
      <c r="L34" s="102">
        <v>40.2</v>
      </c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2">
        <v>46.8</v>
      </c>
      <c r="AA34" s="106">
        <f t="shared" si="0"/>
        <v>0.213219616204694</v>
      </c>
      <c r="AB34" s="107">
        <v>87.1</v>
      </c>
      <c r="AC34" s="108">
        <f>(AB34-Z34)*VLOOKUP(AE34,公斤水的体积!A:B,2,)</f>
        <v>40.418482</v>
      </c>
      <c r="AD34" s="109">
        <f t="shared" si="1"/>
        <v>0.543487562189041</v>
      </c>
      <c r="AE34" s="110">
        <v>25</v>
      </c>
      <c r="AF34" s="111"/>
      <c r="AG34" s="112"/>
      <c r="AH34" s="113">
        <v>3.8</v>
      </c>
      <c r="AI34" s="114">
        <v>163.3</v>
      </c>
      <c r="AJ34" s="115">
        <f t="shared" si="2"/>
        <v>2.32700551132884</v>
      </c>
      <c r="AK34" s="116" t="s">
        <v>64</v>
      </c>
      <c r="AL34" s="116" t="s">
        <v>64</v>
      </c>
      <c r="AM34" s="116" t="s">
        <v>64</v>
      </c>
      <c r="AN34" s="116" t="s">
        <v>64</v>
      </c>
      <c r="AO34" s="116" t="s">
        <v>64</v>
      </c>
      <c r="AP34" s="116" t="s">
        <v>64</v>
      </c>
      <c r="AQ34" s="116" t="s">
        <v>64</v>
      </c>
      <c r="AR34" s="115" t="str">
        <f t="shared" si="3"/>
        <v>合格</v>
      </c>
      <c r="AS34" s="117" t="s">
        <v>65</v>
      </c>
      <c r="AT34" s="90">
        <v>20251108</v>
      </c>
      <c r="AU34" s="99">
        <v>15</v>
      </c>
    </row>
    <row r="35" ht="15" spans="1:47">
      <c r="A35" s="101">
        <v>28</v>
      </c>
      <c r="B35" s="90" t="s">
        <v>56</v>
      </c>
      <c r="C35" s="90">
        <v>20251108</v>
      </c>
      <c r="D35" s="102" t="s">
        <v>1671</v>
      </c>
      <c r="E35" s="92" t="s">
        <v>1730</v>
      </c>
      <c r="F35" s="92" t="s">
        <v>1731</v>
      </c>
      <c r="G35" s="90" t="s">
        <v>60</v>
      </c>
      <c r="H35" s="103" t="s">
        <v>337</v>
      </c>
      <c r="I35" s="103" t="s">
        <v>81</v>
      </c>
      <c r="J35" s="104">
        <v>5.7</v>
      </c>
      <c r="K35" s="102">
        <v>47.7</v>
      </c>
      <c r="L35" s="102">
        <v>40.4</v>
      </c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2">
        <v>47.6</v>
      </c>
      <c r="AA35" s="106">
        <f t="shared" si="0"/>
        <v>0.209643605870024</v>
      </c>
      <c r="AB35" s="107">
        <v>88.1</v>
      </c>
      <c r="AC35" s="108">
        <f>(AB35-Z35)*VLOOKUP(AE35,公斤水的体积!A:B,2,)</f>
        <v>40.61907</v>
      </c>
      <c r="AD35" s="109">
        <f t="shared" si="1"/>
        <v>0.54225247524753</v>
      </c>
      <c r="AE35" s="110">
        <v>25</v>
      </c>
      <c r="AF35" s="111"/>
      <c r="AG35" s="112"/>
      <c r="AH35" s="113">
        <v>2.3</v>
      </c>
      <c r="AI35" s="114">
        <v>160.1</v>
      </c>
      <c r="AJ35" s="115">
        <f t="shared" si="2"/>
        <v>1.4366021236727</v>
      </c>
      <c r="AK35" s="116" t="s">
        <v>64</v>
      </c>
      <c r="AL35" s="116" t="s">
        <v>64</v>
      </c>
      <c r="AM35" s="116" t="s">
        <v>64</v>
      </c>
      <c r="AN35" s="116" t="s">
        <v>64</v>
      </c>
      <c r="AO35" s="116" t="s">
        <v>64</v>
      </c>
      <c r="AP35" s="116" t="s">
        <v>64</v>
      </c>
      <c r="AQ35" s="116" t="s">
        <v>64</v>
      </c>
      <c r="AR35" s="115" t="str">
        <f t="shared" si="3"/>
        <v>合格</v>
      </c>
      <c r="AS35" s="117" t="s">
        <v>65</v>
      </c>
      <c r="AT35" s="90">
        <v>20251108</v>
      </c>
      <c r="AU35" s="99">
        <v>15</v>
      </c>
    </row>
    <row r="36" ht="15" spans="1:47">
      <c r="A36" s="101">
        <v>29</v>
      </c>
      <c r="B36" s="90" t="s">
        <v>56</v>
      </c>
      <c r="C36" s="90">
        <v>20251108</v>
      </c>
      <c r="D36" s="102" t="s">
        <v>1671</v>
      </c>
      <c r="E36" s="92" t="s">
        <v>1732</v>
      </c>
      <c r="F36" s="92" t="s">
        <v>1733</v>
      </c>
      <c r="G36" s="90" t="s">
        <v>60</v>
      </c>
      <c r="H36" s="103" t="s">
        <v>152</v>
      </c>
      <c r="I36" s="103"/>
      <c r="J36" s="118">
        <v>5</v>
      </c>
      <c r="K36" s="102">
        <v>42.9</v>
      </c>
      <c r="L36" s="102">
        <v>40</v>
      </c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2">
        <v>42.8</v>
      </c>
      <c r="AA36" s="106">
        <f t="shared" si="0"/>
        <v>0.233100233100236</v>
      </c>
      <c r="AB36" s="107">
        <v>82.9</v>
      </c>
      <c r="AC36" s="108">
        <f>(AB36-Z36)*VLOOKUP(AE36,公斤水的体积!A:B,2,)</f>
        <v>40.217894</v>
      </c>
      <c r="AD36" s="109">
        <f t="shared" si="1"/>
        <v>0.544735000000003</v>
      </c>
      <c r="AE36" s="110">
        <v>25</v>
      </c>
      <c r="AF36" s="111"/>
      <c r="AG36" s="112"/>
      <c r="AH36" s="113">
        <v>3.5</v>
      </c>
      <c r="AI36" s="114">
        <v>177.8</v>
      </c>
      <c r="AJ36" s="115">
        <f t="shared" si="2"/>
        <v>1.96850393700787</v>
      </c>
      <c r="AK36" s="116" t="s">
        <v>64</v>
      </c>
      <c r="AL36" s="116" t="s">
        <v>64</v>
      </c>
      <c r="AM36" s="116" t="s">
        <v>64</v>
      </c>
      <c r="AN36" s="116" t="s">
        <v>64</v>
      </c>
      <c r="AO36" s="116" t="s">
        <v>64</v>
      </c>
      <c r="AP36" s="116" t="s">
        <v>64</v>
      </c>
      <c r="AQ36" s="116" t="s">
        <v>64</v>
      </c>
      <c r="AR36" s="115" t="str">
        <f t="shared" si="3"/>
        <v>合格</v>
      </c>
      <c r="AS36" s="117" t="s">
        <v>65</v>
      </c>
      <c r="AT36" s="90">
        <v>20251108</v>
      </c>
      <c r="AU36" s="99">
        <v>15</v>
      </c>
    </row>
    <row r="37" ht="15" spans="1:47">
      <c r="A37" s="101">
        <v>30</v>
      </c>
      <c r="B37" s="90" t="s">
        <v>56</v>
      </c>
      <c r="C37" s="90">
        <v>20251108</v>
      </c>
      <c r="D37" s="102" t="s">
        <v>1671</v>
      </c>
      <c r="E37" s="92" t="s">
        <v>1734</v>
      </c>
      <c r="F37" s="92" t="s">
        <v>1735</v>
      </c>
      <c r="G37" s="90" t="s">
        <v>60</v>
      </c>
      <c r="H37" s="103" t="s">
        <v>653</v>
      </c>
      <c r="I37" s="103" t="s">
        <v>152</v>
      </c>
      <c r="J37" s="118">
        <v>5</v>
      </c>
      <c r="K37" s="102">
        <v>44.4</v>
      </c>
      <c r="L37" s="102">
        <v>40</v>
      </c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2">
        <v>44.3</v>
      </c>
      <c r="AA37" s="106">
        <f t="shared" si="0"/>
        <v>0.225225225225228</v>
      </c>
      <c r="AB37" s="107">
        <v>84.4</v>
      </c>
      <c r="AC37" s="108">
        <f>(AB37-Z37)*VLOOKUP(AE37,公斤水的体积!A:B,2,)</f>
        <v>40.217894</v>
      </c>
      <c r="AD37" s="109">
        <f t="shared" si="1"/>
        <v>0.544735000000003</v>
      </c>
      <c r="AE37" s="110">
        <v>25</v>
      </c>
      <c r="AF37" s="111"/>
      <c r="AG37" s="112"/>
      <c r="AH37" s="113">
        <v>2.4</v>
      </c>
      <c r="AI37" s="114">
        <v>172.9</v>
      </c>
      <c r="AJ37" s="115">
        <f t="shared" si="2"/>
        <v>1.38808559861191</v>
      </c>
      <c r="AK37" s="116" t="s">
        <v>64</v>
      </c>
      <c r="AL37" s="116" t="s">
        <v>64</v>
      </c>
      <c r="AM37" s="116" t="s">
        <v>64</v>
      </c>
      <c r="AN37" s="116" t="s">
        <v>64</v>
      </c>
      <c r="AO37" s="116" t="s">
        <v>64</v>
      </c>
      <c r="AP37" s="116" t="s">
        <v>64</v>
      </c>
      <c r="AQ37" s="116" t="s">
        <v>64</v>
      </c>
      <c r="AR37" s="115" t="str">
        <f t="shared" si="3"/>
        <v>合格</v>
      </c>
      <c r="AS37" s="117" t="s">
        <v>65</v>
      </c>
      <c r="AT37" s="90">
        <v>20251108</v>
      </c>
      <c r="AU37" s="99">
        <v>15</v>
      </c>
    </row>
    <row r="38" ht="15" spans="1:47">
      <c r="A38" s="101">
        <v>31</v>
      </c>
      <c r="B38" s="90" t="s">
        <v>56</v>
      </c>
      <c r="C38" s="90">
        <v>20251109</v>
      </c>
      <c r="D38" s="102" t="s">
        <v>1671</v>
      </c>
      <c r="E38" s="92" t="s">
        <v>1736</v>
      </c>
      <c r="F38" s="92" t="s">
        <v>1737</v>
      </c>
      <c r="G38" s="90" t="s">
        <v>60</v>
      </c>
      <c r="H38" s="103" t="s">
        <v>1067</v>
      </c>
      <c r="I38" s="103" t="s">
        <v>81</v>
      </c>
      <c r="J38" s="104">
        <v>5.7</v>
      </c>
      <c r="K38" s="102">
        <v>48</v>
      </c>
      <c r="L38" s="102">
        <v>40.2</v>
      </c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2">
        <v>47.9</v>
      </c>
      <c r="AA38" s="106">
        <f t="shared" si="0"/>
        <v>0.208333333333336</v>
      </c>
      <c r="AB38" s="107">
        <v>88.2</v>
      </c>
      <c r="AC38" s="108">
        <f>(AB38-Z38)*VLOOKUP(AE38,公斤水的体积!A:B,2,)</f>
        <v>40.408407</v>
      </c>
      <c r="AD38" s="109">
        <f t="shared" si="1"/>
        <v>0.518425373134313</v>
      </c>
      <c r="AE38" s="110">
        <v>24</v>
      </c>
      <c r="AF38" s="111"/>
      <c r="AG38" s="112"/>
      <c r="AH38" s="113">
        <v>2.6</v>
      </c>
      <c r="AI38" s="114">
        <v>155.9</v>
      </c>
      <c r="AJ38" s="115">
        <f t="shared" si="2"/>
        <v>1.66773572803079</v>
      </c>
      <c r="AK38" s="116" t="s">
        <v>64</v>
      </c>
      <c r="AL38" s="116" t="s">
        <v>64</v>
      </c>
      <c r="AM38" s="116" t="s">
        <v>64</v>
      </c>
      <c r="AN38" s="116" t="s">
        <v>64</v>
      </c>
      <c r="AO38" s="116" t="s">
        <v>64</v>
      </c>
      <c r="AP38" s="116" t="s">
        <v>64</v>
      </c>
      <c r="AQ38" s="116" t="s">
        <v>64</v>
      </c>
      <c r="AR38" s="115" t="str">
        <f t="shared" si="3"/>
        <v>合格</v>
      </c>
      <c r="AS38" s="117" t="s">
        <v>65</v>
      </c>
      <c r="AT38" s="90">
        <v>20251109</v>
      </c>
      <c r="AU38" s="99">
        <v>15</v>
      </c>
    </row>
    <row r="39" ht="15" spans="1:47">
      <c r="A39" s="101">
        <v>32</v>
      </c>
      <c r="B39" s="90" t="s">
        <v>56</v>
      </c>
      <c r="C39" s="90">
        <v>20251109</v>
      </c>
      <c r="D39" s="102" t="s">
        <v>1671</v>
      </c>
      <c r="E39" s="92" t="s">
        <v>1738</v>
      </c>
      <c r="F39" s="92" t="s">
        <v>1739</v>
      </c>
      <c r="G39" s="90" t="s">
        <v>60</v>
      </c>
      <c r="H39" s="103" t="s">
        <v>706</v>
      </c>
      <c r="I39" s="103" t="s">
        <v>81</v>
      </c>
      <c r="J39" s="104">
        <v>5.7</v>
      </c>
      <c r="K39" s="102">
        <v>48.6</v>
      </c>
      <c r="L39" s="102">
        <v>40.2</v>
      </c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2">
        <v>48.5</v>
      </c>
      <c r="AA39" s="106">
        <f t="shared" ref="AA39:AA83" si="4">(K39-Z39)/K39*100</f>
        <v>0.205761316872431</v>
      </c>
      <c r="AB39" s="107">
        <v>88.8</v>
      </c>
      <c r="AC39" s="108">
        <f>(AB39-Z39)*VLOOKUP(AE39,公斤水的体积!A:B,2,)</f>
        <v>40.408407</v>
      </c>
      <c r="AD39" s="109">
        <f t="shared" ref="AD39:AD83" si="5">(AC39-L39)/L39*100</f>
        <v>0.518425373134331</v>
      </c>
      <c r="AE39" s="110">
        <v>24</v>
      </c>
      <c r="AF39" s="111"/>
      <c r="AG39" s="112"/>
      <c r="AH39" s="113">
        <v>1.6</v>
      </c>
      <c r="AI39" s="114">
        <v>154.9</v>
      </c>
      <c r="AJ39" s="115">
        <f t="shared" ref="AJ39:AJ83" si="6">AH39/AI39*100</f>
        <v>1.03292446739832</v>
      </c>
      <c r="AK39" s="116" t="s">
        <v>64</v>
      </c>
      <c r="AL39" s="116" t="s">
        <v>64</v>
      </c>
      <c r="AM39" s="116" t="s">
        <v>64</v>
      </c>
      <c r="AN39" s="116" t="s">
        <v>64</v>
      </c>
      <c r="AO39" s="116" t="s">
        <v>64</v>
      </c>
      <c r="AP39" s="116" t="s">
        <v>64</v>
      </c>
      <c r="AQ39" s="116" t="s">
        <v>64</v>
      </c>
      <c r="AR39" s="115" t="str">
        <f t="shared" ref="AR39:AR83" si="7">IF(AND(AD39&lt;10,AD39&gt;=-1.5,AA39&lt;5,AA39&gt;-1,AJ39&lt;6,AJ39&gt;=0),"合格","不合格")</f>
        <v>合格</v>
      </c>
      <c r="AS39" s="117" t="s">
        <v>65</v>
      </c>
      <c r="AT39" s="90">
        <v>20251109</v>
      </c>
      <c r="AU39" s="99">
        <v>15</v>
      </c>
    </row>
    <row r="40" ht="15" spans="1:47">
      <c r="A40" s="101">
        <v>33</v>
      </c>
      <c r="B40" s="90" t="s">
        <v>56</v>
      </c>
      <c r="C40" s="90">
        <v>20251109</v>
      </c>
      <c r="D40" s="102" t="s">
        <v>1671</v>
      </c>
      <c r="E40" s="92" t="s">
        <v>1740</v>
      </c>
      <c r="F40" s="92" t="s">
        <v>1741</v>
      </c>
      <c r="G40" s="90" t="s">
        <v>60</v>
      </c>
      <c r="H40" s="103" t="s">
        <v>753</v>
      </c>
      <c r="I40" s="103" t="s">
        <v>152</v>
      </c>
      <c r="J40" s="118">
        <v>5</v>
      </c>
      <c r="K40" s="102">
        <v>46</v>
      </c>
      <c r="L40" s="102">
        <v>40</v>
      </c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2">
        <v>45.9</v>
      </c>
      <c r="AA40" s="106">
        <f t="shared" si="4"/>
        <v>0.217391304347829</v>
      </c>
      <c r="AB40" s="107">
        <v>86</v>
      </c>
      <c r="AC40" s="108">
        <f>(AB40-Z40)*VLOOKUP(AE40,公斤水的体积!A:B,2,)</f>
        <v>40.207869</v>
      </c>
      <c r="AD40" s="109">
        <f t="shared" si="5"/>
        <v>0.519672500000006</v>
      </c>
      <c r="AE40" s="110">
        <v>24</v>
      </c>
      <c r="AF40" s="111"/>
      <c r="AG40" s="112"/>
      <c r="AH40" s="113">
        <v>2.6</v>
      </c>
      <c r="AI40" s="114">
        <v>163.4</v>
      </c>
      <c r="AJ40" s="115">
        <f t="shared" si="6"/>
        <v>1.59118727050184</v>
      </c>
      <c r="AK40" s="116" t="s">
        <v>64</v>
      </c>
      <c r="AL40" s="116" t="s">
        <v>64</v>
      </c>
      <c r="AM40" s="116" t="s">
        <v>64</v>
      </c>
      <c r="AN40" s="116" t="s">
        <v>64</v>
      </c>
      <c r="AO40" s="116" t="s">
        <v>64</v>
      </c>
      <c r="AP40" s="116" t="s">
        <v>64</v>
      </c>
      <c r="AQ40" s="116" t="s">
        <v>64</v>
      </c>
      <c r="AR40" s="115" t="str">
        <f t="shared" si="7"/>
        <v>合格</v>
      </c>
      <c r="AS40" s="117" t="s">
        <v>65</v>
      </c>
      <c r="AT40" s="90">
        <v>20251109</v>
      </c>
      <c r="AU40" s="99">
        <v>15</v>
      </c>
    </row>
    <row r="41" ht="15" spans="1:47">
      <c r="A41" s="101">
        <v>34</v>
      </c>
      <c r="B41" s="90" t="s">
        <v>56</v>
      </c>
      <c r="C41" s="90">
        <v>20251109</v>
      </c>
      <c r="D41" s="102" t="s">
        <v>1671</v>
      </c>
      <c r="E41" s="92" t="s">
        <v>1742</v>
      </c>
      <c r="F41" s="92" t="s">
        <v>1743</v>
      </c>
      <c r="G41" s="90" t="s">
        <v>60</v>
      </c>
      <c r="H41" s="103" t="s">
        <v>653</v>
      </c>
      <c r="I41" s="103" t="s">
        <v>152</v>
      </c>
      <c r="J41" s="118">
        <v>5</v>
      </c>
      <c r="K41" s="102">
        <v>44.1</v>
      </c>
      <c r="L41" s="102">
        <v>40</v>
      </c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2">
        <v>44</v>
      </c>
      <c r="AA41" s="106">
        <f t="shared" si="4"/>
        <v>0.226757369614516</v>
      </c>
      <c r="AB41" s="107">
        <v>84.1</v>
      </c>
      <c r="AC41" s="108">
        <f>(AB41-Z41)*VLOOKUP(AE41,公斤水的体积!A:B,2,)</f>
        <v>40.207869</v>
      </c>
      <c r="AD41" s="109">
        <f t="shared" si="5"/>
        <v>0.519672499999988</v>
      </c>
      <c r="AE41" s="110">
        <v>24</v>
      </c>
      <c r="AF41" s="111"/>
      <c r="AG41" s="112"/>
      <c r="AH41" s="113">
        <v>5.9</v>
      </c>
      <c r="AI41" s="114">
        <v>179.3</v>
      </c>
      <c r="AJ41" s="115">
        <f t="shared" si="6"/>
        <v>3.29057445621863</v>
      </c>
      <c r="AK41" s="116" t="s">
        <v>64</v>
      </c>
      <c r="AL41" s="116" t="s">
        <v>64</v>
      </c>
      <c r="AM41" s="116" t="s">
        <v>64</v>
      </c>
      <c r="AN41" s="116" t="s">
        <v>64</v>
      </c>
      <c r="AO41" s="116" t="s">
        <v>64</v>
      </c>
      <c r="AP41" s="116" t="s">
        <v>64</v>
      </c>
      <c r="AQ41" s="116" t="s">
        <v>64</v>
      </c>
      <c r="AR41" s="115" t="str">
        <f t="shared" si="7"/>
        <v>合格</v>
      </c>
      <c r="AS41" s="117" t="s">
        <v>65</v>
      </c>
      <c r="AT41" s="90">
        <v>20251109</v>
      </c>
      <c r="AU41" s="99">
        <v>15</v>
      </c>
    </row>
    <row r="42" ht="15" spans="1:47">
      <c r="A42" s="101">
        <v>35</v>
      </c>
      <c r="B42" s="90" t="s">
        <v>56</v>
      </c>
      <c r="C42" s="90">
        <v>20251109</v>
      </c>
      <c r="D42" s="102" t="s">
        <v>1671</v>
      </c>
      <c r="E42" s="92" t="s">
        <v>1744</v>
      </c>
      <c r="F42" s="92" t="s">
        <v>1745</v>
      </c>
      <c r="G42" s="90" t="s">
        <v>60</v>
      </c>
      <c r="H42" s="103" t="s">
        <v>753</v>
      </c>
      <c r="I42" s="103" t="s">
        <v>279</v>
      </c>
      <c r="J42" s="118">
        <v>5</v>
      </c>
      <c r="K42" s="102">
        <v>45.7</v>
      </c>
      <c r="L42" s="102">
        <v>40</v>
      </c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2">
        <v>45.6</v>
      </c>
      <c r="AA42" s="106">
        <f t="shared" si="4"/>
        <v>0.218818380743986</v>
      </c>
      <c r="AB42" s="107">
        <v>85.7</v>
      </c>
      <c r="AC42" s="108">
        <f>(AB42-Z42)*VLOOKUP(AE42,公斤水的体积!A:B,2,)</f>
        <v>40.207869</v>
      </c>
      <c r="AD42" s="109">
        <f t="shared" si="5"/>
        <v>0.519672500000006</v>
      </c>
      <c r="AE42" s="110">
        <v>24</v>
      </c>
      <c r="AF42" s="111"/>
      <c r="AG42" s="112"/>
      <c r="AH42" s="113">
        <v>2.3</v>
      </c>
      <c r="AI42" s="114">
        <v>163.8</v>
      </c>
      <c r="AJ42" s="115">
        <f t="shared" si="6"/>
        <v>1.4041514041514</v>
      </c>
      <c r="AK42" s="116" t="s">
        <v>64</v>
      </c>
      <c r="AL42" s="116" t="s">
        <v>64</v>
      </c>
      <c r="AM42" s="116" t="s">
        <v>64</v>
      </c>
      <c r="AN42" s="116" t="s">
        <v>64</v>
      </c>
      <c r="AO42" s="116" t="s">
        <v>64</v>
      </c>
      <c r="AP42" s="116" t="s">
        <v>64</v>
      </c>
      <c r="AQ42" s="116" t="s">
        <v>64</v>
      </c>
      <c r="AR42" s="115" t="str">
        <f t="shared" si="7"/>
        <v>合格</v>
      </c>
      <c r="AS42" s="117" t="s">
        <v>65</v>
      </c>
      <c r="AT42" s="90">
        <v>20251109</v>
      </c>
      <c r="AU42" s="99">
        <v>15</v>
      </c>
    </row>
    <row r="43" ht="15" spans="1:47">
      <c r="A43" s="101">
        <v>36</v>
      </c>
      <c r="B43" s="90" t="s">
        <v>56</v>
      </c>
      <c r="C43" s="90">
        <v>20251109</v>
      </c>
      <c r="D43" s="102" t="s">
        <v>1671</v>
      </c>
      <c r="E43" s="92" t="s">
        <v>1746</v>
      </c>
      <c r="F43" s="92" t="s">
        <v>1747</v>
      </c>
      <c r="G43" s="90" t="s">
        <v>60</v>
      </c>
      <c r="H43" s="103" t="s">
        <v>753</v>
      </c>
      <c r="I43" s="103" t="s">
        <v>279</v>
      </c>
      <c r="J43" s="118">
        <v>5</v>
      </c>
      <c r="K43" s="102">
        <v>46.6</v>
      </c>
      <c r="L43" s="102">
        <v>40</v>
      </c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2">
        <v>46.5</v>
      </c>
      <c r="AA43" s="106">
        <f t="shared" si="4"/>
        <v>0.214592274678115</v>
      </c>
      <c r="AB43" s="107">
        <v>86.6</v>
      </c>
      <c r="AC43" s="108">
        <f>(AB43-Z43)*VLOOKUP(AE43,公斤水的体积!A:B,2,)</f>
        <v>40.207869</v>
      </c>
      <c r="AD43" s="109">
        <f t="shared" si="5"/>
        <v>0.519672499999988</v>
      </c>
      <c r="AE43" s="110">
        <v>24</v>
      </c>
      <c r="AF43" s="111"/>
      <c r="AG43" s="112"/>
      <c r="AH43" s="113">
        <v>2.4</v>
      </c>
      <c r="AI43" s="114">
        <v>162.5</v>
      </c>
      <c r="AJ43" s="115">
        <f t="shared" si="6"/>
        <v>1.47692307692308</v>
      </c>
      <c r="AK43" s="116" t="s">
        <v>64</v>
      </c>
      <c r="AL43" s="116" t="s">
        <v>64</v>
      </c>
      <c r="AM43" s="116" t="s">
        <v>64</v>
      </c>
      <c r="AN43" s="116" t="s">
        <v>64</v>
      </c>
      <c r="AO43" s="116" t="s">
        <v>64</v>
      </c>
      <c r="AP43" s="116" t="s">
        <v>64</v>
      </c>
      <c r="AQ43" s="116" t="s">
        <v>64</v>
      </c>
      <c r="AR43" s="115" t="str">
        <f t="shared" si="7"/>
        <v>合格</v>
      </c>
      <c r="AS43" s="117" t="s">
        <v>65</v>
      </c>
      <c r="AT43" s="90">
        <v>20251109</v>
      </c>
      <c r="AU43" s="99">
        <v>15</v>
      </c>
    </row>
    <row r="44" ht="15" spans="1:47">
      <c r="A44" s="101">
        <v>37</v>
      </c>
      <c r="B44" s="90" t="s">
        <v>56</v>
      </c>
      <c r="C44" s="90">
        <v>20251109</v>
      </c>
      <c r="D44" s="102" t="s">
        <v>1671</v>
      </c>
      <c r="E44" s="92" t="s">
        <v>1748</v>
      </c>
      <c r="F44" s="92" t="s">
        <v>1749</v>
      </c>
      <c r="G44" s="90" t="s">
        <v>60</v>
      </c>
      <c r="H44" s="103" t="s">
        <v>706</v>
      </c>
      <c r="I44" s="103" t="s">
        <v>81</v>
      </c>
      <c r="J44" s="104">
        <v>5.7</v>
      </c>
      <c r="K44" s="102">
        <v>47.5</v>
      </c>
      <c r="L44" s="102">
        <v>40.1</v>
      </c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2">
        <v>47.4</v>
      </c>
      <c r="AA44" s="106">
        <f t="shared" si="4"/>
        <v>0.210526315789477</v>
      </c>
      <c r="AB44" s="107">
        <v>87.6</v>
      </c>
      <c r="AC44" s="108">
        <f>(AB44-Z44)*VLOOKUP(AE44,公斤水的体积!A:B,2,)</f>
        <v>40.308138</v>
      </c>
      <c r="AD44" s="109">
        <f t="shared" si="5"/>
        <v>0.51904738154613</v>
      </c>
      <c r="AE44" s="110">
        <v>24</v>
      </c>
      <c r="AF44" s="111"/>
      <c r="AG44" s="112"/>
      <c r="AH44" s="113">
        <v>2.9</v>
      </c>
      <c r="AI44" s="114">
        <v>158.5</v>
      </c>
      <c r="AJ44" s="115">
        <f t="shared" si="6"/>
        <v>1.82965299684543</v>
      </c>
      <c r="AK44" s="116" t="s">
        <v>64</v>
      </c>
      <c r="AL44" s="116" t="s">
        <v>64</v>
      </c>
      <c r="AM44" s="116" t="s">
        <v>64</v>
      </c>
      <c r="AN44" s="116" t="s">
        <v>64</v>
      </c>
      <c r="AO44" s="116" t="s">
        <v>64</v>
      </c>
      <c r="AP44" s="116" t="s">
        <v>64</v>
      </c>
      <c r="AQ44" s="116" t="s">
        <v>64</v>
      </c>
      <c r="AR44" s="115" t="str">
        <f t="shared" si="7"/>
        <v>合格</v>
      </c>
      <c r="AS44" s="117" t="s">
        <v>65</v>
      </c>
      <c r="AT44" s="90">
        <v>20251109</v>
      </c>
      <c r="AU44" s="99">
        <v>15</v>
      </c>
    </row>
    <row r="45" ht="15" spans="1:47">
      <c r="A45" s="101">
        <v>38</v>
      </c>
      <c r="B45" s="90" t="s">
        <v>56</v>
      </c>
      <c r="C45" s="90">
        <v>20251109</v>
      </c>
      <c r="D45" s="102" t="s">
        <v>1671</v>
      </c>
      <c r="E45" s="92" t="s">
        <v>1750</v>
      </c>
      <c r="F45" s="92" t="s">
        <v>1751</v>
      </c>
      <c r="G45" s="90" t="s">
        <v>60</v>
      </c>
      <c r="H45" s="103" t="s">
        <v>706</v>
      </c>
      <c r="I45" s="103" t="s">
        <v>81</v>
      </c>
      <c r="J45" s="104">
        <v>5.7</v>
      </c>
      <c r="K45" s="102">
        <v>48.3</v>
      </c>
      <c r="L45" s="102">
        <v>40.1</v>
      </c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2">
        <v>48.2</v>
      </c>
      <c r="AA45" s="106">
        <f t="shared" si="4"/>
        <v>0.207039337474108</v>
      </c>
      <c r="AB45" s="107">
        <v>88.4</v>
      </c>
      <c r="AC45" s="108">
        <f>(AB45-Z45)*VLOOKUP(AE45,公斤水的体积!A:B,2,)</f>
        <v>40.308138</v>
      </c>
      <c r="AD45" s="109">
        <f t="shared" si="5"/>
        <v>0.519047381546148</v>
      </c>
      <c r="AE45" s="110">
        <v>24</v>
      </c>
      <c r="AF45" s="111"/>
      <c r="AG45" s="112"/>
      <c r="AH45" s="113">
        <v>2.4</v>
      </c>
      <c r="AI45" s="114">
        <v>154.9</v>
      </c>
      <c r="AJ45" s="115">
        <f t="shared" si="6"/>
        <v>1.54938670109748</v>
      </c>
      <c r="AK45" s="116" t="s">
        <v>64</v>
      </c>
      <c r="AL45" s="116" t="s">
        <v>64</v>
      </c>
      <c r="AM45" s="116" t="s">
        <v>64</v>
      </c>
      <c r="AN45" s="116" t="s">
        <v>64</v>
      </c>
      <c r="AO45" s="116" t="s">
        <v>64</v>
      </c>
      <c r="AP45" s="116" t="s">
        <v>64</v>
      </c>
      <c r="AQ45" s="116" t="s">
        <v>64</v>
      </c>
      <c r="AR45" s="115" t="str">
        <f t="shared" si="7"/>
        <v>合格</v>
      </c>
      <c r="AS45" s="117" t="s">
        <v>65</v>
      </c>
      <c r="AT45" s="90">
        <v>20251109</v>
      </c>
      <c r="AU45" s="99">
        <v>15</v>
      </c>
    </row>
    <row r="46" ht="15" spans="1:47">
      <c r="A46" s="101">
        <v>39</v>
      </c>
      <c r="B46" s="90" t="s">
        <v>56</v>
      </c>
      <c r="C46" s="90">
        <v>20251109</v>
      </c>
      <c r="D46" s="102" t="s">
        <v>1671</v>
      </c>
      <c r="E46" s="92" t="s">
        <v>1752</v>
      </c>
      <c r="F46" s="92" t="s">
        <v>1753</v>
      </c>
      <c r="G46" s="90" t="s">
        <v>60</v>
      </c>
      <c r="H46" s="103" t="s">
        <v>177</v>
      </c>
      <c r="I46" s="103" t="s">
        <v>81</v>
      </c>
      <c r="J46" s="104">
        <v>5.7</v>
      </c>
      <c r="K46" s="102">
        <v>48.7</v>
      </c>
      <c r="L46" s="102">
        <v>40.2</v>
      </c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2">
        <v>48.6</v>
      </c>
      <c r="AA46" s="106">
        <f t="shared" si="4"/>
        <v>0.205338809034911</v>
      </c>
      <c r="AB46" s="107">
        <v>88.9</v>
      </c>
      <c r="AC46" s="108">
        <f>(AB46-Z46)*VLOOKUP(AE46,公斤水的体积!A:B,2,)</f>
        <v>40.408407</v>
      </c>
      <c r="AD46" s="109">
        <f t="shared" si="5"/>
        <v>0.518425373134349</v>
      </c>
      <c r="AE46" s="110">
        <v>24</v>
      </c>
      <c r="AF46" s="111"/>
      <c r="AG46" s="112"/>
      <c r="AH46" s="113">
        <v>2.3</v>
      </c>
      <c r="AI46" s="114">
        <v>158.6</v>
      </c>
      <c r="AJ46" s="115">
        <f t="shared" si="6"/>
        <v>1.45018915510719</v>
      </c>
      <c r="AK46" s="116" t="s">
        <v>64</v>
      </c>
      <c r="AL46" s="116" t="s">
        <v>64</v>
      </c>
      <c r="AM46" s="116" t="s">
        <v>64</v>
      </c>
      <c r="AN46" s="116" t="s">
        <v>64</v>
      </c>
      <c r="AO46" s="116" t="s">
        <v>64</v>
      </c>
      <c r="AP46" s="116" t="s">
        <v>64</v>
      </c>
      <c r="AQ46" s="116" t="s">
        <v>64</v>
      </c>
      <c r="AR46" s="115" t="str">
        <f t="shared" si="7"/>
        <v>合格</v>
      </c>
      <c r="AS46" s="117" t="s">
        <v>65</v>
      </c>
      <c r="AT46" s="90">
        <v>20251109</v>
      </c>
      <c r="AU46" s="99">
        <v>15</v>
      </c>
    </row>
    <row r="47" ht="15" spans="1:47">
      <c r="A47" s="101">
        <v>40</v>
      </c>
      <c r="B47" s="90" t="s">
        <v>56</v>
      </c>
      <c r="C47" s="90">
        <v>20251109</v>
      </c>
      <c r="D47" s="102" t="s">
        <v>1671</v>
      </c>
      <c r="E47" s="92" t="s">
        <v>1754</v>
      </c>
      <c r="F47" s="92" t="s">
        <v>1755</v>
      </c>
      <c r="G47" s="90" t="s">
        <v>79</v>
      </c>
      <c r="H47" s="103" t="s">
        <v>1756</v>
      </c>
      <c r="I47" s="103" t="s">
        <v>139</v>
      </c>
      <c r="J47" s="104">
        <v>5.7</v>
      </c>
      <c r="K47" s="102">
        <v>53.5</v>
      </c>
      <c r="L47" s="102">
        <v>41.3</v>
      </c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2">
        <v>53.4</v>
      </c>
      <c r="AA47" s="106">
        <f t="shared" si="4"/>
        <v>0.18691588785047</v>
      </c>
      <c r="AB47" s="107">
        <v>94.8</v>
      </c>
      <c r="AC47" s="108">
        <f>(AB47-Z47)*VLOOKUP(AE47,公斤水的体积!A:B,2,)</f>
        <v>41.511366</v>
      </c>
      <c r="AD47" s="109">
        <f t="shared" si="5"/>
        <v>0.511782082324468</v>
      </c>
      <c r="AE47" s="110">
        <v>24</v>
      </c>
      <c r="AF47" s="111"/>
      <c r="AG47" s="112"/>
      <c r="AH47" s="113">
        <v>0.6</v>
      </c>
      <c r="AI47" s="114">
        <v>146.9</v>
      </c>
      <c r="AJ47" s="115">
        <f t="shared" si="6"/>
        <v>0.408441116405718</v>
      </c>
      <c r="AK47" s="116" t="s">
        <v>64</v>
      </c>
      <c r="AL47" s="116" t="s">
        <v>64</v>
      </c>
      <c r="AM47" s="116" t="s">
        <v>64</v>
      </c>
      <c r="AN47" s="116" t="s">
        <v>64</v>
      </c>
      <c r="AO47" s="116" t="s">
        <v>64</v>
      </c>
      <c r="AP47" s="116" t="s">
        <v>64</v>
      </c>
      <c r="AQ47" s="116" t="s">
        <v>64</v>
      </c>
      <c r="AR47" s="115" t="str">
        <f t="shared" si="7"/>
        <v>合格</v>
      </c>
      <c r="AS47" s="117" t="s">
        <v>65</v>
      </c>
      <c r="AT47" s="90">
        <v>20251109</v>
      </c>
      <c r="AU47" s="99">
        <v>15</v>
      </c>
    </row>
    <row r="48" ht="15" spans="1:47">
      <c r="A48" s="101">
        <v>41</v>
      </c>
      <c r="B48" s="90" t="s">
        <v>56</v>
      </c>
      <c r="C48" s="90">
        <v>20251109</v>
      </c>
      <c r="D48" s="102" t="s">
        <v>1671</v>
      </c>
      <c r="E48" s="92" t="s">
        <v>1757</v>
      </c>
      <c r="F48" s="92" t="s">
        <v>1758</v>
      </c>
      <c r="G48" s="90" t="s">
        <v>60</v>
      </c>
      <c r="H48" s="103" t="s">
        <v>81</v>
      </c>
      <c r="I48" s="103" t="s">
        <v>81</v>
      </c>
      <c r="J48" s="104">
        <v>5.7</v>
      </c>
      <c r="K48" s="102">
        <v>49.6</v>
      </c>
      <c r="L48" s="102">
        <v>40</v>
      </c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2">
        <v>49.5</v>
      </c>
      <c r="AA48" s="106">
        <f t="shared" si="4"/>
        <v>0.201612903225809</v>
      </c>
      <c r="AB48" s="107">
        <v>89.6</v>
      </c>
      <c r="AC48" s="108">
        <f>(AB48-Z48)*VLOOKUP(AE48,公斤水的体积!A:B,2,)</f>
        <v>40.207869</v>
      </c>
      <c r="AD48" s="109">
        <f t="shared" si="5"/>
        <v>0.519672499999988</v>
      </c>
      <c r="AE48" s="110">
        <v>24</v>
      </c>
      <c r="AF48" s="111"/>
      <c r="AG48" s="112"/>
      <c r="AH48" s="113">
        <v>1.6</v>
      </c>
      <c r="AI48" s="114">
        <v>147.8</v>
      </c>
      <c r="AJ48" s="115">
        <f t="shared" si="6"/>
        <v>1.08254397834912</v>
      </c>
      <c r="AK48" s="116" t="s">
        <v>64</v>
      </c>
      <c r="AL48" s="116" t="s">
        <v>64</v>
      </c>
      <c r="AM48" s="116" t="s">
        <v>64</v>
      </c>
      <c r="AN48" s="116" t="s">
        <v>64</v>
      </c>
      <c r="AO48" s="116" t="s">
        <v>64</v>
      </c>
      <c r="AP48" s="116" t="s">
        <v>64</v>
      </c>
      <c r="AQ48" s="116" t="s">
        <v>64</v>
      </c>
      <c r="AR48" s="115" t="str">
        <f t="shared" si="7"/>
        <v>合格</v>
      </c>
      <c r="AS48" s="117" t="s">
        <v>65</v>
      </c>
      <c r="AT48" s="90">
        <v>20251109</v>
      </c>
      <c r="AU48" s="99">
        <v>15</v>
      </c>
    </row>
    <row r="49" ht="15" spans="1:47">
      <c r="A49" s="101">
        <v>42</v>
      </c>
      <c r="B49" s="90" t="s">
        <v>56</v>
      </c>
      <c r="C49" s="90">
        <v>20251109</v>
      </c>
      <c r="D49" s="102" t="s">
        <v>1671</v>
      </c>
      <c r="E49" s="92" t="s">
        <v>1759</v>
      </c>
      <c r="F49" s="92" t="s">
        <v>1760</v>
      </c>
      <c r="G49" s="90" t="s">
        <v>60</v>
      </c>
      <c r="H49" s="103" t="s">
        <v>653</v>
      </c>
      <c r="I49" s="103" t="s">
        <v>152</v>
      </c>
      <c r="J49" s="118">
        <v>5</v>
      </c>
      <c r="K49" s="102">
        <v>44.1</v>
      </c>
      <c r="L49" s="102">
        <v>40</v>
      </c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2">
        <v>44</v>
      </c>
      <c r="AA49" s="106">
        <f t="shared" si="4"/>
        <v>0.226757369614516</v>
      </c>
      <c r="AB49" s="107">
        <v>84.1</v>
      </c>
      <c r="AC49" s="108">
        <f>(AB49-Z49)*VLOOKUP(AE49,公斤水的体积!A:B,2,)</f>
        <v>40.207869</v>
      </c>
      <c r="AD49" s="109">
        <f t="shared" si="5"/>
        <v>0.519672499999988</v>
      </c>
      <c r="AE49" s="110">
        <v>24</v>
      </c>
      <c r="AF49" s="111"/>
      <c r="AG49" s="112"/>
      <c r="AH49" s="113">
        <v>2.3</v>
      </c>
      <c r="AI49" s="114">
        <v>152.1</v>
      </c>
      <c r="AJ49" s="115">
        <f t="shared" si="6"/>
        <v>1.51216305062459</v>
      </c>
      <c r="AK49" s="116" t="s">
        <v>64</v>
      </c>
      <c r="AL49" s="116" t="s">
        <v>64</v>
      </c>
      <c r="AM49" s="116" t="s">
        <v>64</v>
      </c>
      <c r="AN49" s="116" t="s">
        <v>64</v>
      </c>
      <c r="AO49" s="116" t="s">
        <v>64</v>
      </c>
      <c r="AP49" s="116" t="s">
        <v>64</v>
      </c>
      <c r="AQ49" s="116" t="s">
        <v>64</v>
      </c>
      <c r="AR49" s="115" t="str">
        <f t="shared" si="7"/>
        <v>合格</v>
      </c>
      <c r="AS49" s="117" t="s">
        <v>65</v>
      </c>
      <c r="AT49" s="90">
        <v>20251109</v>
      </c>
      <c r="AU49" s="99">
        <v>15</v>
      </c>
    </row>
    <row r="50" ht="15" spans="1:47">
      <c r="A50" s="101">
        <v>43</v>
      </c>
      <c r="B50" s="90" t="s">
        <v>56</v>
      </c>
      <c r="C50" s="90">
        <v>20251109</v>
      </c>
      <c r="D50" s="102" t="s">
        <v>1671</v>
      </c>
      <c r="E50" s="92" t="s">
        <v>1761</v>
      </c>
      <c r="F50" s="92" t="s">
        <v>1762</v>
      </c>
      <c r="G50" s="90" t="s">
        <v>60</v>
      </c>
      <c r="H50" s="103" t="s">
        <v>706</v>
      </c>
      <c r="I50" s="103" t="s">
        <v>81</v>
      </c>
      <c r="J50" s="104">
        <v>5.7</v>
      </c>
      <c r="K50" s="102">
        <v>48.5</v>
      </c>
      <c r="L50" s="102">
        <v>40.1</v>
      </c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2">
        <v>48.4</v>
      </c>
      <c r="AA50" s="106">
        <f t="shared" si="4"/>
        <v>0.206185567010312</v>
      </c>
      <c r="AB50" s="107">
        <v>88.6</v>
      </c>
      <c r="AC50" s="108">
        <f>(AB50-Z50)*VLOOKUP(AE50,公斤水的体积!A:B,2,)</f>
        <v>40.308138</v>
      </c>
      <c r="AD50" s="109">
        <f t="shared" si="5"/>
        <v>0.51904738154613</v>
      </c>
      <c r="AE50" s="110">
        <v>24</v>
      </c>
      <c r="AF50" s="111"/>
      <c r="AG50" s="112"/>
      <c r="AH50" s="113">
        <v>2.2</v>
      </c>
      <c r="AI50" s="114">
        <v>148.2</v>
      </c>
      <c r="AJ50" s="115">
        <f t="shared" si="6"/>
        <v>1.48448043184885</v>
      </c>
      <c r="AK50" s="116" t="s">
        <v>64</v>
      </c>
      <c r="AL50" s="116" t="s">
        <v>64</v>
      </c>
      <c r="AM50" s="116" t="s">
        <v>64</v>
      </c>
      <c r="AN50" s="116" t="s">
        <v>64</v>
      </c>
      <c r="AO50" s="116" t="s">
        <v>64</v>
      </c>
      <c r="AP50" s="116" t="s">
        <v>64</v>
      </c>
      <c r="AQ50" s="116" t="s">
        <v>64</v>
      </c>
      <c r="AR50" s="115" t="str">
        <f t="shared" si="7"/>
        <v>合格</v>
      </c>
      <c r="AS50" s="117" t="s">
        <v>65</v>
      </c>
      <c r="AT50" s="90">
        <v>20251109</v>
      </c>
      <c r="AU50" s="99">
        <v>15</v>
      </c>
    </row>
    <row r="51" ht="15" spans="1:47">
      <c r="A51" s="101">
        <v>44</v>
      </c>
      <c r="B51" s="90" t="s">
        <v>56</v>
      </c>
      <c r="C51" s="90">
        <v>20251109</v>
      </c>
      <c r="D51" s="102" t="s">
        <v>1671</v>
      </c>
      <c r="E51" s="92" t="s">
        <v>1763</v>
      </c>
      <c r="F51" s="92" t="s">
        <v>1764</v>
      </c>
      <c r="G51" s="90" t="s">
        <v>60</v>
      </c>
      <c r="H51" s="103" t="s">
        <v>653</v>
      </c>
      <c r="I51" s="103" t="s">
        <v>81</v>
      </c>
      <c r="J51" s="118">
        <v>5</v>
      </c>
      <c r="K51" s="102">
        <v>45.1</v>
      </c>
      <c r="L51" s="102">
        <v>40</v>
      </c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2">
        <v>45</v>
      </c>
      <c r="AA51" s="106">
        <f t="shared" si="4"/>
        <v>0.221729490022176</v>
      </c>
      <c r="AB51" s="107">
        <v>85.1</v>
      </c>
      <c r="AC51" s="108">
        <f>(AB51-Z51)*VLOOKUP(AE51,公斤水的体积!A:B,2,)</f>
        <v>40.207869</v>
      </c>
      <c r="AD51" s="109">
        <f t="shared" si="5"/>
        <v>0.519672499999988</v>
      </c>
      <c r="AE51" s="110">
        <v>24</v>
      </c>
      <c r="AF51" s="111"/>
      <c r="AG51" s="112"/>
      <c r="AH51" s="113">
        <v>3.1</v>
      </c>
      <c r="AI51" s="114">
        <v>157.3</v>
      </c>
      <c r="AJ51" s="115">
        <f t="shared" si="6"/>
        <v>1.97075651621106</v>
      </c>
      <c r="AK51" s="116" t="s">
        <v>64</v>
      </c>
      <c r="AL51" s="116" t="s">
        <v>64</v>
      </c>
      <c r="AM51" s="116" t="s">
        <v>64</v>
      </c>
      <c r="AN51" s="116" t="s">
        <v>64</v>
      </c>
      <c r="AO51" s="116" t="s">
        <v>64</v>
      </c>
      <c r="AP51" s="116" t="s">
        <v>64</v>
      </c>
      <c r="AQ51" s="116" t="s">
        <v>64</v>
      </c>
      <c r="AR51" s="115" t="str">
        <f t="shared" si="7"/>
        <v>合格</v>
      </c>
      <c r="AS51" s="117" t="s">
        <v>65</v>
      </c>
      <c r="AT51" s="90">
        <v>20251109</v>
      </c>
      <c r="AU51" s="99">
        <v>15</v>
      </c>
    </row>
    <row r="52" ht="15" spans="1:47">
      <c r="A52" s="101">
        <v>45</v>
      </c>
      <c r="B52" s="90" t="s">
        <v>56</v>
      </c>
      <c r="C52" s="90">
        <v>20251109</v>
      </c>
      <c r="D52" s="102" t="s">
        <v>1671</v>
      </c>
      <c r="E52" s="92" t="s">
        <v>1765</v>
      </c>
      <c r="F52" s="92" t="s">
        <v>1766</v>
      </c>
      <c r="G52" s="90" t="s">
        <v>60</v>
      </c>
      <c r="H52" s="103" t="s">
        <v>1067</v>
      </c>
      <c r="I52" s="103" t="s">
        <v>81</v>
      </c>
      <c r="J52" s="104">
        <v>5.7</v>
      </c>
      <c r="K52" s="102">
        <v>48.7</v>
      </c>
      <c r="L52" s="102">
        <v>40</v>
      </c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2">
        <v>48.6</v>
      </c>
      <c r="AA52" s="106">
        <f t="shared" si="4"/>
        <v>0.205338809034911</v>
      </c>
      <c r="AB52" s="107">
        <v>88.7</v>
      </c>
      <c r="AC52" s="108">
        <f>(AB52-Z52)*VLOOKUP(AE52,公斤水的体积!A:B,2,)</f>
        <v>40.207869</v>
      </c>
      <c r="AD52" s="109">
        <f t="shared" si="5"/>
        <v>0.519672500000006</v>
      </c>
      <c r="AE52" s="110">
        <v>24</v>
      </c>
      <c r="AF52" s="111"/>
      <c r="AG52" s="112"/>
      <c r="AH52" s="113">
        <v>3.7</v>
      </c>
      <c r="AI52" s="114">
        <v>154.1</v>
      </c>
      <c r="AJ52" s="115">
        <f t="shared" si="6"/>
        <v>2.40103828682674</v>
      </c>
      <c r="AK52" s="116" t="s">
        <v>64</v>
      </c>
      <c r="AL52" s="116" t="s">
        <v>64</v>
      </c>
      <c r="AM52" s="116" t="s">
        <v>64</v>
      </c>
      <c r="AN52" s="116" t="s">
        <v>64</v>
      </c>
      <c r="AO52" s="116" t="s">
        <v>64</v>
      </c>
      <c r="AP52" s="116" t="s">
        <v>64</v>
      </c>
      <c r="AQ52" s="116" t="s">
        <v>64</v>
      </c>
      <c r="AR52" s="115" t="str">
        <f t="shared" si="7"/>
        <v>合格</v>
      </c>
      <c r="AS52" s="117" t="s">
        <v>65</v>
      </c>
      <c r="AT52" s="90">
        <v>20251109</v>
      </c>
      <c r="AU52" s="99">
        <v>15</v>
      </c>
    </row>
    <row r="53" ht="15" spans="1:47">
      <c r="A53" s="101">
        <v>46</v>
      </c>
      <c r="B53" s="90" t="s">
        <v>56</v>
      </c>
      <c r="C53" s="90">
        <v>20251109</v>
      </c>
      <c r="D53" s="102" t="s">
        <v>1671</v>
      </c>
      <c r="E53" s="92" t="s">
        <v>1767</v>
      </c>
      <c r="F53" s="92" t="s">
        <v>1768</v>
      </c>
      <c r="G53" s="90" t="s">
        <v>60</v>
      </c>
      <c r="H53" s="103" t="s">
        <v>177</v>
      </c>
      <c r="I53" s="103" t="s">
        <v>152</v>
      </c>
      <c r="J53" s="104">
        <v>5.7</v>
      </c>
      <c r="K53" s="102">
        <v>47.9</v>
      </c>
      <c r="L53" s="102">
        <v>40</v>
      </c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2">
        <v>47.8</v>
      </c>
      <c r="AA53" s="106">
        <f t="shared" si="4"/>
        <v>0.208768267223385</v>
      </c>
      <c r="AB53" s="107">
        <v>87.9</v>
      </c>
      <c r="AC53" s="108">
        <f>(AB53-Z53)*VLOOKUP(AE53,公斤水的体积!A:B,2,)</f>
        <v>40.207869</v>
      </c>
      <c r="AD53" s="109">
        <f t="shared" si="5"/>
        <v>0.519672500000024</v>
      </c>
      <c r="AE53" s="110">
        <v>24</v>
      </c>
      <c r="AF53" s="111"/>
      <c r="AG53" s="112"/>
      <c r="AH53" s="113">
        <v>2.6</v>
      </c>
      <c r="AI53" s="114">
        <v>153.7</v>
      </c>
      <c r="AJ53" s="115">
        <f t="shared" si="6"/>
        <v>1.69160702667534</v>
      </c>
      <c r="AK53" s="116" t="s">
        <v>64</v>
      </c>
      <c r="AL53" s="116" t="s">
        <v>64</v>
      </c>
      <c r="AM53" s="116" t="s">
        <v>64</v>
      </c>
      <c r="AN53" s="116" t="s">
        <v>64</v>
      </c>
      <c r="AO53" s="116" t="s">
        <v>64</v>
      </c>
      <c r="AP53" s="116" t="s">
        <v>64</v>
      </c>
      <c r="AQ53" s="116" t="s">
        <v>64</v>
      </c>
      <c r="AR53" s="115" t="str">
        <f t="shared" si="7"/>
        <v>合格</v>
      </c>
      <c r="AS53" s="117" t="s">
        <v>65</v>
      </c>
      <c r="AT53" s="90">
        <v>20251109</v>
      </c>
      <c r="AU53" s="99">
        <v>15</v>
      </c>
    </row>
    <row r="54" ht="15" spans="1:47">
      <c r="A54" s="101">
        <v>47</v>
      </c>
      <c r="B54" s="90" t="s">
        <v>56</v>
      </c>
      <c r="C54" s="90">
        <v>20251109</v>
      </c>
      <c r="D54" s="102" t="s">
        <v>1671</v>
      </c>
      <c r="E54" s="92" t="s">
        <v>1769</v>
      </c>
      <c r="F54" s="92" t="s">
        <v>1770</v>
      </c>
      <c r="G54" s="90" t="s">
        <v>60</v>
      </c>
      <c r="H54" s="103" t="s">
        <v>653</v>
      </c>
      <c r="I54" s="103" t="s">
        <v>81</v>
      </c>
      <c r="J54" s="118">
        <v>5</v>
      </c>
      <c r="K54" s="102">
        <v>44.5</v>
      </c>
      <c r="L54" s="102">
        <v>40</v>
      </c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2">
        <v>44.4</v>
      </c>
      <c r="AA54" s="106">
        <f t="shared" si="4"/>
        <v>0.224719101123599</v>
      </c>
      <c r="AB54" s="107">
        <v>84.5</v>
      </c>
      <c r="AC54" s="108">
        <f>(AB54-Z54)*VLOOKUP(AE54,公斤水的体积!A:B,2,)</f>
        <v>40.207869</v>
      </c>
      <c r="AD54" s="109">
        <f t="shared" si="5"/>
        <v>0.519672500000006</v>
      </c>
      <c r="AE54" s="110">
        <v>24</v>
      </c>
      <c r="AF54" s="111"/>
      <c r="AG54" s="112"/>
      <c r="AH54" s="113">
        <v>3.6</v>
      </c>
      <c r="AI54" s="114">
        <v>171.5</v>
      </c>
      <c r="AJ54" s="115">
        <f t="shared" si="6"/>
        <v>2.09912536443149</v>
      </c>
      <c r="AK54" s="116" t="s">
        <v>64</v>
      </c>
      <c r="AL54" s="116" t="s">
        <v>64</v>
      </c>
      <c r="AM54" s="116" t="s">
        <v>64</v>
      </c>
      <c r="AN54" s="116" t="s">
        <v>64</v>
      </c>
      <c r="AO54" s="116" t="s">
        <v>64</v>
      </c>
      <c r="AP54" s="116" t="s">
        <v>64</v>
      </c>
      <c r="AQ54" s="116" t="s">
        <v>64</v>
      </c>
      <c r="AR54" s="115" t="str">
        <f t="shared" si="7"/>
        <v>合格</v>
      </c>
      <c r="AS54" s="117" t="s">
        <v>65</v>
      </c>
      <c r="AT54" s="90">
        <v>20251109</v>
      </c>
      <c r="AU54" s="99">
        <v>15</v>
      </c>
    </row>
    <row r="55" ht="15" spans="1:47">
      <c r="A55" s="101">
        <v>48</v>
      </c>
      <c r="B55" s="90" t="s">
        <v>56</v>
      </c>
      <c r="C55" s="90">
        <v>20251109</v>
      </c>
      <c r="D55" s="102" t="s">
        <v>1671</v>
      </c>
      <c r="E55" s="92" t="s">
        <v>1771</v>
      </c>
      <c r="F55" s="92" t="s">
        <v>1772</v>
      </c>
      <c r="G55" s="90" t="s">
        <v>137</v>
      </c>
      <c r="H55" s="103" t="s">
        <v>1023</v>
      </c>
      <c r="I55" s="103" t="s">
        <v>152</v>
      </c>
      <c r="J55" s="104">
        <v>5.7</v>
      </c>
      <c r="K55" s="102">
        <v>47.2</v>
      </c>
      <c r="L55" s="102">
        <v>41.7</v>
      </c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2">
        <v>47.1</v>
      </c>
      <c r="AA55" s="106">
        <f t="shared" si="4"/>
        <v>0.211864406779664</v>
      </c>
      <c r="AB55" s="107">
        <v>88.9</v>
      </c>
      <c r="AC55" s="108">
        <f>(AB55-Z55)*VLOOKUP(AE55,公斤水的体积!A:B,2,)</f>
        <v>41.912442</v>
      </c>
      <c r="AD55" s="109">
        <f t="shared" si="5"/>
        <v>0.509453237410079</v>
      </c>
      <c r="AE55" s="110">
        <v>24</v>
      </c>
      <c r="AF55" s="111"/>
      <c r="AG55" s="112"/>
      <c r="AH55" s="113">
        <v>2</v>
      </c>
      <c r="AI55" s="114">
        <v>159.8</v>
      </c>
      <c r="AJ55" s="115">
        <f t="shared" si="6"/>
        <v>1.25156445556946</v>
      </c>
      <c r="AK55" s="116" t="s">
        <v>64</v>
      </c>
      <c r="AL55" s="116" t="s">
        <v>64</v>
      </c>
      <c r="AM55" s="116" t="s">
        <v>64</v>
      </c>
      <c r="AN55" s="116" t="s">
        <v>64</v>
      </c>
      <c r="AO55" s="116" t="s">
        <v>64</v>
      </c>
      <c r="AP55" s="116" t="s">
        <v>64</v>
      </c>
      <c r="AQ55" s="116" t="s">
        <v>64</v>
      </c>
      <c r="AR55" s="115" t="str">
        <f t="shared" si="7"/>
        <v>合格</v>
      </c>
      <c r="AS55" s="117" t="s">
        <v>65</v>
      </c>
      <c r="AT55" s="90">
        <v>20251109</v>
      </c>
      <c r="AU55" s="99">
        <v>15</v>
      </c>
    </row>
    <row r="56" ht="15" spans="1:47">
      <c r="A56" s="101">
        <v>49</v>
      </c>
      <c r="B56" s="90" t="s">
        <v>56</v>
      </c>
      <c r="C56" s="90">
        <v>20251109</v>
      </c>
      <c r="D56" s="102" t="s">
        <v>1671</v>
      </c>
      <c r="E56" s="92" t="s">
        <v>1773</v>
      </c>
      <c r="F56" s="92" t="s">
        <v>1774</v>
      </c>
      <c r="G56" s="90" t="s">
        <v>60</v>
      </c>
      <c r="H56" s="103" t="s">
        <v>792</v>
      </c>
      <c r="I56" s="103" t="s">
        <v>152</v>
      </c>
      <c r="J56" s="118">
        <v>5</v>
      </c>
      <c r="K56" s="102">
        <v>43.6</v>
      </c>
      <c r="L56" s="102">
        <v>40</v>
      </c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2">
        <v>43.5</v>
      </c>
      <c r="AA56" s="106">
        <f t="shared" si="4"/>
        <v>0.229357798165141</v>
      </c>
      <c r="AB56" s="107">
        <v>83.6</v>
      </c>
      <c r="AC56" s="108">
        <f>(AB56-Z56)*VLOOKUP(AE56,公斤水的体积!A:B,2,)</f>
        <v>40.207869</v>
      </c>
      <c r="AD56" s="109">
        <f t="shared" si="5"/>
        <v>0.519672499999988</v>
      </c>
      <c r="AE56" s="110">
        <v>24</v>
      </c>
      <c r="AF56" s="111"/>
      <c r="AG56" s="112"/>
      <c r="AH56" s="113">
        <v>2.2</v>
      </c>
      <c r="AI56" s="114">
        <v>171.3</v>
      </c>
      <c r="AJ56" s="115">
        <f t="shared" si="6"/>
        <v>1.28429655575015</v>
      </c>
      <c r="AK56" s="116" t="s">
        <v>64</v>
      </c>
      <c r="AL56" s="116" t="s">
        <v>64</v>
      </c>
      <c r="AM56" s="116" t="s">
        <v>64</v>
      </c>
      <c r="AN56" s="116" t="s">
        <v>64</v>
      </c>
      <c r="AO56" s="116" t="s">
        <v>64</v>
      </c>
      <c r="AP56" s="116" t="s">
        <v>64</v>
      </c>
      <c r="AQ56" s="116" t="s">
        <v>64</v>
      </c>
      <c r="AR56" s="115" t="str">
        <f t="shared" si="7"/>
        <v>合格</v>
      </c>
      <c r="AS56" s="117" t="s">
        <v>65</v>
      </c>
      <c r="AT56" s="90">
        <v>20251109</v>
      </c>
      <c r="AU56" s="99">
        <v>15</v>
      </c>
    </row>
    <row r="57" ht="15" spans="1:47">
      <c r="A57" s="101">
        <v>50</v>
      </c>
      <c r="B57" s="90" t="s">
        <v>56</v>
      </c>
      <c r="C57" s="90">
        <v>20251109</v>
      </c>
      <c r="D57" s="102" t="s">
        <v>1671</v>
      </c>
      <c r="E57" s="92" t="s">
        <v>1775</v>
      </c>
      <c r="F57" s="92" t="s">
        <v>1776</v>
      </c>
      <c r="G57" s="90" t="s">
        <v>351</v>
      </c>
      <c r="H57" s="103" t="s">
        <v>1317</v>
      </c>
      <c r="I57" s="103" t="s">
        <v>81</v>
      </c>
      <c r="J57" s="104">
        <v>5.7</v>
      </c>
      <c r="K57" s="102">
        <v>56</v>
      </c>
      <c r="L57" s="102">
        <v>40.6</v>
      </c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2">
        <v>55.9</v>
      </c>
      <c r="AA57" s="106">
        <f t="shared" si="4"/>
        <v>0.178571428571431</v>
      </c>
      <c r="AB57" s="107">
        <v>96.6</v>
      </c>
      <c r="AC57" s="108">
        <f>(AB57-Z57)*VLOOKUP(AE57,公斤水的体积!A:B,2,)</f>
        <v>40.809483</v>
      </c>
      <c r="AD57" s="109">
        <f t="shared" si="5"/>
        <v>0.515967980295563</v>
      </c>
      <c r="AE57" s="110">
        <v>24</v>
      </c>
      <c r="AF57" s="111"/>
      <c r="AG57" s="112"/>
      <c r="AH57" s="113">
        <v>0.9</v>
      </c>
      <c r="AI57" s="114">
        <v>136.3</v>
      </c>
      <c r="AJ57" s="115">
        <f t="shared" si="6"/>
        <v>0.66030814380044</v>
      </c>
      <c r="AK57" s="116" t="s">
        <v>64</v>
      </c>
      <c r="AL57" s="116" t="s">
        <v>64</v>
      </c>
      <c r="AM57" s="116" t="s">
        <v>64</v>
      </c>
      <c r="AN57" s="116" t="s">
        <v>64</v>
      </c>
      <c r="AO57" s="116" t="s">
        <v>64</v>
      </c>
      <c r="AP57" s="116" t="s">
        <v>64</v>
      </c>
      <c r="AQ57" s="116" t="s">
        <v>64</v>
      </c>
      <c r="AR57" s="115" t="str">
        <f t="shared" si="7"/>
        <v>合格</v>
      </c>
      <c r="AS57" s="117" t="s">
        <v>65</v>
      </c>
      <c r="AT57" s="90">
        <v>20251109</v>
      </c>
      <c r="AU57" s="99">
        <v>15</v>
      </c>
    </row>
    <row r="58" ht="15" spans="1:47">
      <c r="A58" s="101">
        <v>51</v>
      </c>
      <c r="B58" s="90" t="s">
        <v>56</v>
      </c>
      <c r="C58" s="90">
        <v>20251109</v>
      </c>
      <c r="D58" s="102" t="s">
        <v>1671</v>
      </c>
      <c r="E58" s="92" t="s">
        <v>1777</v>
      </c>
      <c r="F58" s="92" t="s">
        <v>1778</v>
      </c>
      <c r="G58" s="90" t="s">
        <v>60</v>
      </c>
      <c r="H58" s="103" t="s">
        <v>706</v>
      </c>
      <c r="I58" s="103" t="s">
        <v>81</v>
      </c>
      <c r="J58" s="104">
        <v>5.7</v>
      </c>
      <c r="K58" s="102">
        <v>48.3</v>
      </c>
      <c r="L58" s="102">
        <v>40.4</v>
      </c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2">
        <v>48.2</v>
      </c>
      <c r="AA58" s="106">
        <f t="shared" si="4"/>
        <v>0.207039337474108</v>
      </c>
      <c r="AB58" s="107">
        <v>88.7</v>
      </c>
      <c r="AC58" s="108">
        <f>(AB58-Z58)*VLOOKUP(AE58,公斤水的体积!A:B,2,)</f>
        <v>40.608945</v>
      </c>
      <c r="AD58" s="109">
        <f t="shared" si="5"/>
        <v>0.517190594059423</v>
      </c>
      <c r="AE58" s="110">
        <v>24</v>
      </c>
      <c r="AF58" s="111"/>
      <c r="AG58" s="112"/>
      <c r="AH58" s="113">
        <v>4.1</v>
      </c>
      <c r="AI58" s="114">
        <v>159.2</v>
      </c>
      <c r="AJ58" s="115">
        <f t="shared" si="6"/>
        <v>2.57537688442211</v>
      </c>
      <c r="AK58" s="116" t="s">
        <v>64</v>
      </c>
      <c r="AL58" s="116" t="s">
        <v>64</v>
      </c>
      <c r="AM58" s="116" t="s">
        <v>64</v>
      </c>
      <c r="AN58" s="116" t="s">
        <v>64</v>
      </c>
      <c r="AO58" s="116" t="s">
        <v>64</v>
      </c>
      <c r="AP58" s="116" t="s">
        <v>64</v>
      </c>
      <c r="AQ58" s="116" t="s">
        <v>64</v>
      </c>
      <c r="AR58" s="115" t="str">
        <f t="shared" si="7"/>
        <v>合格</v>
      </c>
      <c r="AS58" s="117" t="s">
        <v>65</v>
      </c>
      <c r="AT58" s="90">
        <v>20251109</v>
      </c>
      <c r="AU58" s="99">
        <v>15</v>
      </c>
    </row>
    <row r="59" ht="15" spans="1:47">
      <c r="A59" s="101">
        <v>52</v>
      </c>
      <c r="B59" s="90" t="s">
        <v>56</v>
      </c>
      <c r="C59" s="90">
        <v>20251109</v>
      </c>
      <c r="D59" s="102" t="s">
        <v>1671</v>
      </c>
      <c r="E59" s="92" t="s">
        <v>1779</v>
      </c>
      <c r="F59" s="92" t="s">
        <v>1780</v>
      </c>
      <c r="G59" s="90" t="s">
        <v>60</v>
      </c>
      <c r="H59" s="103" t="s">
        <v>653</v>
      </c>
      <c r="I59" s="103" t="s">
        <v>81</v>
      </c>
      <c r="J59" s="118">
        <v>5</v>
      </c>
      <c r="K59" s="102">
        <v>44.1</v>
      </c>
      <c r="L59" s="102">
        <v>40</v>
      </c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2">
        <v>44</v>
      </c>
      <c r="AA59" s="106">
        <f t="shared" si="4"/>
        <v>0.226757369614516</v>
      </c>
      <c r="AB59" s="107">
        <v>84.1</v>
      </c>
      <c r="AC59" s="108">
        <f>(AB59-Z59)*VLOOKUP(AE59,公斤水的体积!A:B,2,)</f>
        <v>40.207869</v>
      </c>
      <c r="AD59" s="109">
        <f t="shared" si="5"/>
        <v>0.519672499999988</v>
      </c>
      <c r="AE59" s="110">
        <v>24</v>
      </c>
      <c r="AF59" s="111"/>
      <c r="AG59" s="112"/>
      <c r="AH59" s="113">
        <v>3.1</v>
      </c>
      <c r="AI59" s="114">
        <v>169.9</v>
      </c>
      <c r="AJ59" s="115">
        <f t="shared" si="6"/>
        <v>1.82460270747499</v>
      </c>
      <c r="AK59" s="116" t="s">
        <v>64</v>
      </c>
      <c r="AL59" s="116" t="s">
        <v>64</v>
      </c>
      <c r="AM59" s="116" t="s">
        <v>64</v>
      </c>
      <c r="AN59" s="116" t="s">
        <v>64</v>
      </c>
      <c r="AO59" s="116" t="s">
        <v>64</v>
      </c>
      <c r="AP59" s="116" t="s">
        <v>64</v>
      </c>
      <c r="AQ59" s="116" t="s">
        <v>64</v>
      </c>
      <c r="AR59" s="115" t="str">
        <f t="shared" si="7"/>
        <v>合格</v>
      </c>
      <c r="AS59" s="117" t="s">
        <v>65</v>
      </c>
      <c r="AT59" s="90">
        <v>20251109</v>
      </c>
      <c r="AU59" s="99">
        <v>15</v>
      </c>
    </row>
    <row r="60" ht="15" spans="1:47">
      <c r="A60" s="101">
        <v>53</v>
      </c>
      <c r="B60" s="90" t="s">
        <v>56</v>
      </c>
      <c r="C60" s="90">
        <v>20251109</v>
      </c>
      <c r="D60" s="102" t="s">
        <v>1671</v>
      </c>
      <c r="E60" s="92" t="s">
        <v>1781</v>
      </c>
      <c r="F60" s="92" t="s">
        <v>1782</v>
      </c>
      <c r="G60" s="90" t="s">
        <v>570</v>
      </c>
      <c r="H60" s="103" t="s">
        <v>123</v>
      </c>
      <c r="I60" s="103" t="s">
        <v>81</v>
      </c>
      <c r="J60" s="104">
        <v>5.7</v>
      </c>
      <c r="K60" s="102">
        <v>47</v>
      </c>
      <c r="L60" s="102">
        <v>40.2</v>
      </c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2">
        <v>46.9</v>
      </c>
      <c r="AA60" s="106">
        <f t="shared" si="4"/>
        <v>0.212765957446812</v>
      </c>
      <c r="AB60" s="107">
        <v>87.2</v>
      </c>
      <c r="AC60" s="108">
        <f>(AB60-Z60)*VLOOKUP(AE60,公斤水的体积!A:B,2,)</f>
        <v>40.408407</v>
      </c>
      <c r="AD60" s="109">
        <f t="shared" si="5"/>
        <v>0.518425373134349</v>
      </c>
      <c r="AE60" s="110">
        <v>24</v>
      </c>
      <c r="AF60" s="111"/>
      <c r="AG60" s="112"/>
      <c r="AH60" s="113">
        <v>3.3</v>
      </c>
      <c r="AI60" s="114">
        <v>164.5</v>
      </c>
      <c r="AJ60" s="115">
        <f t="shared" si="6"/>
        <v>2.00607902735562</v>
      </c>
      <c r="AK60" s="116" t="s">
        <v>64</v>
      </c>
      <c r="AL60" s="116" t="s">
        <v>64</v>
      </c>
      <c r="AM60" s="116" t="s">
        <v>64</v>
      </c>
      <c r="AN60" s="116" t="s">
        <v>64</v>
      </c>
      <c r="AO60" s="116" t="s">
        <v>64</v>
      </c>
      <c r="AP60" s="116" t="s">
        <v>64</v>
      </c>
      <c r="AQ60" s="116" t="s">
        <v>64</v>
      </c>
      <c r="AR60" s="115" t="str">
        <f t="shared" si="7"/>
        <v>合格</v>
      </c>
      <c r="AS60" s="117" t="s">
        <v>65</v>
      </c>
      <c r="AT60" s="90">
        <v>20251109</v>
      </c>
      <c r="AU60" s="99">
        <v>15</v>
      </c>
    </row>
    <row r="61" ht="15" spans="1:47">
      <c r="A61" s="101">
        <v>54</v>
      </c>
      <c r="B61" s="90" t="s">
        <v>56</v>
      </c>
      <c r="C61" s="90">
        <v>20251109</v>
      </c>
      <c r="D61" s="102" t="s">
        <v>1671</v>
      </c>
      <c r="E61" s="92" t="s">
        <v>1783</v>
      </c>
      <c r="F61" s="92" t="s">
        <v>1784</v>
      </c>
      <c r="G61" s="90" t="s">
        <v>60</v>
      </c>
      <c r="H61" s="103" t="s">
        <v>1785</v>
      </c>
      <c r="I61" s="103" t="s">
        <v>81</v>
      </c>
      <c r="J61" s="104">
        <v>5.7</v>
      </c>
      <c r="K61" s="102">
        <v>48.5</v>
      </c>
      <c r="L61" s="102">
        <v>40.2</v>
      </c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2">
        <v>48.4</v>
      </c>
      <c r="AA61" s="106">
        <f t="shared" si="4"/>
        <v>0.206185567010312</v>
      </c>
      <c r="AB61" s="107">
        <v>88.7</v>
      </c>
      <c r="AC61" s="108">
        <f>(AB61-Z61)*VLOOKUP(AE61,公斤水的体积!A:B,2,)</f>
        <v>40.408407</v>
      </c>
      <c r="AD61" s="109">
        <f t="shared" si="5"/>
        <v>0.518425373134349</v>
      </c>
      <c r="AE61" s="110">
        <v>24</v>
      </c>
      <c r="AF61" s="111"/>
      <c r="AG61" s="112"/>
      <c r="AH61" s="113">
        <v>0.5</v>
      </c>
      <c r="AI61" s="114">
        <v>151</v>
      </c>
      <c r="AJ61" s="115">
        <f t="shared" si="6"/>
        <v>0.33112582781457</v>
      </c>
      <c r="AK61" s="116" t="s">
        <v>64</v>
      </c>
      <c r="AL61" s="116" t="s">
        <v>64</v>
      </c>
      <c r="AM61" s="116" t="s">
        <v>64</v>
      </c>
      <c r="AN61" s="116" t="s">
        <v>64</v>
      </c>
      <c r="AO61" s="116" t="s">
        <v>64</v>
      </c>
      <c r="AP61" s="116" t="s">
        <v>64</v>
      </c>
      <c r="AQ61" s="116" t="s">
        <v>64</v>
      </c>
      <c r="AR61" s="115" t="str">
        <f t="shared" si="7"/>
        <v>合格</v>
      </c>
      <c r="AS61" s="117" t="s">
        <v>65</v>
      </c>
      <c r="AT61" s="90">
        <v>20251109</v>
      </c>
      <c r="AU61" s="99">
        <v>15</v>
      </c>
    </row>
    <row r="62" ht="15" spans="1:47">
      <c r="A62" s="101">
        <v>55</v>
      </c>
      <c r="B62" s="90" t="s">
        <v>56</v>
      </c>
      <c r="C62" s="90">
        <v>20251109</v>
      </c>
      <c r="D62" s="102" t="s">
        <v>1671</v>
      </c>
      <c r="E62" s="92" t="s">
        <v>1786</v>
      </c>
      <c r="F62" s="92" t="s">
        <v>1787</v>
      </c>
      <c r="G62" s="90" t="s">
        <v>60</v>
      </c>
      <c r="H62" s="103" t="s">
        <v>123</v>
      </c>
      <c r="I62" s="103" t="s">
        <v>279</v>
      </c>
      <c r="J62" s="104">
        <v>5.7</v>
      </c>
      <c r="K62" s="102">
        <v>48.6</v>
      </c>
      <c r="L62" s="102">
        <v>40.1</v>
      </c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2">
        <v>48.5</v>
      </c>
      <c r="AA62" s="106">
        <f t="shared" si="4"/>
        <v>0.205761316872431</v>
      </c>
      <c r="AB62" s="107">
        <v>88.7</v>
      </c>
      <c r="AC62" s="108">
        <f>(AB62-Z62)*VLOOKUP(AE62,公斤水的体积!A:B,2,)</f>
        <v>40.308138</v>
      </c>
      <c r="AD62" s="109">
        <f t="shared" si="5"/>
        <v>0.519047381546148</v>
      </c>
      <c r="AE62" s="110">
        <v>24</v>
      </c>
      <c r="AF62" s="111"/>
      <c r="AG62" s="112"/>
      <c r="AH62" s="113">
        <v>2.3</v>
      </c>
      <c r="AI62" s="114">
        <v>153.5</v>
      </c>
      <c r="AJ62" s="115">
        <f t="shared" si="6"/>
        <v>1.49837133550489</v>
      </c>
      <c r="AK62" s="116" t="s">
        <v>64</v>
      </c>
      <c r="AL62" s="116" t="s">
        <v>64</v>
      </c>
      <c r="AM62" s="116" t="s">
        <v>64</v>
      </c>
      <c r="AN62" s="116" t="s">
        <v>64</v>
      </c>
      <c r="AO62" s="116" t="s">
        <v>64</v>
      </c>
      <c r="AP62" s="116" t="s">
        <v>64</v>
      </c>
      <c r="AQ62" s="116" t="s">
        <v>64</v>
      </c>
      <c r="AR62" s="115" t="str">
        <f t="shared" si="7"/>
        <v>合格</v>
      </c>
      <c r="AS62" s="117" t="s">
        <v>65</v>
      </c>
      <c r="AT62" s="90">
        <v>20251109</v>
      </c>
      <c r="AU62" s="99">
        <v>15</v>
      </c>
    </row>
    <row r="63" ht="15" spans="1:47">
      <c r="A63" s="101">
        <v>56</v>
      </c>
      <c r="B63" s="90" t="s">
        <v>56</v>
      </c>
      <c r="C63" s="119" t="s">
        <v>1788</v>
      </c>
      <c r="D63" s="102" t="s">
        <v>1671</v>
      </c>
      <c r="E63" s="92" t="s">
        <v>1789</v>
      </c>
      <c r="F63" s="92" t="s">
        <v>1790</v>
      </c>
      <c r="G63" s="90" t="s">
        <v>60</v>
      </c>
      <c r="H63" s="103" t="s">
        <v>706</v>
      </c>
      <c r="I63" s="103" t="s">
        <v>81</v>
      </c>
      <c r="J63" s="104">
        <v>5.7</v>
      </c>
      <c r="K63" s="102">
        <v>47.8</v>
      </c>
      <c r="L63" s="102">
        <v>40.1</v>
      </c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2">
        <v>47.7</v>
      </c>
      <c r="AA63" s="106">
        <f t="shared" si="4"/>
        <v>0.20920502092049</v>
      </c>
      <c r="AB63" s="107">
        <v>87.9</v>
      </c>
      <c r="AC63" s="108">
        <f>(AB63-Z63)*VLOOKUP(AE63,公斤水的体积!A:B,2,)</f>
        <v>40.308138</v>
      </c>
      <c r="AD63" s="109">
        <f t="shared" si="5"/>
        <v>0.519047381546148</v>
      </c>
      <c r="AE63" s="110">
        <v>24</v>
      </c>
      <c r="AF63" s="111"/>
      <c r="AG63" s="112"/>
      <c r="AH63" s="113">
        <v>1</v>
      </c>
      <c r="AI63" s="114">
        <v>153.3</v>
      </c>
      <c r="AJ63" s="115">
        <f t="shared" si="6"/>
        <v>0.652315720808871</v>
      </c>
      <c r="AK63" s="116" t="s">
        <v>64</v>
      </c>
      <c r="AL63" s="116" t="s">
        <v>64</v>
      </c>
      <c r="AM63" s="116" t="s">
        <v>64</v>
      </c>
      <c r="AN63" s="116" t="s">
        <v>64</v>
      </c>
      <c r="AO63" s="116" t="s">
        <v>64</v>
      </c>
      <c r="AP63" s="116" t="s">
        <v>64</v>
      </c>
      <c r="AQ63" s="116" t="s">
        <v>64</v>
      </c>
      <c r="AR63" s="115" t="str">
        <f t="shared" si="7"/>
        <v>合格</v>
      </c>
      <c r="AS63" s="117" t="s">
        <v>65</v>
      </c>
      <c r="AT63" s="119" t="s">
        <v>1788</v>
      </c>
      <c r="AU63" s="99">
        <v>15</v>
      </c>
    </row>
    <row r="64" ht="15" spans="1:47">
      <c r="A64" s="101">
        <v>57</v>
      </c>
      <c r="B64" s="90" t="s">
        <v>56</v>
      </c>
      <c r="C64" s="119" t="s">
        <v>1788</v>
      </c>
      <c r="D64" s="102" t="s">
        <v>1671</v>
      </c>
      <c r="E64" s="92" t="s">
        <v>1791</v>
      </c>
      <c r="F64" s="92" t="s">
        <v>1792</v>
      </c>
      <c r="G64" s="90" t="s">
        <v>60</v>
      </c>
      <c r="H64" s="103" t="s">
        <v>123</v>
      </c>
      <c r="I64" s="103" t="s">
        <v>173</v>
      </c>
      <c r="J64" s="104">
        <v>5.7</v>
      </c>
      <c r="K64" s="102">
        <v>49.1</v>
      </c>
      <c r="L64" s="102">
        <v>40</v>
      </c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2">
        <v>49</v>
      </c>
      <c r="AA64" s="106">
        <f t="shared" si="4"/>
        <v>0.203665987780044</v>
      </c>
      <c r="AB64" s="107">
        <v>89.1</v>
      </c>
      <c r="AC64" s="108">
        <f>(AB64-Z64)*VLOOKUP(AE64,公斤水的体积!A:B,2,)</f>
        <v>40.207869</v>
      </c>
      <c r="AD64" s="109">
        <f t="shared" si="5"/>
        <v>0.519672499999988</v>
      </c>
      <c r="AE64" s="110">
        <v>24</v>
      </c>
      <c r="AF64" s="111"/>
      <c r="AG64" s="112"/>
      <c r="AH64" s="113">
        <v>2.6</v>
      </c>
      <c r="AI64" s="114">
        <v>149.8</v>
      </c>
      <c r="AJ64" s="115">
        <f t="shared" si="6"/>
        <v>1.73564753004005</v>
      </c>
      <c r="AK64" s="116" t="s">
        <v>64</v>
      </c>
      <c r="AL64" s="116" t="s">
        <v>64</v>
      </c>
      <c r="AM64" s="116" t="s">
        <v>64</v>
      </c>
      <c r="AN64" s="116" t="s">
        <v>64</v>
      </c>
      <c r="AO64" s="116" t="s">
        <v>64</v>
      </c>
      <c r="AP64" s="116" t="s">
        <v>64</v>
      </c>
      <c r="AQ64" s="116" t="s">
        <v>64</v>
      </c>
      <c r="AR64" s="115" t="str">
        <f t="shared" si="7"/>
        <v>合格</v>
      </c>
      <c r="AS64" s="117" t="s">
        <v>65</v>
      </c>
      <c r="AT64" s="119" t="s">
        <v>1788</v>
      </c>
      <c r="AU64" s="99">
        <v>15</v>
      </c>
    </row>
    <row r="65" ht="15" spans="1:246">
      <c r="A65" s="101">
        <v>58</v>
      </c>
      <c r="B65" s="90" t="s">
        <v>56</v>
      </c>
      <c r="C65" s="119" t="s">
        <v>1788</v>
      </c>
      <c r="D65" s="102" t="s">
        <v>1671</v>
      </c>
      <c r="E65" s="92" t="s">
        <v>1793</v>
      </c>
      <c r="F65" s="92" t="s">
        <v>1794</v>
      </c>
      <c r="G65" s="90" t="s">
        <v>79</v>
      </c>
      <c r="H65" s="103" t="s">
        <v>151</v>
      </c>
      <c r="I65" s="103" t="s">
        <v>152</v>
      </c>
      <c r="J65" s="104">
        <v>5.7</v>
      </c>
      <c r="K65" s="102">
        <v>53.9</v>
      </c>
      <c r="L65" s="102">
        <v>41.3</v>
      </c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2">
        <v>53.8</v>
      </c>
      <c r="AA65" s="106">
        <f t="shared" si="4"/>
        <v>0.185528756957331</v>
      </c>
      <c r="AB65" s="107">
        <v>95.2</v>
      </c>
      <c r="AC65" s="108">
        <f>(AB65-Z65)*VLOOKUP(AE65,公斤水的体积!A:B,2,)</f>
        <v>41.511366</v>
      </c>
      <c r="AD65" s="109">
        <f t="shared" si="5"/>
        <v>0.511782082324485</v>
      </c>
      <c r="AE65" s="110">
        <v>24</v>
      </c>
      <c r="AF65" s="111"/>
      <c r="AG65" s="112"/>
      <c r="AH65" s="113">
        <v>2.7</v>
      </c>
      <c r="AI65" s="114">
        <v>144.8</v>
      </c>
      <c r="AJ65" s="115">
        <f t="shared" si="6"/>
        <v>1.8646408839779</v>
      </c>
      <c r="AK65" s="116" t="s">
        <v>64</v>
      </c>
      <c r="AL65" s="116" t="s">
        <v>64</v>
      </c>
      <c r="AM65" s="116" t="s">
        <v>64</v>
      </c>
      <c r="AN65" s="116" t="s">
        <v>64</v>
      </c>
      <c r="AO65" s="116" t="s">
        <v>64</v>
      </c>
      <c r="AP65" s="116" t="s">
        <v>64</v>
      </c>
      <c r="AQ65" s="116" t="s">
        <v>64</v>
      </c>
      <c r="AR65" s="115" t="str">
        <f t="shared" si="7"/>
        <v>合格</v>
      </c>
      <c r="AS65" s="117" t="s">
        <v>65</v>
      </c>
      <c r="AT65" s="119" t="s">
        <v>1788</v>
      </c>
      <c r="AU65" s="99">
        <v>15</v>
      </c>
    </row>
    <row r="66" ht="15" spans="1:246">
      <c r="A66" s="101">
        <v>59</v>
      </c>
      <c r="B66" s="90" t="s">
        <v>56</v>
      </c>
      <c r="C66" s="119" t="s">
        <v>1788</v>
      </c>
      <c r="D66" s="102" t="s">
        <v>1671</v>
      </c>
      <c r="E66" s="92" t="s">
        <v>1795</v>
      </c>
      <c r="F66" s="92" t="s">
        <v>1796</v>
      </c>
      <c r="G66" s="90" t="s">
        <v>60</v>
      </c>
      <c r="H66" s="103" t="s">
        <v>706</v>
      </c>
      <c r="I66" s="103" t="s">
        <v>81</v>
      </c>
      <c r="J66" s="104">
        <v>5.7</v>
      </c>
      <c r="K66" s="102">
        <v>48.7</v>
      </c>
      <c r="L66" s="102">
        <v>40.5</v>
      </c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2">
        <v>48.6</v>
      </c>
      <c r="AA66" s="106">
        <f t="shared" si="4"/>
        <v>0.205338809034911</v>
      </c>
      <c r="AB66" s="107">
        <v>89.2</v>
      </c>
      <c r="AC66" s="108">
        <f>(AB66-Z66)*VLOOKUP(AE66,公斤水的体积!A:B,2,)</f>
        <v>40.709214</v>
      </c>
      <c r="AD66" s="109">
        <f t="shared" si="5"/>
        <v>0.516577777777785</v>
      </c>
      <c r="AE66" s="110">
        <v>24</v>
      </c>
      <c r="AF66" s="111"/>
      <c r="AG66" s="112"/>
      <c r="AH66" s="113">
        <v>2.4</v>
      </c>
      <c r="AI66" s="114">
        <v>154.6</v>
      </c>
      <c r="AJ66" s="115">
        <f t="shared" si="6"/>
        <v>1.55239327296248</v>
      </c>
      <c r="AK66" s="116" t="s">
        <v>64</v>
      </c>
      <c r="AL66" s="116" t="s">
        <v>64</v>
      </c>
      <c r="AM66" s="116" t="s">
        <v>64</v>
      </c>
      <c r="AN66" s="116" t="s">
        <v>64</v>
      </c>
      <c r="AO66" s="116" t="s">
        <v>64</v>
      </c>
      <c r="AP66" s="116" t="s">
        <v>64</v>
      </c>
      <c r="AQ66" s="116" t="s">
        <v>64</v>
      </c>
      <c r="AR66" s="115" t="str">
        <f t="shared" si="7"/>
        <v>合格</v>
      </c>
      <c r="AS66" s="117" t="s">
        <v>65</v>
      </c>
      <c r="AT66" s="119" t="s">
        <v>1788</v>
      </c>
      <c r="AU66" s="99">
        <v>15</v>
      </c>
    </row>
    <row r="67" ht="15" spans="1:246">
      <c r="A67" s="101">
        <v>60</v>
      </c>
      <c r="B67" s="90" t="s">
        <v>56</v>
      </c>
      <c r="C67" s="119" t="s">
        <v>1788</v>
      </c>
      <c r="D67" s="102" t="s">
        <v>1671</v>
      </c>
      <c r="E67" s="92" t="s">
        <v>1797</v>
      </c>
      <c r="F67" s="92" t="s">
        <v>1798</v>
      </c>
      <c r="G67" s="90" t="s">
        <v>60</v>
      </c>
      <c r="H67" s="103" t="s">
        <v>177</v>
      </c>
      <c r="I67" s="103" t="s">
        <v>61</v>
      </c>
      <c r="J67" s="104">
        <v>5.7</v>
      </c>
      <c r="K67" s="102">
        <v>48.4</v>
      </c>
      <c r="L67" s="102">
        <v>40</v>
      </c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2">
        <v>48.3</v>
      </c>
      <c r="AA67" s="106">
        <f t="shared" si="4"/>
        <v>0.206611570247937</v>
      </c>
      <c r="AB67" s="107">
        <v>88.4</v>
      </c>
      <c r="AC67" s="108">
        <f>(AB67-Z67)*VLOOKUP(AE67,公斤水的体积!A:B,2,)</f>
        <v>40.207869</v>
      </c>
      <c r="AD67" s="109">
        <f t="shared" si="5"/>
        <v>0.519672500000024</v>
      </c>
      <c r="AE67" s="110">
        <v>24</v>
      </c>
      <c r="AF67" s="111"/>
      <c r="AG67" s="112"/>
      <c r="AH67" s="113">
        <v>1.6</v>
      </c>
      <c r="AI67" s="114">
        <v>155.4</v>
      </c>
      <c r="AJ67" s="115">
        <f t="shared" si="6"/>
        <v>1.02960102960103</v>
      </c>
      <c r="AK67" s="116" t="s">
        <v>64</v>
      </c>
      <c r="AL67" s="116" t="s">
        <v>64</v>
      </c>
      <c r="AM67" s="116" t="s">
        <v>64</v>
      </c>
      <c r="AN67" s="116" t="s">
        <v>64</v>
      </c>
      <c r="AO67" s="116" t="s">
        <v>64</v>
      </c>
      <c r="AP67" s="116" t="s">
        <v>64</v>
      </c>
      <c r="AQ67" s="116" t="s">
        <v>64</v>
      </c>
      <c r="AR67" s="115" t="str">
        <f t="shared" si="7"/>
        <v>合格</v>
      </c>
      <c r="AS67" s="117" t="s">
        <v>65</v>
      </c>
      <c r="AT67" s="119" t="s">
        <v>1788</v>
      </c>
      <c r="AU67" s="99">
        <v>15</v>
      </c>
    </row>
    <row r="68" ht="15" spans="1:246">
      <c r="A68" s="101">
        <v>61</v>
      </c>
      <c r="B68" s="90" t="s">
        <v>56</v>
      </c>
      <c r="C68" s="119" t="s">
        <v>1788</v>
      </c>
      <c r="D68" s="102" t="s">
        <v>1671</v>
      </c>
      <c r="E68" s="92" t="s">
        <v>1799</v>
      </c>
      <c r="F68" s="92" t="s">
        <v>1800</v>
      </c>
      <c r="G68" s="90" t="s">
        <v>137</v>
      </c>
      <c r="H68" s="103" t="s">
        <v>410</v>
      </c>
      <c r="I68" s="103" t="s">
        <v>152</v>
      </c>
      <c r="J68" s="104">
        <v>5.7</v>
      </c>
      <c r="K68" s="102">
        <v>55.1</v>
      </c>
      <c r="L68" s="102">
        <v>40.9</v>
      </c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2">
        <v>55</v>
      </c>
      <c r="AA68" s="106">
        <f t="shared" si="4"/>
        <v>0.18148820326679</v>
      </c>
      <c r="AB68" s="107">
        <v>96</v>
      </c>
      <c r="AC68" s="108">
        <f>(AB68-Z68)*VLOOKUP(AE68,公斤水的体积!A:B,2,)</f>
        <v>41.11029</v>
      </c>
      <c r="AD68" s="109">
        <f t="shared" si="5"/>
        <v>0.514156479217623</v>
      </c>
      <c r="AE68" s="110">
        <v>24</v>
      </c>
      <c r="AF68" s="111"/>
      <c r="AG68" s="112"/>
      <c r="AH68" s="113">
        <v>1.9</v>
      </c>
      <c r="AI68" s="114">
        <v>141.4</v>
      </c>
      <c r="AJ68" s="115">
        <f t="shared" si="6"/>
        <v>1.34370579915134</v>
      </c>
      <c r="AK68" s="116" t="s">
        <v>64</v>
      </c>
      <c r="AL68" s="116" t="s">
        <v>64</v>
      </c>
      <c r="AM68" s="116" t="s">
        <v>64</v>
      </c>
      <c r="AN68" s="116" t="s">
        <v>64</v>
      </c>
      <c r="AO68" s="116" t="s">
        <v>64</v>
      </c>
      <c r="AP68" s="116" t="s">
        <v>64</v>
      </c>
      <c r="AQ68" s="116" t="s">
        <v>64</v>
      </c>
      <c r="AR68" s="115" t="str">
        <f t="shared" si="7"/>
        <v>合格</v>
      </c>
      <c r="AS68" s="117" t="s">
        <v>65</v>
      </c>
      <c r="AT68" s="119" t="s">
        <v>1788</v>
      </c>
      <c r="AU68" s="99">
        <v>15</v>
      </c>
    </row>
    <row r="69" ht="15" spans="1:246">
      <c r="A69" s="101">
        <v>62</v>
      </c>
      <c r="B69" s="90" t="s">
        <v>56</v>
      </c>
      <c r="C69" s="119" t="s">
        <v>1788</v>
      </c>
      <c r="D69" s="102" t="s">
        <v>1671</v>
      </c>
      <c r="E69" s="92" t="s">
        <v>1801</v>
      </c>
      <c r="F69" s="92" t="s">
        <v>1802</v>
      </c>
      <c r="G69" s="90" t="s">
        <v>60</v>
      </c>
      <c r="H69" s="103" t="s">
        <v>706</v>
      </c>
      <c r="I69" s="103" t="s">
        <v>81</v>
      </c>
      <c r="J69" s="104">
        <v>5.7</v>
      </c>
      <c r="K69" s="102">
        <v>48.3</v>
      </c>
      <c r="L69" s="102">
        <v>40.1</v>
      </c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2">
        <v>48.2</v>
      </c>
      <c r="AA69" s="106">
        <f t="shared" si="4"/>
        <v>0.207039337474108</v>
      </c>
      <c r="AB69" s="107">
        <v>88.4</v>
      </c>
      <c r="AC69" s="108">
        <f>(AB69-Z69)*VLOOKUP(AE69,公斤水的体积!A:B,2,)</f>
        <v>40.308138</v>
      </c>
      <c r="AD69" s="109">
        <f t="shared" si="5"/>
        <v>0.519047381546148</v>
      </c>
      <c r="AE69" s="110">
        <v>24</v>
      </c>
      <c r="AF69" s="111"/>
      <c r="AG69" s="112"/>
      <c r="AH69" s="113">
        <v>3.2</v>
      </c>
      <c r="AI69" s="114">
        <v>154.1</v>
      </c>
      <c r="AJ69" s="115">
        <f t="shared" si="6"/>
        <v>2.07657365347177</v>
      </c>
      <c r="AK69" s="116" t="s">
        <v>64</v>
      </c>
      <c r="AL69" s="116" t="s">
        <v>64</v>
      </c>
      <c r="AM69" s="116" t="s">
        <v>64</v>
      </c>
      <c r="AN69" s="116" t="s">
        <v>64</v>
      </c>
      <c r="AO69" s="116" t="s">
        <v>64</v>
      </c>
      <c r="AP69" s="116" t="s">
        <v>64</v>
      </c>
      <c r="AQ69" s="116" t="s">
        <v>64</v>
      </c>
      <c r="AR69" s="115" t="str">
        <f t="shared" si="7"/>
        <v>合格</v>
      </c>
      <c r="AS69" s="117" t="s">
        <v>65</v>
      </c>
      <c r="AT69" s="119" t="s">
        <v>1788</v>
      </c>
      <c r="AU69" s="99">
        <v>15</v>
      </c>
    </row>
    <row r="70" ht="15" spans="1:246">
      <c r="A70" s="101">
        <v>63</v>
      </c>
      <c r="B70" s="90" t="s">
        <v>56</v>
      </c>
      <c r="C70" s="119" t="s">
        <v>1788</v>
      </c>
      <c r="D70" s="102" t="s">
        <v>1671</v>
      </c>
      <c r="E70" s="92" t="s">
        <v>1803</v>
      </c>
      <c r="F70" s="92" t="s">
        <v>1804</v>
      </c>
      <c r="G70" s="90" t="s">
        <v>60</v>
      </c>
      <c r="H70" s="103" t="s">
        <v>792</v>
      </c>
      <c r="I70" s="103" t="s">
        <v>139</v>
      </c>
      <c r="J70" s="104">
        <v>5.7</v>
      </c>
      <c r="K70" s="102">
        <v>44.6</v>
      </c>
      <c r="L70" s="102">
        <v>40</v>
      </c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2">
        <v>44.5</v>
      </c>
      <c r="AA70" s="106">
        <f t="shared" si="4"/>
        <v>0.224215246636774</v>
      </c>
      <c r="AB70" s="107">
        <v>84.6</v>
      </c>
      <c r="AC70" s="108">
        <f>(AB70-Z70)*VLOOKUP(AE70,公斤水的体积!A:B,2,)</f>
        <v>40.207869</v>
      </c>
      <c r="AD70" s="109">
        <f t="shared" si="5"/>
        <v>0.519672499999988</v>
      </c>
      <c r="AE70" s="110">
        <v>24</v>
      </c>
      <c r="AF70" s="111"/>
      <c r="AG70" s="112"/>
      <c r="AH70" s="113">
        <v>3.9</v>
      </c>
      <c r="AI70" s="114">
        <v>171.9</v>
      </c>
      <c r="AJ70" s="115">
        <f t="shared" si="6"/>
        <v>2.26876090750436</v>
      </c>
      <c r="AK70" s="116" t="s">
        <v>64</v>
      </c>
      <c r="AL70" s="116" t="s">
        <v>64</v>
      </c>
      <c r="AM70" s="116" t="s">
        <v>64</v>
      </c>
      <c r="AN70" s="116" t="s">
        <v>64</v>
      </c>
      <c r="AO70" s="116" t="s">
        <v>64</v>
      </c>
      <c r="AP70" s="116" t="s">
        <v>64</v>
      </c>
      <c r="AQ70" s="116" t="s">
        <v>64</v>
      </c>
      <c r="AR70" s="115" t="str">
        <f t="shared" si="7"/>
        <v>合格</v>
      </c>
      <c r="AS70" s="117" t="s">
        <v>65</v>
      </c>
      <c r="AT70" s="119" t="s">
        <v>1788</v>
      </c>
      <c r="AU70" s="99">
        <v>15</v>
      </c>
    </row>
    <row r="71" ht="15" spans="1:246">
      <c r="A71" s="101">
        <v>64</v>
      </c>
      <c r="B71" s="90" t="s">
        <v>56</v>
      </c>
      <c r="C71" s="119" t="s">
        <v>1788</v>
      </c>
      <c r="D71" s="102" t="s">
        <v>1671</v>
      </c>
      <c r="E71" s="92" t="s">
        <v>1805</v>
      </c>
      <c r="F71" s="92" t="s">
        <v>1806</v>
      </c>
      <c r="G71" s="90" t="s">
        <v>60</v>
      </c>
      <c r="H71" s="103" t="s">
        <v>1807</v>
      </c>
      <c r="I71" s="103" t="s">
        <v>81</v>
      </c>
      <c r="J71" s="104">
        <v>5.7</v>
      </c>
      <c r="K71" s="102">
        <v>48.4</v>
      </c>
      <c r="L71" s="102">
        <v>40</v>
      </c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2">
        <v>48.3</v>
      </c>
      <c r="AA71" s="106">
        <f t="shared" si="4"/>
        <v>0.206611570247937</v>
      </c>
      <c r="AB71" s="107">
        <v>88.4</v>
      </c>
      <c r="AC71" s="108">
        <f>(AB71-Z71)*VLOOKUP(AE71,公斤水的体积!A:B,2,)</f>
        <v>40.207869</v>
      </c>
      <c r="AD71" s="109">
        <f t="shared" si="5"/>
        <v>0.519672500000024</v>
      </c>
      <c r="AE71" s="110">
        <v>24</v>
      </c>
      <c r="AF71" s="111"/>
      <c r="AG71" s="112"/>
      <c r="AH71" s="113">
        <v>2.6</v>
      </c>
      <c r="AI71" s="114">
        <v>151.5</v>
      </c>
      <c r="AJ71" s="115">
        <f t="shared" si="6"/>
        <v>1.71617161716172</v>
      </c>
      <c r="AK71" s="116" t="s">
        <v>64</v>
      </c>
      <c r="AL71" s="116" t="s">
        <v>64</v>
      </c>
      <c r="AM71" s="116" t="s">
        <v>64</v>
      </c>
      <c r="AN71" s="116" t="s">
        <v>64</v>
      </c>
      <c r="AO71" s="116" t="s">
        <v>64</v>
      </c>
      <c r="AP71" s="116" t="s">
        <v>64</v>
      </c>
      <c r="AQ71" s="116" t="s">
        <v>64</v>
      </c>
      <c r="AR71" s="115" t="str">
        <f t="shared" si="7"/>
        <v>合格</v>
      </c>
      <c r="AS71" s="117" t="s">
        <v>65</v>
      </c>
      <c r="AT71" s="119" t="s">
        <v>1788</v>
      </c>
      <c r="AU71" s="99">
        <v>15</v>
      </c>
    </row>
    <row r="72" ht="15" spans="1:246">
      <c r="A72" s="101">
        <v>65</v>
      </c>
      <c r="B72" s="90" t="s">
        <v>56</v>
      </c>
      <c r="C72" s="119" t="s">
        <v>1788</v>
      </c>
      <c r="D72" s="102" t="s">
        <v>1671</v>
      </c>
      <c r="E72" s="92" t="s">
        <v>1808</v>
      </c>
      <c r="F72" s="92" t="s">
        <v>1809</v>
      </c>
      <c r="G72" s="90" t="s">
        <v>60</v>
      </c>
      <c r="H72" s="103" t="s">
        <v>653</v>
      </c>
      <c r="I72" s="103" t="s">
        <v>81</v>
      </c>
      <c r="J72" s="104">
        <v>5.7</v>
      </c>
      <c r="K72" s="102">
        <v>45.1</v>
      </c>
      <c r="L72" s="102">
        <v>40</v>
      </c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2">
        <v>45</v>
      </c>
      <c r="AA72" s="106">
        <f t="shared" si="4"/>
        <v>0.221729490022176</v>
      </c>
      <c r="AB72" s="107">
        <v>85.1</v>
      </c>
      <c r="AC72" s="108">
        <f>(AB72-Z72)*VLOOKUP(AE72,公斤水的体积!A:B,2,)</f>
        <v>40.207869</v>
      </c>
      <c r="AD72" s="109">
        <f t="shared" si="5"/>
        <v>0.519672499999988</v>
      </c>
      <c r="AE72" s="110">
        <v>24</v>
      </c>
      <c r="AF72" s="111"/>
      <c r="AG72" s="112"/>
      <c r="AH72" s="113">
        <v>1.9</v>
      </c>
      <c r="AI72" s="114">
        <v>166.3</v>
      </c>
      <c r="AJ72" s="115">
        <f t="shared" si="6"/>
        <v>1.14251352976548</v>
      </c>
      <c r="AK72" s="116" t="s">
        <v>64</v>
      </c>
      <c r="AL72" s="116" t="s">
        <v>64</v>
      </c>
      <c r="AM72" s="116" t="s">
        <v>64</v>
      </c>
      <c r="AN72" s="116" t="s">
        <v>64</v>
      </c>
      <c r="AO72" s="116" t="s">
        <v>64</v>
      </c>
      <c r="AP72" s="116" t="s">
        <v>64</v>
      </c>
      <c r="AQ72" s="116" t="s">
        <v>64</v>
      </c>
      <c r="AR72" s="115" t="str">
        <f t="shared" si="7"/>
        <v>合格</v>
      </c>
      <c r="AS72" s="117" t="s">
        <v>65</v>
      </c>
      <c r="AT72" s="119" t="s">
        <v>1788</v>
      </c>
      <c r="AU72" s="99">
        <v>15</v>
      </c>
    </row>
    <row r="73" ht="15" spans="1:246">
      <c r="A73" s="101">
        <v>66</v>
      </c>
      <c r="B73" s="90" t="s">
        <v>56</v>
      </c>
      <c r="C73" s="119" t="s">
        <v>1788</v>
      </c>
      <c r="D73" s="102" t="s">
        <v>1671</v>
      </c>
      <c r="E73" s="92" t="s">
        <v>1810</v>
      </c>
      <c r="F73" s="92" t="s">
        <v>1811</v>
      </c>
      <c r="G73" s="90" t="s">
        <v>60</v>
      </c>
      <c r="H73" s="103" t="s">
        <v>706</v>
      </c>
      <c r="I73" s="103" t="s">
        <v>81</v>
      </c>
      <c r="J73" s="104">
        <v>5.7</v>
      </c>
      <c r="K73" s="102">
        <v>48.7</v>
      </c>
      <c r="L73" s="102">
        <v>40</v>
      </c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2">
        <v>48.6</v>
      </c>
      <c r="AA73" s="106">
        <f t="shared" si="4"/>
        <v>0.205338809034911</v>
      </c>
      <c r="AB73" s="107">
        <v>88.7</v>
      </c>
      <c r="AC73" s="108">
        <f>(AB73-Z73)*VLOOKUP(AE73,公斤水的体积!A:B,2,)</f>
        <v>40.207869</v>
      </c>
      <c r="AD73" s="109">
        <f t="shared" si="5"/>
        <v>0.519672500000006</v>
      </c>
      <c r="AE73" s="110">
        <v>24</v>
      </c>
      <c r="AF73" s="111"/>
      <c r="AG73" s="112"/>
      <c r="AH73" s="113">
        <v>4.8</v>
      </c>
      <c r="AI73" s="114">
        <v>153.6</v>
      </c>
      <c r="AJ73" s="115">
        <f t="shared" si="6"/>
        <v>3.125</v>
      </c>
      <c r="AK73" s="116" t="s">
        <v>64</v>
      </c>
      <c r="AL73" s="116" t="s">
        <v>64</v>
      </c>
      <c r="AM73" s="116" t="s">
        <v>64</v>
      </c>
      <c r="AN73" s="116" t="s">
        <v>64</v>
      </c>
      <c r="AO73" s="116" t="s">
        <v>64</v>
      </c>
      <c r="AP73" s="116" t="s">
        <v>64</v>
      </c>
      <c r="AQ73" s="116" t="s">
        <v>64</v>
      </c>
      <c r="AR73" s="115" t="str">
        <f t="shared" si="7"/>
        <v>合格</v>
      </c>
      <c r="AS73" s="117" t="s">
        <v>65</v>
      </c>
      <c r="AT73" s="119" t="s">
        <v>1788</v>
      </c>
      <c r="AU73" s="99">
        <v>15</v>
      </c>
    </row>
    <row r="74" ht="15" spans="1:246">
      <c r="A74" s="101">
        <v>67</v>
      </c>
      <c r="B74" s="90" t="s">
        <v>56</v>
      </c>
      <c r="C74" s="119" t="s">
        <v>1788</v>
      </c>
      <c r="D74" s="102" t="s">
        <v>1671</v>
      </c>
      <c r="E74" s="92" t="s">
        <v>1812</v>
      </c>
      <c r="F74" s="92" t="s">
        <v>1813</v>
      </c>
      <c r="G74" s="90" t="s">
        <v>60</v>
      </c>
      <c r="H74" s="103" t="s">
        <v>653</v>
      </c>
      <c r="I74" s="103" t="s">
        <v>81</v>
      </c>
      <c r="J74" s="104">
        <v>5.7</v>
      </c>
      <c r="K74" s="102">
        <v>44.1</v>
      </c>
      <c r="L74" s="102">
        <v>40</v>
      </c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2">
        <v>44</v>
      </c>
      <c r="AA74" s="106">
        <f t="shared" si="4"/>
        <v>0.226757369614516</v>
      </c>
      <c r="AB74" s="107">
        <v>84.1</v>
      </c>
      <c r="AC74" s="108">
        <f>(AB74-Z74)*VLOOKUP(AE74,公斤水的体积!A:B,2,)</f>
        <v>40.207869</v>
      </c>
      <c r="AD74" s="109">
        <f t="shared" si="5"/>
        <v>0.519672499999988</v>
      </c>
      <c r="AE74" s="110">
        <v>24</v>
      </c>
      <c r="AF74" s="111"/>
      <c r="AG74" s="112"/>
      <c r="AH74" s="113">
        <v>5.4</v>
      </c>
      <c r="AI74" s="114">
        <v>174.8</v>
      </c>
      <c r="AJ74" s="115">
        <f t="shared" si="6"/>
        <v>3.08924485125858</v>
      </c>
      <c r="AK74" s="116" t="s">
        <v>64</v>
      </c>
      <c r="AL74" s="116" t="s">
        <v>64</v>
      </c>
      <c r="AM74" s="116" t="s">
        <v>64</v>
      </c>
      <c r="AN74" s="116" t="s">
        <v>64</v>
      </c>
      <c r="AO74" s="116" t="s">
        <v>64</v>
      </c>
      <c r="AP74" s="116" t="s">
        <v>64</v>
      </c>
      <c r="AQ74" s="116" t="s">
        <v>64</v>
      </c>
      <c r="AR74" s="115" t="str">
        <f t="shared" si="7"/>
        <v>合格</v>
      </c>
      <c r="AS74" s="117" t="s">
        <v>65</v>
      </c>
      <c r="AT74" s="119" t="s">
        <v>1788</v>
      </c>
      <c r="AU74" s="99">
        <v>15</v>
      </c>
    </row>
    <row r="75" ht="15" spans="1:246">
      <c r="A75" s="101">
        <v>68</v>
      </c>
      <c r="B75" s="90" t="s">
        <v>56</v>
      </c>
      <c r="C75" s="119" t="s">
        <v>1788</v>
      </c>
      <c r="D75" s="102" t="s">
        <v>1671</v>
      </c>
      <c r="E75" s="92" t="s">
        <v>1814</v>
      </c>
      <c r="F75" s="92" t="s">
        <v>1815</v>
      </c>
      <c r="G75" s="90" t="s">
        <v>60</v>
      </c>
      <c r="H75" s="103" t="s">
        <v>706</v>
      </c>
      <c r="I75" s="103" t="s">
        <v>81</v>
      </c>
      <c r="J75" s="104">
        <v>5.7</v>
      </c>
      <c r="K75" s="102">
        <v>48.1</v>
      </c>
      <c r="L75" s="102">
        <v>40.2</v>
      </c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2">
        <v>48</v>
      </c>
      <c r="AA75" s="106">
        <f t="shared" si="4"/>
        <v>0.207900207900211</v>
      </c>
      <c r="AB75" s="107">
        <v>88.3</v>
      </c>
      <c r="AC75" s="108">
        <f>(AB75-Z75)*VLOOKUP(AE75,公斤水的体积!A:B,2,)</f>
        <v>40.408407</v>
      </c>
      <c r="AD75" s="109">
        <f t="shared" si="5"/>
        <v>0.518425373134331</v>
      </c>
      <c r="AE75" s="110">
        <v>24</v>
      </c>
      <c r="AF75" s="111"/>
      <c r="AG75" s="112"/>
      <c r="AH75" s="113">
        <v>4.9</v>
      </c>
      <c r="AI75" s="114">
        <v>156.9</v>
      </c>
      <c r="AJ75" s="115">
        <f t="shared" si="6"/>
        <v>3.12300828553219</v>
      </c>
      <c r="AK75" s="116" t="s">
        <v>64</v>
      </c>
      <c r="AL75" s="116" t="s">
        <v>64</v>
      </c>
      <c r="AM75" s="116" t="s">
        <v>64</v>
      </c>
      <c r="AN75" s="116" t="s">
        <v>64</v>
      </c>
      <c r="AO75" s="116" t="s">
        <v>64</v>
      </c>
      <c r="AP75" s="116" t="s">
        <v>64</v>
      </c>
      <c r="AQ75" s="116" t="s">
        <v>64</v>
      </c>
      <c r="AR75" s="115" t="str">
        <f t="shared" si="7"/>
        <v>合格</v>
      </c>
      <c r="AS75" s="117" t="s">
        <v>65</v>
      </c>
      <c r="AT75" s="119" t="s">
        <v>1788</v>
      </c>
      <c r="AU75" s="99">
        <v>15</v>
      </c>
    </row>
    <row r="76" ht="15" spans="1:246">
      <c r="A76" s="101">
        <v>69</v>
      </c>
      <c r="B76" s="90" t="s">
        <v>56</v>
      </c>
      <c r="C76" s="119" t="s">
        <v>1788</v>
      </c>
      <c r="D76" s="102" t="s">
        <v>1671</v>
      </c>
      <c r="E76" s="92" t="s">
        <v>1816</v>
      </c>
      <c r="F76" s="92" t="s">
        <v>1817</v>
      </c>
      <c r="G76" s="90" t="s">
        <v>351</v>
      </c>
      <c r="H76" s="103" t="s">
        <v>1818</v>
      </c>
      <c r="I76" s="103" t="s">
        <v>81</v>
      </c>
      <c r="J76" s="104">
        <v>5.7</v>
      </c>
      <c r="K76" s="102">
        <v>56.2</v>
      </c>
      <c r="L76" s="102">
        <v>40.4</v>
      </c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2">
        <v>56.1</v>
      </c>
      <c r="AA76" s="106">
        <f t="shared" si="4"/>
        <v>0.177935943060501</v>
      </c>
      <c r="AB76" s="107">
        <v>96.6</v>
      </c>
      <c r="AC76" s="108">
        <f>(AB76-Z76)*VLOOKUP(AE76,公斤水的体积!A:B,2,)</f>
        <v>40.608945</v>
      </c>
      <c r="AD76" s="109">
        <f t="shared" si="5"/>
        <v>0.517190594059406</v>
      </c>
      <c r="AE76" s="110">
        <v>24</v>
      </c>
      <c r="AF76" s="111"/>
      <c r="AG76" s="112"/>
      <c r="AH76" s="113">
        <v>4.5</v>
      </c>
      <c r="AI76" s="114">
        <v>136.1</v>
      </c>
      <c r="AJ76" s="115">
        <f t="shared" si="6"/>
        <v>3.30639235855988</v>
      </c>
      <c r="AK76" s="116" t="s">
        <v>64</v>
      </c>
      <c r="AL76" s="116" t="s">
        <v>64</v>
      </c>
      <c r="AM76" s="116" t="s">
        <v>64</v>
      </c>
      <c r="AN76" s="116" t="s">
        <v>64</v>
      </c>
      <c r="AO76" s="116" t="s">
        <v>64</v>
      </c>
      <c r="AP76" s="116" t="s">
        <v>64</v>
      </c>
      <c r="AQ76" s="116" t="s">
        <v>64</v>
      </c>
      <c r="AR76" s="115" t="str">
        <f t="shared" si="7"/>
        <v>合格</v>
      </c>
      <c r="AS76" s="117" t="s">
        <v>65</v>
      </c>
      <c r="AT76" s="119" t="s">
        <v>1788</v>
      </c>
      <c r="AU76" s="99">
        <v>15</v>
      </c>
    </row>
    <row r="77" s="7" customFormat="1" ht="15" spans="1:246">
      <c r="A77" s="101">
        <v>70</v>
      </c>
      <c r="B77" s="120" t="s">
        <v>56</v>
      </c>
      <c r="C77" s="121" t="s">
        <v>1788</v>
      </c>
      <c r="D77" s="122" t="s">
        <v>1671</v>
      </c>
      <c r="E77" s="123" t="s">
        <v>1819</v>
      </c>
      <c r="F77" s="123" t="s">
        <v>1820</v>
      </c>
      <c r="G77" s="120" t="s">
        <v>79</v>
      </c>
      <c r="H77" s="124" t="s">
        <v>1821</v>
      </c>
      <c r="I77" s="124" t="s">
        <v>61</v>
      </c>
      <c r="J77" s="122">
        <v>5.7</v>
      </c>
      <c r="K77" s="122">
        <v>53.8</v>
      </c>
      <c r="L77" s="122">
        <v>39.8</v>
      </c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2">
        <v>53.7</v>
      </c>
      <c r="AA77" s="122">
        <f t="shared" si="4"/>
        <v>0.185873605947945</v>
      </c>
      <c r="AB77" s="126">
        <v>93.6</v>
      </c>
      <c r="AC77" s="127">
        <f>(AB77-Z77)*VLOOKUP(AE77,公斤水的体积!A:B,2,)</f>
        <v>40.007331</v>
      </c>
      <c r="AD77" s="128">
        <f t="shared" si="5"/>
        <v>0.520932160804011</v>
      </c>
      <c r="AE77" s="122">
        <v>24</v>
      </c>
      <c r="AF77" s="129"/>
      <c r="AG77" s="129"/>
      <c r="AH77" s="125">
        <v>2.2</v>
      </c>
      <c r="AI77" s="130">
        <v>135.8</v>
      </c>
      <c r="AJ77" s="125">
        <f t="shared" si="6"/>
        <v>1.620029455081</v>
      </c>
      <c r="AK77" s="131" t="s">
        <v>64</v>
      </c>
      <c r="AL77" s="131" t="s">
        <v>64</v>
      </c>
      <c r="AM77" s="131" t="s">
        <v>64</v>
      </c>
      <c r="AN77" s="131" t="s">
        <v>64</v>
      </c>
      <c r="AO77" s="131" t="s">
        <v>64</v>
      </c>
      <c r="AP77" s="131" t="s">
        <v>64</v>
      </c>
      <c r="AQ77" s="131" t="s">
        <v>64</v>
      </c>
      <c r="AR77" s="125" t="str">
        <f t="shared" si="7"/>
        <v>合格</v>
      </c>
      <c r="AS77" s="132" t="s">
        <v>1822</v>
      </c>
      <c r="AT77" s="121" t="s">
        <v>1788</v>
      </c>
      <c r="AU77" s="99">
        <v>15</v>
      </c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</row>
    <row r="78" ht="15" spans="1:246">
      <c r="A78" s="101">
        <v>71</v>
      </c>
      <c r="B78" s="90" t="s">
        <v>56</v>
      </c>
      <c r="C78" s="119" t="s">
        <v>1788</v>
      </c>
      <c r="D78" s="102" t="s">
        <v>1671</v>
      </c>
      <c r="E78" s="92" t="s">
        <v>1823</v>
      </c>
      <c r="F78" s="92" t="s">
        <v>1824</v>
      </c>
      <c r="G78" s="90" t="s">
        <v>60</v>
      </c>
      <c r="H78" s="103" t="s">
        <v>706</v>
      </c>
      <c r="I78" s="103" t="s">
        <v>81</v>
      </c>
      <c r="J78" s="104">
        <v>5.7</v>
      </c>
      <c r="K78" s="102">
        <v>44.2</v>
      </c>
      <c r="L78" s="102">
        <v>40</v>
      </c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2">
        <v>44.1</v>
      </c>
      <c r="AA78" s="106">
        <f t="shared" si="4"/>
        <v>0.226244343891406</v>
      </c>
      <c r="AB78" s="107">
        <v>84.2</v>
      </c>
      <c r="AC78" s="108">
        <f>(AB78-Z78)*VLOOKUP(AE78,公斤水的体积!A:B,2,)</f>
        <v>40.207869</v>
      </c>
      <c r="AD78" s="109">
        <f t="shared" si="5"/>
        <v>0.519672500000006</v>
      </c>
      <c r="AE78" s="110">
        <v>24</v>
      </c>
      <c r="AF78" s="111"/>
      <c r="AG78" s="112"/>
      <c r="AH78" s="113">
        <v>2</v>
      </c>
      <c r="AI78" s="114">
        <v>171.7</v>
      </c>
      <c r="AJ78" s="115">
        <f t="shared" si="6"/>
        <v>1.1648223645894</v>
      </c>
      <c r="AK78" s="116" t="s">
        <v>64</v>
      </c>
      <c r="AL78" s="116" t="s">
        <v>64</v>
      </c>
      <c r="AM78" s="116" t="s">
        <v>64</v>
      </c>
      <c r="AN78" s="116" t="s">
        <v>64</v>
      </c>
      <c r="AO78" s="116" t="s">
        <v>64</v>
      </c>
      <c r="AP78" s="116" t="s">
        <v>64</v>
      </c>
      <c r="AQ78" s="116" t="s">
        <v>64</v>
      </c>
      <c r="AR78" s="115" t="str">
        <f t="shared" si="7"/>
        <v>合格</v>
      </c>
      <c r="AS78" s="117" t="s">
        <v>65</v>
      </c>
      <c r="AT78" s="119" t="s">
        <v>1788</v>
      </c>
      <c r="AU78" s="99">
        <v>15</v>
      </c>
    </row>
    <row r="79" ht="15" spans="1:246">
      <c r="A79" s="101">
        <v>72</v>
      </c>
      <c r="B79" s="90" t="s">
        <v>56</v>
      </c>
      <c r="C79" s="119" t="s">
        <v>1788</v>
      </c>
      <c r="D79" s="102" t="s">
        <v>1671</v>
      </c>
      <c r="E79" s="92" t="s">
        <v>1825</v>
      </c>
      <c r="F79" s="92" t="s">
        <v>1826</v>
      </c>
      <c r="G79" s="90" t="s">
        <v>60</v>
      </c>
      <c r="H79" s="103" t="s">
        <v>706</v>
      </c>
      <c r="I79" s="103" t="s">
        <v>81</v>
      </c>
      <c r="J79" s="104">
        <v>5.7</v>
      </c>
      <c r="K79" s="102">
        <v>47.8</v>
      </c>
      <c r="L79" s="102">
        <v>40.3</v>
      </c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2">
        <v>47.7</v>
      </c>
      <c r="AA79" s="106">
        <f t="shared" si="4"/>
        <v>0.20920502092049</v>
      </c>
      <c r="AB79" s="107">
        <v>88.1</v>
      </c>
      <c r="AC79" s="108">
        <f>(AB79-Z79)*VLOOKUP(AE79,公斤水的体积!A:B,2,)</f>
        <v>40.508676</v>
      </c>
      <c r="AD79" s="109">
        <f t="shared" si="5"/>
        <v>0.517806451612896</v>
      </c>
      <c r="AE79" s="110">
        <v>24</v>
      </c>
      <c r="AF79" s="111"/>
      <c r="AG79" s="112"/>
      <c r="AH79" s="113">
        <v>4.6</v>
      </c>
      <c r="AI79" s="114">
        <v>158.6</v>
      </c>
      <c r="AJ79" s="115">
        <f t="shared" si="6"/>
        <v>2.90037831021438</v>
      </c>
      <c r="AK79" s="116" t="s">
        <v>64</v>
      </c>
      <c r="AL79" s="116" t="s">
        <v>64</v>
      </c>
      <c r="AM79" s="116" t="s">
        <v>64</v>
      </c>
      <c r="AN79" s="116" t="s">
        <v>64</v>
      </c>
      <c r="AO79" s="116" t="s">
        <v>64</v>
      </c>
      <c r="AP79" s="116" t="s">
        <v>64</v>
      </c>
      <c r="AQ79" s="116" t="s">
        <v>64</v>
      </c>
      <c r="AR79" s="115" t="str">
        <f t="shared" si="7"/>
        <v>合格</v>
      </c>
      <c r="AS79" s="117" t="s">
        <v>65</v>
      </c>
      <c r="AT79" s="119" t="s">
        <v>1788</v>
      </c>
      <c r="AU79" s="99">
        <v>15</v>
      </c>
    </row>
    <row r="80" ht="15" spans="1:246">
      <c r="A80" s="101">
        <v>73</v>
      </c>
      <c r="B80" s="90" t="s">
        <v>56</v>
      </c>
      <c r="C80" s="119" t="s">
        <v>1788</v>
      </c>
      <c r="D80" s="102" t="s">
        <v>1671</v>
      </c>
      <c r="E80" s="92" t="s">
        <v>1827</v>
      </c>
      <c r="F80" s="92" t="s">
        <v>1828</v>
      </c>
      <c r="G80" s="90" t="s">
        <v>60</v>
      </c>
      <c r="H80" s="103" t="s">
        <v>1067</v>
      </c>
      <c r="I80" s="103" t="s">
        <v>81</v>
      </c>
      <c r="J80" s="104">
        <v>5.7</v>
      </c>
      <c r="K80" s="102">
        <v>48.8</v>
      </c>
      <c r="L80" s="102">
        <v>40.2</v>
      </c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2">
        <v>48.7</v>
      </c>
      <c r="AA80" s="106">
        <f t="shared" si="4"/>
        <v>0.204918032786874</v>
      </c>
      <c r="AB80" s="107">
        <v>89</v>
      </c>
      <c r="AC80" s="108">
        <f>(AB80-Z80)*VLOOKUP(AE80,公斤水的体积!A:B,2,)</f>
        <v>40.408407</v>
      </c>
      <c r="AD80" s="109">
        <f t="shared" si="5"/>
        <v>0.518425373134331</v>
      </c>
      <c r="AE80" s="110">
        <v>24</v>
      </c>
      <c r="AF80" s="111"/>
      <c r="AG80" s="112"/>
      <c r="AH80" s="113">
        <v>4.3</v>
      </c>
      <c r="AI80" s="114">
        <v>155.4</v>
      </c>
      <c r="AJ80" s="115">
        <f t="shared" si="6"/>
        <v>2.76705276705277</v>
      </c>
      <c r="AK80" s="116" t="s">
        <v>64</v>
      </c>
      <c r="AL80" s="116" t="s">
        <v>64</v>
      </c>
      <c r="AM80" s="116" t="s">
        <v>64</v>
      </c>
      <c r="AN80" s="116" t="s">
        <v>64</v>
      </c>
      <c r="AO80" s="116" t="s">
        <v>64</v>
      </c>
      <c r="AP80" s="116" t="s">
        <v>64</v>
      </c>
      <c r="AQ80" s="116" t="s">
        <v>64</v>
      </c>
      <c r="AR80" s="115" t="str">
        <f t="shared" si="7"/>
        <v>合格</v>
      </c>
      <c r="AS80" s="117" t="s">
        <v>65</v>
      </c>
      <c r="AT80" s="119" t="s">
        <v>1788</v>
      </c>
      <c r="AU80" s="99">
        <v>15</v>
      </c>
    </row>
    <row r="81" ht="15" spans="1:47">
      <c r="A81" s="101">
        <v>74</v>
      </c>
      <c r="B81" s="90" t="s">
        <v>56</v>
      </c>
      <c r="C81" s="119" t="s">
        <v>1788</v>
      </c>
      <c r="D81" s="102" t="s">
        <v>1671</v>
      </c>
      <c r="E81" s="92" t="s">
        <v>1829</v>
      </c>
      <c r="F81" s="92" t="s">
        <v>1830</v>
      </c>
      <c r="G81" s="90" t="s">
        <v>60</v>
      </c>
      <c r="H81" s="103" t="s">
        <v>1067</v>
      </c>
      <c r="I81" s="103" t="s">
        <v>81</v>
      </c>
      <c r="J81" s="104">
        <v>5.7</v>
      </c>
      <c r="K81" s="102">
        <v>49.5</v>
      </c>
      <c r="L81" s="102">
        <v>40</v>
      </c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2">
        <v>49.4</v>
      </c>
      <c r="AA81" s="106">
        <f t="shared" si="4"/>
        <v>0.202020202020205</v>
      </c>
      <c r="AB81" s="107">
        <v>89.5</v>
      </c>
      <c r="AC81" s="108">
        <f>(AB81-Z81)*VLOOKUP(AE81,公斤水的体积!A:B,2,)</f>
        <v>40.207869</v>
      </c>
      <c r="AD81" s="109">
        <f t="shared" si="5"/>
        <v>0.519672500000006</v>
      </c>
      <c r="AE81" s="110">
        <v>24</v>
      </c>
      <c r="AF81" s="111"/>
      <c r="AG81" s="112"/>
      <c r="AH81" s="113">
        <v>3.2</v>
      </c>
      <c r="AI81" s="114">
        <v>161.6</v>
      </c>
      <c r="AJ81" s="115">
        <f t="shared" si="6"/>
        <v>1.98019801980198</v>
      </c>
      <c r="AK81" s="116" t="s">
        <v>64</v>
      </c>
      <c r="AL81" s="116" t="s">
        <v>64</v>
      </c>
      <c r="AM81" s="116" t="s">
        <v>64</v>
      </c>
      <c r="AN81" s="116" t="s">
        <v>64</v>
      </c>
      <c r="AO81" s="116" t="s">
        <v>64</v>
      </c>
      <c r="AP81" s="116" t="s">
        <v>64</v>
      </c>
      <c r="AQ81" s="116" t="s">
        <v>64</v>
      </c>
      <c r="AR81" s="115" t="str">
        <f t="shared" si="7"/>
        <v>合格</v>
      </c>
      <c r="AS81" s="117" t="s">
        <v>65</v>
      </c>
      <c r="AT81" s="119" t="s">
        <v>1788</v>
      </c>
      <c r="AU81" s="99">
        <v>15</v>
      </c>
    </row>
    <row r="82" ht="15" spans="1:47">
      <c r="A82" s="101">
        <v>75</v>
      </c>
      <c r="B82" s="90" t="s">
        <v>56</v>
      </c>
      <c r="C82" s="119" t="s">
        <v>1788</v>
      </c>
      <c r="D82" s="102" t="s">
        <v>1671</v>
      </c>
      <c r="E82" s="92" t="s">
        <v>1831</v>
      </c>
      <c r="F82" s="92" t="s">
        <v>1832</v>
      </c>
      <c r="G82" s="90" t="s">
        <v>60</v>
      </c>
      <c r="H82" s="103" t="s">
        <v>706</v>
      </c>
      <c r="I82" s="103" t="s">
        <v>81</v>
      </c>
      <c r="J82" s="104">
        <v>5.7</v>
      </c>
      <c r="K82" s="102">
        <v>48.3</v>
      </c>
      <c r="L82" s="102">
        <v>40</v>
      </c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2">
        <v>48.2</v>
      </c>
      <c r="AA82" s="106">
        <f t="shared" si="4"/>
        <v>0.207039337474108</v>
      </c>
      <c r="AB82" s="107">
        <v>88.3</v>
      </c>
      <c r="AC82" s="108">
        <f>(AB82-Z82)*VLOOKUP(AE82,公斤水的体积!A:B,2,)</f>
        <v>40.207869</v>
      </c>
      <c r="AD82" s="109">
        <f t="shared" si="5"/>
        <v>0.519672499999988</v>
      </c>
      <c r="AE82" s="110">
        <v>24</v>
      </c>
      <c r="AF82" s="111"/>
      <c r="AG82" s="112"/>
      <c r="AH82" s="113">
        <v>2.4</v>
      </c>
      <c r="AI82" s="114">
        <v>152.4</v>
      </c>
      <c r="AJ82" s="115">
        <f t="shared" si="6"/>
        <v>1.5748031496063</v>
      </c>
      <c r="AK82" s="116" t="s">
        <v>64</v>
      </c>
      <c r="AL82" s="116" t="s">
        <v>64</v>
      </c>
      <c r="AM82" s="116" t="s">
        <v>64</v>
      </c>
      <c r="AN82" s="116" t="s">
        <v>64</v>
      </c>
      <c r="AO82" s="116" t="s">
        <v>64</v>
      </c>
      <c r="AP82" s="116" t="s">
        <v>64</v>
      </c>
      <c r="AQ82" s="116" t="s">
        <v>64</v>
      </c>
      <c r="AR82" s="115" t="str">
        <f t="shared" si="7"/>
        <v>合格</v>
      </c>
      <c r="AS82" s="117" t="s">
        <v>65</v>
      </c>
      <c r="AT82" s="119" t="s">
        <v>1788</v>
      </c>
      <c r="AU82" s="99">
        <v>15</v>
      </c>
    </row>
    <row r="83" ht="15" spans="1:47">
      <c r="A83" s="101">
        <v>76</v>
      </c>
      <c r="B83" s="90" t="s">
        <v>56</v>
      </c>
      <c r="C83" s="119" t="s">
        <v>1788</v>
      </c>
      <c r="D83" s="102" t="s">
        <v>1671</v>
      </c>
      <c r="E83" s="92" t="s">
        <v>1833</v>
      </c>
      <c r="F83" s="92" t="s">
        <v>1834</v>
      </c>
      <c r="G83" s="90" t="s">
        <v>60</v>
      </c>
      <c r="H83" s="103" t="s">
        <v>1067</v>
      </c>
      <c r="I83" s="103" t="s">
        <v>81</v>
      </c>
      <c r="J83" s="104">
        <v>5.7</v>
      </c>
      <c r="K83" s="102">
        <v>48</v>
      </c>
      <c r="L83" s="102">
        <v>40.1</v>
      </c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2">
        <v>47.9</v>
      </c>
      <c r="AA83" s="106">
        <f t="shared" ref="AA83:AA114" si="8">(K83-Z83)/K83*100</f>
        <v>0.208333333333336</v>
      </c>
      <c r="AB83" s="107">
        <v>88.1</v>
      </c>
      <c r="AC83" s="108">
        <f>(AB83-Z83)*VLOOKUP(AE83,公斤水的体积!A:B,2,)</f>
        <v>40.308138</v>
      </c>
      <c r="AD83" s="109">
        <f t="shared" ref="AD83:AD114" si="9">(AC83-L83)/L83*100</f>
        <v>0.51904738154613</v>
      </c>
      <c r="AE83" s="110">
        <v>24</v>
      </c>
      <c r="AF83" s="111"/>
      <c r="AG83" s="112"/>
      <c r="AH83" s="113">
        <v>2</v>
      </c>
      <c r="AI83" s="114">
        <v>152</v>
      </c>
      <c r="AJ83" s="115">
        <f t="shared" ref="AJ83:AJ114" si="10">AH83/AI83*100</f>
        <v>1.31578947368421</v>
      </c>
      <c r="AK83" s="116" t="s">
        <v>64</v>
      </c>
      <c r="AL83" s="116" t="s">
        <v>64</v>
      </c>
      <c r="AM83" s="116" t="s">
        <v>64</v>
      </c>
      <c r="AN83" s="116" t="s">
        <v>64</v>
      </c>
      <c r="AO83" s="116" t="s">
        <v>64</v>
      </c>
      <c r="AP83" s="116" t="s">
        <v>64</v>
      </c>
      <c r="AQ83" s="116" t="s">
        <v>64</v>
      </c>
      <c r="AR83" s="115" t="str">
        <f t="shared" ref="AR83:AR114" si="11">IF(AND(AD83&lt;10,AD83&gt;=-1.5,AA83&lt;5,AA83&gt;-1,AJ83&lt;6,AJ83&gt;=0),"合格","不合格")</f>
        <v>合格</v>
      </c>
      <c r="AS83" s="117" t="s">
        <v>65</v>
      </c>
      <c r="AT83" s="119" t="s">
        <v>1788</v>
      </c>
      <c r="AU83" s="99">
        <v>15</v>
      </c>
    </row>
    <row r="84" ht="15" spans="1:47">
      <c r="A84" s="101">
        <v>77</v>
      </c>
      <c r="B84" s="90" t="s">
        <v>56</v>
      </c>
      <c r="C84" s="119" t="s">
        <v>1788</v>
      </c>
      <c r="D84" s="102" t="s">
        <v>1671</v>
      </c>
      <c r="E84" s="92" t="s">
        <v>1835</v>
      </c>
      <c r="F84" s="92" t="s">
        <v>1836</v>
      </c>
      <c r="G84" s="90" t="s">
        <v>60</v>
      </c>
      <c r="H84" s="103" t="s">
        <v>706</v>
      </c>
      <c r="I84" s="103" t="s">
        <v>81</v>
      </c>
      <c r="J84" s="104">
        <v>5.7</v>
      </c>
      <c r="K84" s="102">
        <v>47.7</v>
      </c>
      <c r="L84" s="102">
        <v>40.5</v>
      </c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2">
        <v>47.6</v>
      </c>
      <c r="AA84" s="106">
        <f t="shared" si="8"/>
        <v>0.209643605870024</v>
      </c>
      <c r="AB84" s="107">
        <v>88.2</v>
      </c>
      <c r="AC84" s="108">
        <f>(AB84-Z84)*VLOOKUP(AE84,公斤水的体积!A:B,2,)</f>
        <v>40.709214</v>
      </c>
      <c r="AD84" s="109">
        <f t="shared" si="9"/>
        <v>0.516577777777785</v>
      </c>
      <c r="AE84" s="110">
        <v>24</v>
      </c>
      <c r="AF84" s="111"/>
      <c r="AG84" s="112"/>
      <c r="AH84" s="113">
        <v>2</v>
      </c>
      <c r="AI84" s="114">
        <v>158.4</v>
      </c>
      <c r="AJ84" s="115">
        <f t="shared" si="10"/>
        <v>1.26262626262626</v>
      </c>
      <c r="AK84" s="116" t="s">
        <v>64</v>
      </c>
      <c r="AL84" s="116" t="s">
        <v>64</v>
      </c>
      <c r="AM84" s="116" t="s">
        <v>64</v>
      </c>
      <c r="AN84" s="116" t="s">
        <v>64</v>
      </c>
      <c r="AO84" s="116" t="s">
        <v>64</v>
      </c>
      <c r="AP84" s="116" t="s">
        <v>64</v>
      </c>
      <c r="AQ84" s="116" t="s">
        <v>64</v>
      </c>
      <c r="AR84" s="115" t="str">
        <f t="shared" si="11"/>
        <v>合格</v>
      </c>
      <c r="AS84" s="117" t="s">
        <v>65</v>
      </c>
      <c r="AT84" s="119" t="s">
        <v>1788</v>
      </c>
      <c r="AU84" s="99">
        <v>15</v>
      </c>
    </row>
    <row r="85" ht="15" spans="1:47">
      <c r="A85" s="101">
        <v>78</v>
      </c>
      <c r="B85" s="90" t="s">
        <v>56</v>
      </c>
      <c r="C85" s="119" t="s">
        <v>1788</v>
      </c>
      <c r="D85" s="102" t="s">
        <v>1671</v>
      </c>
      <c r="E85" s="92" t="s">
        <v>1837</v>
      </c>
      <c r="F85" s="92" t="s">
        <v>1838</v>
      </c>
      <c r="G85" s="90" t="s">
        <v>60</v>
      </c>
      <c r="H85" s="103" t="s">
        <v>653</v>
      </c>
      <c r="I85" s="103" t="s">
        <v>81</v>
      </c>
      <c r="J85" s="104">
        <v>5.7</v>
      </c>
      <c r="K85" s="102">
        <v>44.2</v>
      </c>
      <c r="L85" s="102">
        <v>40</v>
      </c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2">
        <v>44.1</v>
      </c>
      <c r="AA85" s="106">
        <f t="shared" si="8"/>
        <v>0.226244343891406</v>
      </c>
      <c r="AB85" s="107">
        <v>84.2</v>
      </c>
      <c r="AC85" s="108">
        <f>(AB85-Z85)*VLOOKUP(AE85,公斤水的体积!A:B,2,)</f>
        <v>40.207869</v>
      </c>
      <c r="AD85" s="109">
        <f t="shared" si="9"/>
        <v>0.519672500000006</v>
      </c>
      <c r="AE85" s="110">
        <v>24</v>
      </c>
      <c r="AF85" s="111"/>
      <c r="AG85" s="112"/>
      <c r="AH85" s="113">
        <v>2</v>
      </c>
      <c r="AI85" s="114">
        <v>171.5</v>
      </c>
      <c r="AJ85" s="115">
        <f t="shared" si="10"/>
        <v>1.16618075801749</v>
      </c>
      <c r="AK85" s="116" t="s">
        <v>64</v>
      </c>
      <c r="AL85" s="116" t="s">
        <v>64</v>
      </c>
      <c r="AM85" s="116" t="s">
        <v>64</v>
      </c>
      <c r="AN85" s="116" t="s">
        <v>64</v>
      </c>
      <c r="AO85" s="116" t="s">
        <v>64</v>
      </c>
      <c r="AP85" s="116" t="s">
        <v>64</v>
      </c>
      <c r="AQ85" s="116" t="s">
        <v>64</v>
      </c>
      <c r="AR85" s="115" t="str">
        <f t="shared" si="11"/>
        <v>合格</v>
      </c>
      <c r="AS85" s="117" t="s">
        <v>65</v>
      </c>
      <c r="AT85" s="119" t="s">
        <v>1788</v>
      </c>
      <c r="AU85" s="99">
        <v>15</v>
      </c>
    </row>
    <row r="86" ht="15" spans="1:47">
      <c r="A86" s="101">
        <v>79</v>
      </c>
      <c r="B86" s="90" t="s">
        <v>56</v>
      </c>
      <c r="C86" s="119" t="s">
        <v>1788</v>
      </c>
      <c r="D86" s="102" t="s">
        <v>1671</v>
      </c>
      <c r="E86" s="92" t="s">
        <v>1839</v>
      </c>
      <c r="F86" s="92" t="s">
        <v>1840</v>
      </c>
      <c r="G86" s="90" t="s">
        <v>60</v>
      </c>
      <c r="H86" s="103" t="s">
        <v>86</v>
      </c>
      <c r="I86" s="103" t="s">
        <v>81</v>
      </c>
      <c r="J86" s="104">
        <v>5.7</v>
      </c>
      <c r="K86" s="102">
        <v>47.1</v>
      </c>
      <c r="L86" s="102">
        <v>40</v>
      </c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2">
        <v>47</v>
      </c>
      <c r="AA86" s="106">
        <f t="shared" si="8"/>
        <v>0.212314225053082</v>
      </c>
      <c r="AB86" s="107">
        <v>87.1</v>
      </c>
      <c r="AC86" s="108">
        <f>(AB86-Z86)*VLOOKUP(AE86,公斤水的体积!A:B,2,)</f>
        <v>40.207869</v>
      </c>
      <c r="AD86" s="109">
        <f t="shared" si="9"/>
        <v>0.519672499999988</v>
      </c>
      <c r="AE86" s="110">
        <v>24</v>
      </c>
      <c r="AF86" s="111"/>
      <c r="AG86" s="112"/>
      <c r="AH86" s="113">
        <v>4.1</v>
      </c>
      <c r="AI86" s="114">
        <v>156.3</v>
      </c>
      <c r="AJ86" s="115">
        <f t="shared" si="10"/>
        <v>2.62316058861164</v>
      </c>
      <c r="AK86" s="116" t="s">
        <v>64</v>
      </c>
      <c r="AL86" s="116" t="s">
        <v>64</v>
      </c>
      <c r="AM86" s="116" t="s">
        <v>64</v>
      </c>
      <c r="AN86" s="116" t="s">
        <v>64</v>
      </c>
      <c r="AO86" s="116" t="s">
        <v>64</v>
      </c>
      <c r="AP86" s="116" t="s">
        <v>64</v>
      </c>
      <c r="AQ86" s="116" t="s">
        <v>64</v>
      </c>
      <c r="AR86" s="115" t="str">
        <f t="shared" si="11"/>
        <v>合格</v>
      </c>
      <c r="AS86" s="117" t="s">
        <v>65</v>
      </c>
      <c r="AT86" s="119" t="s">
        <v>1788</v>
      </c>
      <c r="AU86" s="99">
        <v>15</v>
      </c>
    </row>
    <row r="87" ht="15" spans="1:47">
      <c r="A87" s="101">
        <v>80</v>
      </c>
      <c r="B87" s="90" t="s">
        <v>56</v>
      </c>
      <c r="C87" s="119" t="s">
        <v>1788</v>
      </c>
      <c r="D87" s="102" t="s">
        <v>1671</v>
      </c>
      <c r="E87" s="92" t="s">
        <v>1841</v>
      </c>
      <c r="F87" s="92" t="s">
        <v>1842</v>
      </c>
      <c r="G87" s="90" t="s">
        <v>60</v>
      </c>
      <c r="H87" s="103" t="s">
        <v>706</v>
      </c>
      <c r="I87" s="103" t="s">
        <v>81</v>
      </c>
      <c r="J87" s="104">
        <v>5.7</v>
      </c>
      <c r="K87" s="102">
        <v>48.5</v>
      </c>
      <c r="L87" s="102">
        <v>40.4</v>
      </c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2">
        <v>48.4</v>
      </c>
      <c r="AA87" s="106">
        <f t="shared" si="8"/>
        <v>0.206185567010312</v>
      </c>
      <c r="AB87" s="107">
        <v>88.9</v>
      </c>
      <c r="AC87" s="108">
        <f>(AB87-Z87)*VLOOKUP(AE87,公斤水的体积!A:B,2,)</f>
        <v>40.608945</v>
      </c>
      <c r="AD87" s="109">
        <f t="shared" si="9"/>
        <v>0.517190594059441</v>
      </c>
      <c r="AE87" s="110">
        <v>24</v>
      </c>
      <c r="AF87" s="111"/>
      <c r="AG87" s="112"/>
      <c r="AH87" s="113">
        <v>1.5</v>
      </c>
      <c r="AI87" s="114">
        <v>153.6</v>
      </c>
      <c r="AJ87" s="115">
        <f t="shared" si="10"/>
        <v>0.9765625</v>
      </c>
      <c r="AK87" s="116" t="s">
        <v>64</v>
      </c>
      <c r="AL87" s="116" t="s">
        <v>64</v>
      </c>
      <c r="AM87" s="116" t="s">
        <v>64</v>
      </c>
      <c r="AN87" s="116" t="s">
        <v>64</v>
      </c>
      <c r="AO87" s="116" t="s">
        <v>64</v>
      </c>
      <c r="AP87" s="116" t="s">
        <v>64</v>
      </c>
      <c r="AQ87" s="116" t="s">
        <v>64</v>
      </c>
      <c r="AR87" s="115" t="str">
        <f t="shared" si="11"/>
        <v>合格</v>
      </c>
      <c r="AS87" s="117" t="s">
        <v>65</v>
      </c>
      <c r="AT87" s="119" t="s">
        <v>1788</v>
      </c>
      <c r="AU87" s="99">
        <v>15</v>
      </c>
    </row>
    <row r="88" ht="15" spans="1:47">
      <c r="A88" s="101">
        <v>81</v>
      </c>
      <c r="B88" s="90" t="s">
        <v>56</v>
      </c>
      <c r="C88">
        <v>20251116</v>
      </c>
      <c r="D88" s="102" t="s">
        <v>1671</v>
      </c>
      <c r="E88" s="92" t="s">
        <v>1843</v>
      </c>
      <c r="F88" s="92" t="s">
        <v>1844</v>
      </c>
      <c r="G88" s="90" t="s">
        <v>79</v>
      </c>
      <c r="H88" s="103" t="s">
        <v>1756</v>
      </c>
      <c r="I88" s="103" t="s">
        <v>279</v>
      </c>
      <c r="J88" s="104">
        <v>5.7</v>
      </c>
      <c r="K88" s="102">
        <v>53.6</v>
      </c>
      <c r="L88" s="102">
        <v>40.7</v>
      </c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2">
        <v>53.5</v>
      </c>
      <c r="AA88" s="106">
        <f t="shared" si="8"/>
        <v>0.186567164179107</v>
      </c>
      <c r="AB88" s="107">
        <v>94.3</v>
      </c>
      <c r="AC88" s="108">
        <f>(AB88-Z88)*VLOOKUP(AE88,公斤水的体积!A:B,2,)</f>
        <v>40.919952</v>
      </c>
      <c r="AD88" s="109">
        <f t="shared" si="9"/>
        <v>0.540422604422585</v>
      </c>
      <c r="AE88" s="110">
        <v>25</v>
      </c>
      <c r="AF88" s="111"/>
      <c r="AG88" s="112"/>
      <c r="AH88" s="113">
        <v>2.7</v>
      </c>
      <c r="AI88" s="114">
        <v>146.7</v>
      </c>
      <c r="AJ88" s="115">
        <f t="shared" si="10"/>
        <v>1.84049079754601</v>
      </c>
      <c r="AK88" s="116" t="s">
        <v>64</v>
      </c>
      <c r="AL88" s="116" t="s">
        <v>64</v>
      </c>
      <c r="AM88" s="116" t="s">
        <v>64</v>
      </c>
      <c r="AN88" s="116" t="s">
        <v>64</v>
      </c>
      <c r="AO88" s="116" t="s">
        <v>64</v>
      </c>
      <c r="AP88" s="116" t="s">
        <v>64</v>
      </c>
      <c r="AQ88" s="116" t="s">
        <v>64</v>
      </c>
      <c r="AR88" s="115" t="str">
        <f t="shared" si="11"/>
        <v>合格</v>
      </c>
      <c r="AS88" s="117" t="s">
        <v>65</v>
      </c>
      <c r="AT88">
        <v>20251116</v>
      </c>
      <c r="AU88" s="99">
        <v>15</v>
      </c>
    </row>
    <row r="89" ht="15" spans="1:47">
      <c r="A89" s="101">
        <v>82</v>
      </c>
      <c r="B89" s="90" t="s">
        <v>56</v>
      </c>
      <c r="C89" s="133">
        <v>20251116</v>
      </c>
      <c r="D89" s="102" t="s">
        <v>1671</v>
      </c>
      <c r="E89" s="92" t="s">
        <v>1845</v>
      </c>
      <c r="F89" s="92" t="s">
        <v>1846</v>
      </c>
      <c r="G89" s="90" t="s">
        <v>60</v>
      </c>
      <c r="H89" s="103" t="s">
        <v>1067</v>
      </c>
      <c r="I89" s="103" t="s">
        <v>81</v>
      </c>
      <c r="J89" s="104">
        <v>5.7</v>
      </c>
      <c r="K89" s="102">
        <v>49.2</v>
      </c>
      <c r="L89" s="102">
        <v>40.2</v>
      </c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2">
        <v>49.1</v>
      </c>
      <c r="AA89" s="106">
        <f t="shared" si="8"/>
        <v>0.203252032520328</v>
      </c>
      <c r="AB89" s="107">
        <v>89.4</v>
      </c>
      <c r="AC89" s="108">
        <f>(AB89-Z89)*VLOOKUP(AE89,公斤水的体积!A:B,2,)</f>
        <v>40.418482</v>
      </c>
      <c r="AD89" s="109">
        <f t="shared" si="9"/>
        <v>0.543487562189059</v>
      </c>
      <c r="AE89" s="110">
        <v>25</v>
      </c>
      <c r="AF89" s="111"/>
      <c r="AG89" s="112"/>
      <c r="AH89" s="113">
        <v>2.7</v>
      </c>
      <c r="AI89" s="114">
        <v>153.7</v>
      </c>
      <c r="AJ89" s="115">
        <f t="shared" si="10"/>
        <v>1.75666883539362</v>
      </c>
      <c r="AK89" s="116" t="s">
        <v>64</v>
      </c>
      <c r="AL89" s="116" t="s">
        <v>64</v>
      </c>
      <c r="AM89" s="116" t="s">
        <v>64</v>
      </c>
      <c r="AN89" s="116" t="s">
        <v>64</v>
      </c>
      <c r="AO89" s="116" t="s">
        <v>64</v>
      </c>
      <c r="AP89" s="116" t="s">
        <v>64</v>
      </c>
      <c r="AQ89" s="116" t="s">
        <v>64</v>
      </c>
      <c r="AR89" s="115" t="str">
        <f t="shared" si="11"/>
        <v>合格</v>
      </c>
      <c r="AS89" s="117" t="s">
        <v>65</v>
      </c>
      <c r="AT89">
        <v>20251116</v>
      </c>
      <c r="AU89" s="99">
        <v>15</v>
      </c>
    </row>
    <row r="90" ht="15" spans="1:47">
      <c r="A90" s="101">
        <v>83</v>
      </c>
      <c r="B90" s="90" t="s">
        <v>56</v>
      </c>
      <c r="C90" s="133">
        <v>20251116</v>
      </c>
      <c r="D90" s="102" t="s">
        <v>1671</v>
      </c>
      <c r="E90" s="92" t="s">
        <v>1847</v>
      </c>
      <c r="F90" s="92" t="s">
        <v>1848</v>
      </c>
      <c r="G90" s="90" t="s">
        <v>351</v>
      </c>
      <c r="H90" s="103" t="s">
        <v>1200</v>
      </c>
      <c r="I90" s="103" t="s">
        <v>81</v>
      </c>
      <c r="J90" s="104">
        <v>5.7</v>
      </c>
      <c r="K90" s="102">
        <v>56.1</v>
      </c>
      <c r="L90" s="102">
        <v>40</v>
      </c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2">
        <v>56</v>
      </c>
      <c r="AA90" s="106">
        <f t="shared" si="8"/>
        <v>0.178253119429593</v>
      </c>
      <c r="AB90" s="107">
        <v>96.1</v>
      </c>
      <c r="AC90" s="108">
        <f>(AB90-Z90)*VLOOKUP(AE90,公斤水的体积!A:B,2,)</f>
        <v>40.217894</v>
      </c>
      <c r="AD90" s="109">
        <f t="shared" si="9"/>
        <v>0.544734999999985</v>
      </c>
      <c r="AE90" s="110">
        <v>25</v>
      </c>
      <c r="AF90" s="111"/>
      <c r="AG90" s="112"/>
      <c r="AH90" s="113">
        <v>1.1</v>
      </c>
      <c r="AI90" s="114">
        <v>133.2</v>
      </c>
      <c r="AJ90" s="115">
        <f t="shared" si="10"/>
        <v>0.825825825825826</v>
      </c>
      <c r="AK90" s="116" t="s">
        <v>64</v>
      </c>
      <c r="AL90" s="116" t="s">
        <v>64</v>
      </c>
      <c r="AM90" s="116" t="s">
        <v>64</v>
      </c>
      <c r="AN90" s="116" t="s">
        <v>64</v>
      </c>
      <c r="AO90" s="116" t="s">
        <v>64</v>
      </c>
      <c r="AP90" s="116" t="s">
        <v>64</v>
      </c>
      <c r="AQ90" s="116" t="s">
        <v>64</v>
      </c>
      <c r="AR90" s="115" t="str">
        <f t="shared" si="11"/>
        <v>合格</v>
      </c>
      <c r="AS90" s="117" t="s">
        <v>65</v>
      </c>
      <c r="AT90">
        <v>20251116</v>
      </c>
      <c r="AU90" s="99">
        <v>15</v>
      </c>
    </row>
    <row r="91" ht="15" spans="1:47">
      <c r="A91" s="101">
        <v>84</v>
      </c>
      <c r="B91" s="90" t="s">
        <v>56</v>
      </c>
      <c r="C91" s="133">
        <v>20251116</v>
      </c>
      <c r="D91" s="102" t="s">
        <v>1671</v>
      </c>
      <c r="E91" s="92" t="s">
        <v>431</v>
      </c>
      <c r="F91" s="92" t="s">
        <v>1849</v>
      </c>
      <c r="G91" s="90" t="s">
        <v>60</v>
      </c>
      <c r="H91" s="103" t="s">
        <v>653</v>
      </c>
      <c r="I91" s="103" t="s">
        <v>81</v>
      </c>
      <c r="J91" s="118">
        <v>5</v>
      </c>
      <c r="K91" s="102">
        <v>44.4</v>
      </c>
      <c r="L91" s="102">
        <v>40</v>
      </c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2">
        <v>44.3</v>
      </c>
      <c r="AA91" s="106">
        <f t="shared" si="8"/>
        <v>0.225225225225228</v>
      </c>
      <c r="AB91" s="107">
        <v>84.4</v>
      </c>
      <c r="AC91" s="108">
        <f>(AB91-Z91)*VLOOKUP(AE91,公斤水的体积!A:B,2,)</f>
        <v>40.217894</v>
      </c>
      <c r="AD91" s="109">
        <f t="shared" si="9"/>
        <v>0.544735000000021</v>
      </c>
      <c r="AE91" s="110">
        <v>25</v>
      </c>
      <c r="AF91" s="111"/>
      <c r="AG91" s="112"/>
      <c r="AH91" s="113">
        <v>1.9</v>
      </c>
      <c r="AI91" s="114">
        <v>172.8</v>
      </c>
      <c r="AJ91" s="115">
        <f t="shared" si="10"/>
        <v>1.09953703703704</v>
      </c>
      <c r="AK91" s="116" t="s">
        <v>64</v>
      </c>
      <c r="AL91" s="116" t="s">
        <v>64</v>
      </c>
      <c r="AM91" s="116" t="s">
        <v>64</v>
      </c>
      <c r="AN91" s="116" t="s">
        <v>64</v>
      </c>
      <c r="AO91" s="116" t="s">
        <v>64</v>
      </c>
      <c r="AP91" s="116" t="s">
        <v>64</v>
      </c>
      <c r="AQ91" s="116" t="s">
        <v>64</v>
      </c>
      <c r="AR91" s="115" t="str">
        <f t="shared" si="11"/>
        <v>合格</v>
      </c>
      <c r="AS91" s="117" t="s">
        <v>65</v>
      </c>
      <c r="AT91">
        <v>20251116</v>
      </c>
      <c r="AU91" s="99">
        <v>15</v>
      </c>
    </row>
    <row r="92" ht="15" spans="1:47">
      <c r="A92" s="101">
        <v>85</v>
      </c>
      <c r="B92" s="90" t="s">
        <v>56</v>
      </c>
      <c r="C92" s="133">
        <v>20251116</v>
      </c>
      <c r="D92" s="102" t="s">
        <v>1671</v>
      </c>
      <c r="E92" s="92" t="s">
        <v>1850</v>
      </c>
      <c r="F92" s="92" t="s">
        <v>1851</v>
      </c>
      <c r="G92" s="90" t="s">
        <v>60</v>
      </c>
      <c r="H92" s="103" t="s">
        <v>177</v>
      </c>
      <c r="I92" s="103" t="s">
        <v>152</v>
      </c>
      <c r="J92" s="104">
        <v>5.7</v>
      </c>
      <c r="K92" s="102">
        <v>48.3</v>
      </c>
      <c r="L92" s="102">
        <v>40.2</v>
      </c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2">
        <v>48.2</v>
      </c>
      <c r="AA92" s="106">
        <f t="shared" si="8"/>
        <v>0.207039337474108</v>
      </c>
      <c r="AB92" s="107">
        <v>88.5</v>
      </c>
      <c r="AC92" s="108">
        <f>(AB92-Z92)*VLOOKUP(AE92,公斤水的体积!A:B,2,)</f>
        <v>40.418482</v>
      </c>
      <c r="AD92" s="109">
        <f t="shared" si="9"/>
        <v>0.543487562189041</v>
      </c>
      <c r="AE92" s="110">
        <v>25</v>
      </c>
      <c r="AF92" s="111"/>
      <c r="AG92" s="112"/>
      <c r="AH92" s="113">
        <v>3.3</v>
      </c>
      <c r="AI92" s="114">
        <v>159</v>
      </c>
      <c r="AJ92" s="115">
        <f t="shared" si="10"/>
        <v>2.07547169811321</v>
      </c>
      <c r="AK92" s="116" t="s">
        <v>64</v>
      </c>
      <c r="AL92" s="116" t="s">
        <v>64</v>
      </c>
      <c r="AM92" s="116" t="s">
        <v>64</v>
      </c>
      <c r="AN92" s="116" t="s">
        <v>64</v>
      </c>
      <c r="AO92" s="116" t="s">
        <v>64</v>
      </c>
      <c r="AP92" s="116" t="s">
        <v>64</v>
      </c>
      <c r="AQ92" s="116" t="s">
        <v>64</v>
      </c>
      <c r="AR92" s="115" t="str">
        <f t="shared" si="11"/>
        <v>合格</v>
      </c>
      <c r="AS92" s="117" t="s">
        <v>65</v>
      </c>
      <c r="AT92">
        <v>20251116</v>
      </c>
      <c r="AU92" s="99">
        <v>15</v>
      </c>
    </row>
    <row r="93" ht="15" spans="1:47">
      <c r="A93" s="101">
        <v>86</v>
      </c>
      <c r="B93" s="90" t="s">
        <v>56</v>
      </c>
      <c r="C93" s="133">
        <v>20251116</v>
      </c>
      <c r="D93" s="102" t="s">
        <v>1671</v>
      </c>
      <c r="E93" s="92" t="s">
        <v>1852</v>
      </c>
      <c r="F93" s="92" t="s">
        <v>1853</v>
      </c>
      <c r="G93" s="90" t="s">
        <v>60</v>
      </c>
      <c r="H93" s="103" t="s">
        <v>706</v>
      </c>
      <c r="I93" s="103" t="s">
        <v>81</v>
      </c>
      <c r="J93" s="104">
        <v>5.7</v>
      </c>
      <c r="K93" s="102">
        <v>48.9</v>
      </c>
      <c r="L93" s="102">
        <v>40</v>
      </c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2">
        <v>48.8</v>
      </c>
      <c r="AA93" s="106">
        <f t="shared" si="8"/>
        <v>0.204498977505115</v>
      </c>
      <c r="AB93" s="107">
        <v>88.9</v>
      </c>
      <c r="AC93" s="108">
        <f>(AB93-Z93)*VLOOKUP(AE93,公斤水的体积!A:B,2,)</f>
        <v>40.217894</v>
      </c>
      <c r="AD93" s="109">
        <f t="shared" si="9"/>
        <v>0.544735000000021</v>
      </c>
      <c r="AE93" s="110">
        <v>25</v>
      </c>
      <c r="AF93" s="111"/>
      <c r="AG93" s="112"/>
      <c r="AH93" s="113">
        <v>2.2</v>
      </c>
      <c r="AI93" s="114">
        <v>151.5</v>
      </c>
      <c r="AJ93" s="115">
        <f t="shared" si="10"/>
        <v>1.45214521452145</v>
      </c>
      <c r="AK93" s="116" t="s">
        <v>64</v>
      </c>
      <c r="AL93" s="116" t="s">
        <v>64</v>
      </c>
      <c r="AM93" s="116" t="s">
        <v>64</v>
      </c>
      <c r="AN93" s="116" t="s">
        <v>64</v>
      </c>
      <c r="AO93" s="116" t="s">
        <v>64</v>
      </c>
      <c r="AP93" s="116" t="s">
        <v>64</v>
      </c>
      <c r="AQ93" s="116" t="s">
        <v>64</v>
      </c>
      <c r="AR93" s="115" t="str">
        <f t="shared" si="11"/>
        <v>合格</v>
      </c>
      <c r="AS93" s="117" t="s">
        <v>65</v>
      </c>
      <c r="AT93">
        <v>20251116</v>
      </c>
      <c r="AU93" s="99">
        <v>15</v>
      </c>
    </row>
    <row r="94" ht="15" spans="1:47">
      <c r="A94" s="101">
        <v>87</v>
      </c>
      <c r="B94" s="90" t="s">
        <v>56</v>
      </c>
      <c r="C94" s="133">
        <v>20251116</v>
      </c>
      <c r="D94" s="102" t="s">
        <v>1671</v>
      </c>
      <c r="E94" s="92" t="s">
        <v>1854</v>
      </c>
      <c r="F94" s="92" t="s">
        <v>1855</v>
      </c>
      <c r="G94" s="90" t="s">
        <v>60</v>
      </c>
      <c r="H94" s="103" t="s">
        <v>706</v>
      </c>
      <c r="I94" s="103" t="s">
        <v>81</v>
      </c>
      <c r="J94" s="104">
        <v>5.7</v>
      </c>
      <c r="K94" s="102">
        <v>48.1</v>
      </c>
      <c r="L94" s="102">
        <v>40.1</v>
      </c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2">
        <v>48</v>
      </c>
      <c r="AA94" s="106">
        <f t="shared" si="8"/>
        <v>0.207900207900211</v>
      </c>
      <c r="AB94" s="107">
        <v>88.2</v>
      </c>
      <c r="AC94" s="108">
        <f>(AB94-Z94)*VLOOKUP(AE94,公斤水的体积!A:B,2,)</f>
        <v>40.318188</v>
      </c>
      <c r="AD94" s="109">
        <f t="shared" si="9"/>
        <v>0.54410972568578</v>
      </c>
      <c r="AE94" s="110">
        <v>25</v>
      </c>
      <c r="AF94" s="111"/>
      <c r="AG94" s="112"/>
      <c r="AH94" s="113">
        <v>2.6</v>
      </c>
      <c r="AI94" s="114">
        <v>153.3</v>
      </c>
      <c r="AJ94" s="115">
        <f t="shared" si="10"/>
        <v>1.69602087410307</v>
      </c>
      <c r="AK94" s="116" t="s">
        <v>64</v>
      </c>
      <c r="AL94" s="116" t="s">
        <v>64</v>
      </c>
      <c r="AM94" s="116" t="s">
        <v>64</v>
      </c>
      <c r="AN94" s="116" t="s">
        <v>64</v>
      </c>
      <c r="AO94" s="116" t="s">
        <v>64</v>
      </c>
      <c r="AP94" s="116" t="s">
        <v>64</v>
      </c>
      <c r="AQ94" s="116" t="s">
        <v>64</v>
      </c>
      <c r="AR94" s="115" t="str">
        <f t="shared" si="11"/>
        <v>合格</v>
      </c>
      <c r="AS94" s="117" t="s">
        <v>65</v>
      </c>
      <c r="AT94">
        <v>20251116</v>
      </c>
      <c r="AU94" s="99">
        <v>15</v>
      </c>
    </row>
    <row r="95" ht="15" spans="1:47">
      <c r="A95" s="101">
        <v>88</v>
      </c>
      <c r="B95" s="90" t="s">
        <v>56</v>
      </c>
      <c r="C95" s="133">
        <v>20251116</v>
      </c>
      <c r="D95" s="102" t="s">
        <v>1671</v>
      </c>
      <c r="E95" s="92" t="s">
        <v>1856</v>
      </c>
      <c r="F95" s="92" t="s">
        <v>1857</v>
      </c>
      <c r="G95" s="90" t="s">
        <v>60</v>
      </c>
      <c r="H95" s="103" t="s">
        <v>706</v>
      </c>
      <c r="I95" s="103" t="s">
        <v>81</v>
      </c>
      <c r="J95" s="104">
        <v>5.7</v>
      </c>
      <c r="K95" s="102">
        <v>47.9</v>
      </c>
      <c r="L95" s="102">
        <v>40.2</v>
      </c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2">
        <v>47.8</v>
      </c>
      <c r="AA95" s="106">
        <f t="shared" si="8"/>
        <v>0.208768267223385</v>
      </c>
      <c r="AB95" s="107">
        <v>88.1</v>
      </c>
      <c r="AC95" s="108">
        <f>(AB95-Z95)*VLOOKUP(AE95,公斤水的体积!A:B,2,)</f>
        <v>40.418482</v>
      </c>
      <c r="AD95" s="109">
        <f t="shared" si="9"/>
        <v>0.543487562189041</v>
      </c>
      <c r="AE95" s="110">
        <v>25</v>
      </c>
      <c r="AF95" s="111"/>
      <c r="AG95" s="112"/>
      <c r="AH95" s="113">
        <v>1.7</v>
      </c>
      <c r="AI95" s="114">
        <v>152.9</v>
      </c>
      <c r="AJ95" s="115">
        <f t="shared" si="10"/>
        <v>1.11183780248528</v>
      </c>
      <c r="AK95" s="116" t="s">
        <v>64</v>
      </c>
      <c r="AL95" s="116" t="s">
        <v>64</v>
      </c>
      <c r="AM95" s="116" t="s">
        <v>64</v>
      </c>
      <c r="AN95" s="116" t="s">
        <v>64</v>
      </c>
      <c r="AO95" s="116" t="s">
        <v>64</v>
      </c>
      <c r="AP95" s="116" t="s">
        <v>64</v>
      </c>
      <c r="AQ95" s="116" t="s">
        <v>64</v>
      </c>
      <c r="AR95" s="115" t="str">
        <f t="shared" si="11"/>
        <v>合格</v>
      </c>
      <c r="AS95" s="117" t="s">
        <v>65</v>
      </c>
      <c r="AT95">
        <v>20251116</v>
      </c>
      <c r="AU95" s="99">
        <v>15</v>
      </c>
    </row>
    <row r="96" ht="15" spans="1:47">
      <c r="A96" s="101">
        <v>89</v>
      </c>
      <c r="B96" s="90" t="s">
        <v>56</v>
      </c>
      <c r="C96" s="133">
        <v>20251116</v>
      </c>
      <c r="D96" s="102" t="s">
        <v>1671</v>
      </c>
      <c r="E96" s="92" t="s">
        <v>1858</v>
      </c>
      <c r="F96" s="92" t="s">
        <v>1859</v>
      </c>
      <c r="G96" s="90" t="s">
        <v>60</v>
      </c>
      <c r="H96" s="103" t="s">
        <v>706</v>
      </c>
      <c r="I96" s="103" t="s">
        <v>81</v>
      </c>
      <c r="J96" s="104">
        <v>5.7</v>
      </c>
      <c r="K96" s="102">
        <v>48</v>
      </c>
      <c r="L96" s="102">
        <v>40</v>
      </c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2">
        <v>47.9</v>
      </c>
      <c r="AA96" s="106">
        <f t="shared" si="8"/>
        <v>0.208333333333336</v>
      </c>
      <c r="AB96" s="107">
        <v>88</v>
      </c>
      <c r="AC96" s="108">
        <f>(AB96-Z96)*VLOOKUP(AE96,公斤水的体积!A:B,2,)</f>
        <v>40.217894</v>
      </c>
      <c r="AD96" s="109">
        <f t="shared" si="9"/>
        <v>0.544735000000003</v>
      </c>
      <c r="AE96" s="110">
        <v>25</v>
      </c>
      <c r="AF96" s="111"/>
      <c r="AG96" s="112"/>
      <c r="AH96" s="113">
        <v>1.5</v>
      </c>
      <c r="AI96" s="114">
        <v>151.5</v>
      </c>
      <c r="AJ96" s="115">
        <f t="shared" si="10"/>
        <v>0.99009900990099</v>
      </c>
      <c r="AK96" s="116" t="s">
        <v>64</v>
      </c>
      <c r="AL96" s="116" t="s">
        <v>64</v>
      </c>
      <c r="AM96" s="116" t="s">
        <v>64</v>
      </c>
      <c r="AN96" s="116" t="s">
        <v>64</v>
      </c>
      <c r="AO96" s="116" t="s">
        <v>64</v>
      </c>
      <c r="AP96" s="116" t="s">
        <v>64</v>
      </c>
      <c r="AQ96" s="116" t="s">
        <v>64</v>
      </c>
      <c r="AR96" s="115" t="str">
        <f t="shared" si="11"/>
        <v>合格</v>
      </c>
      <c r="AS96" s="117" t="s">
        <v>65</v>
      </c>
      <c r="AT96">
        <v>20251116</v>
      </c>
      <c r="AU96" s="99">
        <v>15</v>
      </c>
    </row>
    <row r="97" ht="15" spans="1:47">
      <c r="A97" s="101">
        <v>90</v>
      </c>
      <c r="B97" s="90" t="s">
        <v>56</v>
      </c>
      <c r="C97" s="133">
        <v>20251116</v>
      </c>
      <c r="D97" s="102" t="s">
        <v>1671</v>
      </c>
      <c r="E97" s="92" t="s">
        <v>1860</v>
      </c>
      <c r="F97" s="92" t="s">
        <v>1861</v>
      </c>
      <c r="G97" s="90" t="s">
        <v>118</v>
      </c>
      <c r="H97" s="103" t="s">
        <v>1073</v>
      </c>
      <c r="I97" s="103" t="s">
        <v>81</v>
      </c>
      <c r="J97" s="104">
        <v>5.7</v>
      </c>
      <c r="K97" s="102">
        <v>47.9</v>
      </c>
      <c r="L97" s="102">
        <v>38.3</v>
      </c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2">
        <v>47.8</v>
      </c>
      <c r="AA97" s="106">
        <f t="shared" si="8"/>
        <v>0.208768267223385</v>
      </c>
      <c r="AB97" s="107">
        <v>86.2</v>
      </c>
      <c r="AC97" s="108">
        <f>(AB97-Z97)*VLOOKUP(AE97,公斤水的体积!A:B,2,)</f>
        <v>38.512896</v>
      </c>
      <c r="AD97" s="109">
        <f t="shared" si="9"/>
        <v>0.555864229765033</v>
      </c>
      <c r="AE97" s="110">
        <v>25</v>
      </c>
      <c r="AF97" s="111"/>
      <c r="AG97" s="112"/>
      <c r="AH97" s="113">
        <v>2</v>
      </c>
      <c r="AI97" s="114">
        <v>145.7</v>
      </c>
      <c r="AJ97" s="115">
        <f t="shared" si="10"/>
        <v>1.37268359643102</v>
      </c>
      <c r="AK97" s="116" t="s">
        <v>64</v>
      </c>
      <c r="AL97" s="116" t="s">
        <v>64</v>
      </c>
      <c r="AM97" s="116" t="s">
        <v>64</v>
      </c>
      <c r="AN97" s="116" t="s">
        <v>64</v>
      </c>
      <c r="AO97" s="116" t="s">
        <v>64</v>
      </c>
      <c r="AP97" s="116" t="s">
        <v>64</v>
      </c>
      <c r="AQ97" s="116" t="s">
        <v>64</v>
      </c>
      <c r="AR97" s="115" t="str">
        <f t="shared" si="11"/>
        <v>合格</v>
      </c>
      <c r="AS97" s="117" t="s">
        <v>65</v>
      </c>
      <c r="AT97">
        <v>20251116</v>
      </c>
      <c r="AU97" s="99">
        <v>15</v>
      </c>
    </row>
    <row r="98" ht="15" spans="1:47">
      <c r="A98" s="101">
        <v>91</v>
      </c>
      <c r="B98" s="90" t="s">
        <v>56</v>
      </c>
      <c r="C98" s="133">
        <v>20251116</v>
      </c>
      <c r="D98" s="102" t="s">
        <v>1671</v>
      </c>
      <c r="E98" s="92" t="s">
        <v>1862</v>
      </c>
      <c r="F98" s="92" t="s">
        <v>1863</v>
      </c>
      <c r="G98" s="90" t="s">
        <v>60</v>
      </c>
      <c r="H98" s="103" t="s">
        <v>123</v>
      </c>
      <c r="I98" s="103" t="s">
        <v>81</v>
      </c>
      <c r="J98" s="104">
        <v>5.7</v>
      </c>
      <c r="K98" s="102">
        <v>49.2</v>
      </c>
      <c r="L98" s="102">
        <v>40.3</v>
      </c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2">
        <v>49.1</v>
      </c>
      <c r="AA98" s="106">
        <f t="shared" si="8"/>
        <v>0.203252032520328</v>
      </c>
      <c r="AB98" s="107">
        <v>89.5</v>
      </c>
      <c r="AC98" s="108">
        <f>(AB98-Z98)*VLOOKUP(AE98,公斤水的体积!A:B,2,)</f>
        <v>40.518776</v>
      </c>
      <c r="AD98" s="109">
        <f t="shared" si="9"/>
        <v>0.542868486352353</v>
      </c>
      <c r="AE98" s="110">
        <v>25</v>
      </c>
      <c r="AF98" s="111"/>
      <c r="AG98" s="112"/>
      <c r="AH98" s="113">
        <v>1.3</v>
      </c>
      <c r="AI98" s="114">
        <v>149.8</v>
      </c>
      <c r="AJ98" s="115">
        <f t="shared" si="10"/>
        <v>0.867823765020027</v>
      </c>
      <c r="AK98" s="116" t="s">
        <v>64</v>
      </c>
      <c r="AL98" s="116" t="s">
        <v>64</v>
      </c>
      <c r="AM98" s="116" t="s">
        <v>64</v>
      </c>
      <c r="AN98" s="116" t="s">
        <v>64</v>
      </c>
      <c r="AO98" s="116" t="s">
        <v>64</v>
      </c>
      <c r="AP98" s="116" t="s">
        <v>64</v>
      </c>
      <c r="AQ98" s="116" t="s">
        <v>64</v>
      </c>
      <c r="AR98" s="115" t="str">
        <f t="shared" si="11"/>
        <v>合格</v>
      </c>
      <c r="AS98" s="117" t="s">
        <v>65</v>
      </c>
      <c r="AT98">
        <v>20251116</v>
      </c>
      <c r="AU98" s="99">
        <v>15</v>
      </c>
    </row>
    <row r="99" ht="15" spans="1:47">
      <c r="A99" s="101">
        <v>92</v>
      </c>
      <c r="B99" s="90" t="s">
        <v>56</v>
      </c>
      <c r="C99" s="133">
        <v>20251116</v>
      </c>
      <c r="D99" s="102" t="s">
        <v>1671</v>
      </c>
      <c r="E99" s="92" t="s">
        <v>1864</v>
      </c>
      <c r="F99" s="92" t="s">
        <v>1865</v>
      </c>
      <c r="G99" s="90" t="s">
        <v>60</v>
      </c>
      <c r="H99" s="103" t="s">
        <v>1067</v>
      </c>
      <c r="I99" s="103" t="s">
        <v>81</v>
      </c>
      <c r="J99" s="104">
        <v>5.7</v>
      </c>
      <c r="K99" s="102">
        <v>48.5</v>
      </c>
      <c r="L99" s="102">
        <v>40.2</v>
      </c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2">
        <v>48.4</v>
      </c>
      <c r="AA99" s="106">
        <f t="shared" si="8"/>
        <v>0.206185567010312</v>
      </c>
      <c r="AB99" s="107">
        <v>88.7</v>
      </c>
      <c r="AC99" s="108">
        <f>(AB99-Z99)*VLOOKUP(AE99,公斤水的体积!A:B,2,)</f>
        <v>40.418482</v>
      </c>
      <c r="AD99" s="109">
        <f t="shared" si="9"/>
        <v>0.543487562189059</v>
      </c>
      <c r="AE99" s="110">
        <v>25</v>
      </c>
      <c r="AF99" s="111"/>
      <c r="AG99" s="112"/>
      <c r="AH99" s="113">
        <v>2.7</v>
      </c>
      <c r="AI99" s="114">
        <v>150.7</v>
      </c>
      <c r="AJ99" s="115">
        <f t="shared" si="10"/>
        <v>1.79163901791639</v>
      </c>
      <c r="AK99" s="116" t="s">
        <v>64</v>
      </c>
      <c r="AL99" s="116" t="s">
        <v>64</v>
      </c>
      <c r="AM99" s="116" t="s">
        <v>64</v>
      </c>
      <c r="AN99" s="116" t="s">
        <v>64</v>
      </c>
      <c r="AO99" s="116" t="s">
        <v>64</v>
      </c>
      <c r="AP99" s="116" t="s">
        <v>64</v>
      </c>
      <c r="AQ99" s="116" t="s">
        <v>64</v>
      </c>
      <c r="AR99" s="115" t="str">
        <f t="shared" si="11"/>
        <v>合格</v>
      </c>
      <c r="AS99" s="117" t="s">
        <v>65</v>
      </c>
      <c r="AT99">
        <v>20251116</v>
      </c>
      <c r="AU99" s="99">
        <v>15</v>
      </c>
    </row>
    <row r="100" ht="15" spans="1:47">
      <c r="A100" s="101">
        <v>93</v>
      </c>
      <c r="B100" s="90" t="s">
        <v>56</v>
      </c>
      <c r="C100" s="133">
        <v>20251116</v>
      </c>
      <c r="D100" s="102" t="s">
        <v>1671</v>
      </c>
      <c r="E100" s="92" t="s">
        <v>1866</v>
      </c>
      <c r="F100" s="92" t="s">
        <v>1867</v>
      </c>
      <c r="G100" s="90" t="s">
        <v>60</v>
      </c>
      <c r="H100" s="103" t="s">
        <v>1067</v>
      </c>
      <c r="I100" s="103" t="s">
        <v>81</v>
      </c>
      <c r="J100" s="104">
        <v>5.7</v>
      </c>
      <c r="K100" s="102">
        <v>49.9</v>
      </c>
      <c r="L100" s="102">
        <v>40.2</v>
      </c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2">
        <v>49.8</v>
      </c>
      <c r="AA100" s="106">
        <f t="shared" si="8"/>
        <v>0.200400801603209</v>
      </c>
      <c r="AB100" s="107">
        <v>90.1</v>
      </c>
      <c r="AC100" s="108">
        <f>(AB100-Z100)*VLOOKUP(AE100,公斤水的体积!A:B,2,)</f>
        <v>40.418482</v>
      </c>
      <c r="AD100" s="109">
        <f t="shared" si="9"/>
        <v>0.543487562189041</v>
      </c>
      <c r="AE100" s="110">
        <v>25</v>
      </c>
      <c r="AF100" s="111"/>
      <c r="AG100" s="112"/>
      <c r="AH100" s="113">
        <v>2.8</v>
      </c>
      <c r="AI100" s="114">
        <v>147.8</v>
      </c>
      <c r="AJ100" s="115">
        <f t="shared" si="10"/>
        <v>1.89445196211096</v>
      </c>
      <c r="AK100" s="116" t="s">
        <v>64</v>
      </c>
      <c r="AL100" s="116" t="s">
        <v>64</v>
      </c>
      <c r="AM100" s="116" t="s">
        <v>64</v>
      </c>
      <c r="AN100" s="116" t="s">
        <v>64</v>
      </c>
      <c r="AO100" s="116" t="s">
        <v>64</v>
      </c>
      <c r="AP100" s="116" t="s">
        <v>64</v>
      </c>
      <c r="AQ100" s="116" t="s">
        <v>64</v>
      </c>
      <c r="AR100" s="115" t="str">
        <f t="shared" si="11"/>
        <v>合格</v>
      </c>
      <c r="AS100" s="117" t="s">
        <v>65</v>
      </c>
      <c r="AT100">
        <v>20251116</v>
      </c>
      <c r="AU100" s="99">
        <v>15</v>
      </c>
    </row>
    <row r="101" ht="15" spans="1:47">
      <c r="A101" s="101">
        <v>94</v>
      </c>
      <c r="B101" s="90" t="s">
        <v>56</v>
      </c>
      <c r="C101" s="133">
        <v>20251116</v>
      </c>
      <c r="D101" s="102" t="s">
        <v>1671</v>
      </c>
      <c r="E101" s="92" t="s">
        <v>1868</v>
      </c>
      <c r="F101" s="92" t="s">
        <v>1869</v>
      </c>
      <c r="G101" s="90" t="s">
        <v>60</v>
      </c>
      <c r="H101" s="103" t="s">
        <v>706</v>
      </c>
      <c r="I101" s="103" t="s">
        <v>81</v>
      </c>
      <c r="J101" s="104">
        <v>5.7</v>
      </c>
      <c r="K101" s="102">
        <v>48.7</v>
      </c>
      <c r="L101" s="102">
        <v>40.5</v>
      </c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2">
        <v>48.6</v>
      </c>
      <c r="AA101" s="106">
        <f t="shared" si="8"/>
        <v>0.205338809034911</v>
      </c>
      <c r="AB101" s="107">
        <v>89.2</v>
      </c>
      <c r="AC101" s="108">
        <f>(AB101-Z101)*VLOOKUP(AE101,公斤水的体积!A:B,2,)</f>
        <v>40.719364</v>
      </c>
      <c r="AD101" s="109">
        <f t="shared" si="9"/>
        <v>0.541639506172837</v>
      </c>
      <c r="AE101" s="110">
        <v>25</v>
      </c>
      <c r="AF101" s="111"/>
      <c r="AG101" s="112"/>
      <c r="AH101" s="113">
        <v>2.5</v>
      </c>
      <c r="AI101" s="114">
        <v>153.5</v>
      </c>
      <c r="AJ101" s="115">
        <f t="shared" si="10"/>
        <v>1.62866449511401</v>
      </c>
      <c r="AK101" s="116" t="s">
        <v>64</v>
      </c>
      <c r="AL101" s="116" t="s">
        <v>64</v>
      </c>
      <c r="AM101" s="116" t="s">
        <v>64</v>
      </c>
      <c r="AN101" s="116" t="s">
        <v>64</v>
      </c>
      <c r="AO101" s="116" t="s">
        <v>64</v>
      </c>
      <c r="AP101" s="116" t="s">
        <v>64</v>
      </c>
      <c r="AQ101" s="116" t="s">
        <v>64</v>
      </c>
      <c r="AR101" s="115" t="str">
        <f t="shared" si="11"/>
        <v>合格</v>
      </c>
      <c r="AS101" s="117" t="s">
        <v>65</v>
      </c>
      <c r="AT101">
        <v>20251116</v>
      </c>
      <c r="AU101" s="99">
        <v>15</v>
      </c>
    </row>
    <row r="102" ht="15" spans="1:47">
      <c r="A102" s="101">
        <v>95</v>
      </c>
      <c r="B102" s="90" t="s">
        <v>56</v>
      </c>
      <c r="C102" s="133">
        <v>20251116</v>
      </c>
      <c r="D102" s="102" t="s">
        <v>1671</v>
      </c>
      <c r="E102" s="92" t="s">
        <v>1870</v>
      </c>
      <c r="F102" s="92" t="s">
        <v>1871</v>
      </c>
      <c r="G102" s="90" t="s">
        <v>60</v>
      </c>
      <c r="H102" s="103" t="s">
        <v>123</v>
      </c>
      <c r="I102" s="103" t="s">
        <v>81</v>
      </c>
      <c r="J102" s="104">
        <v>5.7</v>
      </c>
      <c r="K102" s="102">
        <v>48.4</v>
      </c>
      <c r="L102" s="102">
        <v>40</v>
      </c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2">
        <v>48.3</v>
      </c>
      <c r="AA102" s="106">
        <f t="shared" si="8"/>
        <v>0.206611570247937</v>
      </c>
      <c r="AB102" s="107">
        <v>88.4</v>
      </c>
      <c r="AC102" s="108">
        <f>(AB102-Z102)*VLOOKUP(AE102,公斤水的体积!A:B,2,)</f>
        <v>40.217894</v>
      </c>
      <c r="AD102" s="109">
        <f t="shared" si="9"/>
        <v>0.544735000000021</v>
      </c>
      <c r="AE102" s="110">
        <v>25</v>
      </c>
      <c r="AF102" s="111"/>
      <c r="AG102" s="112"/>
      <c r="AH102" s="113">
        <v>3.4</v>
      </c>
      <c r="AI102" s="114">
        <v>157.2</v>
      </c>
      <c r="AJ102" s="115">
        <f t="shared" si="10"/>
        <v>2.16284987277354</v>
      </c>
      <c r="AK102" s="116" t="s">
        <v>64</v>
      </c>
      <c r="AL102" s="116" t="s">
        <v>64</v>
      </c>
      <c r="AM102" s="116" t="s">
        <v>64</v>
      </c>
      <c r="AN102" s="116" t="s">
        <v>64</v>
      </c>
      <c r="AO102" s="116" t="s">
        <v>64</v>
      </c>
      <c r="AP102" s="116" t="s">
        <v>64</v>
      </c>
      <c r="AQ102" s="116" t="s">
        <v>64</v>
      </c>
      <c r="AR102" s="115" t="str">
        <f t="shared" si="11"/>
        <v>合格</v>
      </c>
      <c r="AS102" s="117" t="s">
        <v>65</v>
      </c>
      <c r="AT102">
        <v>20251116</v>
      </c>
      <c r="AU102" s="99">
        <v>15</v>
      </c>
    </row>
    <row r="103" ht="15" spans="1:47">
      <c r="A103" s="101">
        <v>96</v>
      </c>
      <c r="B103" s="90" t="s">
        <v>56</v>
      </c>
      <c r="C103" s="133">
        <v>20251116</v>
      </c>
      <c r="D103" s="102" t="s">
        <v>1671</v>
      </c>
      <c r="E103" s="92" t="s">
        <v>1872</v>
      </c>
      <c r="F103" s="92" t="s">
        <v>1873</v>
      </c>
      <c r="G103" s="90" t="s">
        <v>60</v>
      </c>
      <c r="H103" s="103" t="s">
        <v>123</v>
      </c>
      <c r="I103" s="103" t="s">
        <v>152</v>
      </c>
      <c r="J103" s="104">
        <v>5.7</v>
      </c>
      <c r="K103" s="102">
        <v>49.3</v>
      </c>
      <c r="L103" s="102">
        <v>40</v>
      </c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2">
        <v>49.2</v>
      </c>
      <c r="AA103" s="106">
        <f t="shared" si="8"/>
        <v>0.202839756592281</v>
      </c>
      <c r="AB103" s="107">
        <v>89.3</v>
      </c>
      <c r="AC103" s="108">
        <f>(AB103-Z103)*VLOOKUP(AE103,公斤水的体积!A:B,2,)</f>
        <v>40.217894</v>
      </c>
      <c r="AD103" s="109">
        <f t="shared" si="9"/>
        <v>0.544734999999985</v>
      </c>
      <c r="AE103" s="110">
        <v>25</v>
      </c>
      <c r="AF103" s="111"/>
      <c r="AG103" s="112"/>
      <c r="AH103" s="113">
        <v>1.5</v>
      </c>
      <c r="AI103" s="114">
        <v>147.4</v>
      </c>
      <c r="AJ103" s="115">
        <f t="shared" si="10"/>
        <v>1.01763907734057</v>
      </c>
      <c r="AK103" s="116" t="s">
        <v>64</v>
      </c>
      <c r="AL103" s="116" t="s">
        <v>64</v>
      </c>
      <c r="AM103" s="116" t="s">
        <v>64</v>
      </c>
      <c r="AN103" s="116" t="s">
        <v>64</v>
      </c>
      <c r="AO103" s="116" t="s">
        <v>64</v>
      </c>
      <c r="AP103" s="116" t="s">
        <v>64</v>
      </c>
      <c r="AQ103" s="116" t="s">
        <v>64</v>
      </c>
      <c r="AR103" s="115" t="str">
        <f t="shared" si="11"/>
        <v>合格</v>
      </c>
      <c r="AS103" s="117" t="s">
        <v>65</v>
      </c>
      <c r="AT103">
        <v>20251116</v>
      </c>
      <c r="AU103" s="99">
        <v>15</v>
      </c>
    </row>
    <row r="104" ht="15" spans="1:47">
      <c r="A104" s="101">
        <v>97</v>
      </c>
      <c r="B104" s="90" t="s">
        <v>56</v>
      </c>
      <c r="C104" s="133">
        <v>20251116</v>
      </c>
      <c r="D104" s="102" t="s">
        <v>1671</v>
      </c>
      <c r="E104" s="92" t="s">
        <v>1874</v>
      </c>
      <c r="F104" s="92" t="s">
        <v>1875</v>
      </c>
      <c r="G104" s="90" t="s">
        <v>79</v>
      </c>
      <c r="H104" s="103" t="s">
        <v>1756</v>
      </c>
      <c r="I104" s="103" t="s">
        <v>81</v>
      </c>
      <c r="J104" s="104">
        <v>5.7</v>
      </c>
      <c r="K104" s="102">
        <v>53.9</v>
      </c>
      <c r="L104" s="102">
        <v>41</v>
      </c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2">
        <v>53.8</v>
      </c>
      <c r="AA104" s="106">
        <f t="shared" si="8"/>
        <v>0.185528756957331</v>
      </c>
      <c r="AB104" s="107">
        <v>94.9</v>
      </c>
      <c r="AC104" s="108">
        <f>(AB104-Z104)*VLOOKUP(AE104,公斤水的体积!A:B,2,)</f>
        <v>41.220834</v>
      </c>
      <c r="AD104" s="109">
        <f t="shared" si="9"/>
        <v>0.538619512195131</v>
      </c>
      <c r="AE104" s="110">
        <v>25</v>
      </c>
      <c r="AF104" s="111"/>
      <c r="AG104" s="112"/>
      <c r="AH104" s="113">
        <v>1.1</v>
      </c>
      <c r="AI104" s="114">
        <v>143.1</v>
      </c>
      <c r="AJ104" s="115">
        <f t="shared" si="10"/>
        <v>0.76869322152341</v>
      </c>
      <c r="AK104" s="116" t="s">
        <v>64</v>
      </c>
      <c r="AL104" s="116" t="s">
        <v>64</v>
      </c>
      <c r="AM104" s="116" t="s">
        <v>64</v>
      </c>
      <c r="AN104" s="116" t="s">
        <v>64</v>
      </c>
      <c r="AO104" s="116" t="s">
        <v>64</v>
      </c>
      <c r="AP104" s="116" t="s">
        <v>64</v>
      </c>
      <c r="AQ104" s="116" t="s">
        <v>64</v>
      </c>
      <c r="AR104" s="115" t="str">
        <f t="shared" si="11"/>
        <v>合格</v>
      </c>
      <c r="AS104" s="117" t="s">
        <v>65</v>
      </c>
      <c r="AT104">
        <v>20251116</v>
      </c>
      <c r="AU104" s="99">
        <v>15</v>
      </c>
    </row>
    <row r="105" ht="15" spans="1:47">
      <c r="A105" s="101">
        <v>98</v>
      </c>
      <c r="B105" s="90" t="s">
        <v>56</v>
      </c>
      <c r="C105" s="133">
        <v>20251116</v>
      </c>
      <c r="D105" s="102" t="s">
        <v>1671</v>
      </c>
      <c r="E105" s="92" t="s">
        <v>1876</v>
      </c>
      <c r="F105" s="92" t="s">
        <v>1877</v>
      </c>
      <c r="G105" s="90" t="s">
        <v>60</v>
      </c>
      <c r="H105" s="103" t="s">
        <v>706</v>
      </c>
      <c r="I105" s="103" t="s">
        <v>152</v>
      </c>
      <c r="J105" s="104">
        <v>5.7</v>
      </c>
      <c r="K105" s="102">
        <v>48.1</v>
      </c>
      <c r="L105" s="102">
        <v>40.4</v>
      </c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2">
        <v>48</v>
      </c>
      <c r="AA105" s="106">
        <f t="shared" si="8"/>
        <v>0.207900207900211</v>
      </c>
      <c r="AB105" s="107">
        <v>88.5</v>
      </c>
      <c r="AC105" s="108">
        <f>(AB105-Z105)*VLOOKUP(AE105,公斤水的体积!A:B,2,)</f>
        <v>40.61907</v>
      </c>
      <c r="AD105" s="109">
        <f t="shared" si="9"/>
        <v>0.54225247524753</v>
      </c>
      <c r="AE105" s="110">
        <v>25</v>
      </c>
      <c r="AF105" s="111"/>
      <c r="AG105" s="112"/>
      <c r="AH105" s="113">
        <v>2.2</v>
      </c>
      <c r="AI105" s="114">
        <v>156.3</v>
      </c>
      <c r="AJ105" s="115">
        <f t="shared" si="10"/>
        <v>1.40754958413308</v>
      </c>
      <c r="AK105" s="116" t="s">
        <v>64</v>
      </c>
      <c r="AL105" s="116" t="s">
        <v>64</v>
      </c>
      <c r="AM105" s="116" t="s">
        <v>64</v>
      </c>
      <c r="AN105" s="116" t="s">
        <v>64</v>
      </c>
      <c r="AO105" s="116" t="s">
        <v>64</v>
      </c>
      <c r="AP105" s="116" t="s">
        <v>64</v>
      </c>
      <c r="AQ105" s="116" t="s">
        <v>64</v>
      </c>
      <c r="AR105" s="115" t="str">
        <f t="shared" si="11"/>
        <v>合格</v>
      </c>
      <c r="AS105" s="117" t="s">
        <v>65</v>
      </c>
      <c r="AT105">
        <v>20251116</v>
      </c>
      <c r="AU105" s="99">
        <v>15</v>
      </c>
    </row>
    <row r="106" ht="15" spans="1:47">
      <c r="A106" s="101">
        <v>99</v>
      </c>
      <c r="B106" s="90" t="s">
        <v>56</v>
      </c>
      <c r="C106" s="133">
        <v>20251116</v>
      </c>
      <c r="D106" s="102" t="s">
        <v>1671</v>
      </c>
      <c r="E106" s="92" t="s">
        <v>1878</v>
      </c>
      <c r="F106" s="92" t="s">
        <v>1879</v>
      </c>
      <c r="G106" s="90" t="s">
        <v>60</v>
      </c>
      <c r="H106" s="103" t="s">
        <v>653</v>
      </c>
      <c r="I106" s="103" t="s">
        <v>81</v>
      </c>
      <c r="J106" s="118">
        <v>5</v>
      </c>
      <c r="K106" s="102">
        <v>44.6</v>
      </c>
      <c r="L106" s="102">
        <v>40</v>
      </c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2">
        <v>44.5</v>
      </c>
      <c r="AA106" s="106">
        <f t="shared" si="8"/>
        <v>0.224215246636774</v>
      </c>
      <c r="AB106" s="107">
        <v>84.6</v>
      </c>
      <c r="AC106" s="108">
        <f>(AB106-Z106)*VLOOKUP(AE106,公斤水的体积!A:B,2,)</f>
        <v>40.217894</v>
      </c>
      <c r="AD106" s="109">
        <f t="shared" si="9"/>
        <v>0.544734999999985</v>
      </c>
      <c r="AE106" s="110">
        <v>25</v>
      </c>
      <c r="AF106" s="111"/>
      <c r="AG106" s="112"/>
      <c r="AH106" s="113">
        <v>2</v>
      </c>
      <c r="AI106" s="114">
        <v>167.9</v>
      </c>
      <c r="AJ106" s="115">
        <f t="shared" si="10"/>
        <v>1.19118522930316</v>
      </c>
      <c r="AK106" s="116" t="s">
        <v>64</v>
      </c>
      <c r="AL106" s="116" t="s">
        <v>64</v>
      </c>
      <c r="AM106" s="116" t="s">
        <v>64</v>
      </c>
      <c r="AN106" s="116" t="s">
        <v>64</v>
      </c>
      <c r="AO106" s="116" t="s">
        <v>64</v>
      </c>
      <c r="AP106" s="116" t="s">
        <v>64</v>
      </c>
      <c r="AQ106" s="116" t="s">
        <v>64</v>
      </c>
      <c r="AR106" s="115" t="str">
        <f t="shared" si="11"/>
        <v>合格</v>
      </c>
      <c r="AS106" s="117" t="s">
        <v>65</v>
      </c>
      <c r="AT106">
        <v>20251116</v>
      </c>
      <c r="AU106" s="99">
        <v>15</v>
      </c>
    </row>
    <row r="107" ht="15" spans="1:47">
      <c r="A107" s="101">
        <v>100</v>
      </c>
      <c r="B107" s="90" t="s">
        <v>56</v>
      </c>
      <c r="C107" s="133">
        <v>20251116</v>
      </c>
      <c r="D107" s="102" t="s">
        <v>1671</v>
      </c>
      <c r="E107" s="92" t="s">
        <v>1880</v>
      </c>
      <c r="F107" s="92" t="s">
        <v>1881</v>
      </c>
      <c r="G107" s="90" t="s">
        <v>60</v>
      </c>
      <c r="H107" s="103" t="s">
        <v>706</v>
      </c>
      <c r="I107" s="103" t="s">
        <v>81</v>
      </c>
      <c r="J107" s="104">
        <v>5.7</v>
      </c>
      <c r="K107" s="102">
        <v>47.3</v>
      </c>
      <c r="L107" s="102">
        <v>40.3</v>
      </c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2">
        <v>47.2</v>
      </c>
      <c r="AA107" s="106">
        <f t="shared" si="8"/>
        <v>0.211416490486246</v>
      </c>
      <c r="AB107" s="107">
        <v>87.6</v>
      </c>
      <c r="AC107" s="108">
        <f>(AB107-Z107)*VLOOKUP(AE107,公斤水的体积!A:B,2,)</f>
        <v>40.518776</v>
      </c>
      <c r="AD107" s="109">
        <f t="shared" si="9"/>
        <v>0.542868486352336</v>
      </c>
      <c r="AE107" s="110">
        <v>25</v>
      </c>
      <c r="AF107" s="111"/>
      <c r="AG107" s="112"/>
      <c r="AH107" s="113">
        <v>1.2</v>
      </c>
      <c r="AI107" s="114">
        <v>153.9</v>
      </c>
      <c r="AJ107" s="115">
        <f t="shared" si="10"/>
        <v>0.779727095516569</v>
      </c>
      <c r="AK107" s="116" t="s">
        <v>64</v>
      </c>
      <c r="AL107" s="116" t="s">
        <v>64</v>
      </c>
      <c r="AM107" s="116" t="s">
        <v>64</v>
      </c>
      <c r="AN107" s="116" t="s">
        <v>64</v>
      </c>
      <c r="AO107" s="116" t="s">
        <v>64</v>
      </c>
      <c r="AP107" s="116" t="s">
        <v>64</v>
      </c>
      <c r="AQ107" s="116" t="s">
        <v>64</v>
      </c>
      <c r="AR107" s="115" t="str">
        <f t="shared" si="11"/>
        <v>合格</v>
      </c>
      <c r="AS107" s="117" t="s">
        <v>65</v>
      </c>
      <c r="AT107">
        <v>20251116</v>
      </c>
      <c r="AU107" s="99">
        <v>15</v>
      </c>
    </row>
    <row r="108" ht="15" spans="1:47">
      <c r="A108" s="101">
        <v>101</v>
      </c>
      <c r="B108" s="90" t="s">
        <v>56</v>
      </c>
      <c r="C108" s="133">
        <v>20251116</v>
      </c>
      <c r="D108" s="102" t="s">
        <v>1671</v>
      </c>
      <c r="E108" s="92" t="s">
        <v>1882</v>
      </c>
      <c r="F108" s="92" t="s">
        <v>1883</v>
      </c>
      <c r="G108" s="90" t="s">
        <v>60</v>
      </c>
      <c r="H108" s="103" t="s">
        <v>1067</v>
      </c>
      <c r="I108" s="103" t="s">
        <v>81</v>
      </c>
      <c r="J108" s="104">
        <v>5.7</v>
      </c>
      <c r="K108" s="102">
        <v>48.4</v>
      </c>
      <c r="L108" s="102">
        <v>40.1</v>
      </c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2">
        <v>48.3</v>
      </c>
      <c r="AA108" s="106">
        <f t="shared" si="8"/>
        <v>0.206611570247937</v>
      </c>
      <c r="AB108" s="107">
        <v>88.5</v>
      </c>
      <c r="AC108" s="108">
        <f>(AB108-Z108)*VLOOKUP(AE108,公斤水的体积!A:B,2,)</f>
        <v>40.318188</v>
      </c>
      <c r="AD108" s="109">
        <f t="shared" si="9"/>
        <v>0.54410972568578</v>
      </c>
      <c r="AE108" s="110">
        <v>25</v>
      </c>
      <c r="AF108" s="111"/>
      <c r="AG108" s="112"/>
      <c r="AH108" s="113">
        <v>3.6</v>
      </c>
      <c r="AI108" s="114">
        <v>153</v>
      </c>
      <c r="AJ108" s="115">
        <f t="shared" si="10"/>
        <v>2.35294117647059</v>
      </c>
      <c r="AK108" s="116" t="s">
        <v>64</v>
      </c>
      <c r="AL108" s="116" t="s">
        <v>64</v>
      </c>
      <c r="AM108" s="116" t="s">
        <v>64</v>
      </c>
      <c r="AN108" s="116" t="s">
        <v>64</v>
      </c>
      <c r="AO108" s="116" t="s">
        <v>64</v>
      </c>
      <c r="AP108" s="116" t="s">
        <v>64</v>
      </c>
      <c r="AQ108" s="116" t="s">
        <v>64</v>
      </c>
      <c r="AR108" s="115" t="str">
        <f t="shared" si="11"/>
        <v>合格</v>
      </c>
      <c r="AS108" s="117" t="s">
        <v>65</v>
      </c>
      <c r="AT108">
        <v>20251116</v>
      </c>
      <c r="AU108" s="99">
        <v>15</v>
      </c>
    </row>
    <row r="109" ht="15" spans="1:47">
      <c r="A109" s="101">
        <v>102</v>
      </c>
      <c r="B109" s="90" t="s">
        <v>56</v>
      </c>
      <c r="C109" s="133">
        <v>20251116</v>
      </c>
      <c r="D109" s="102" t="s">
        <v>1671</v>
      </c>
      <c r="E109" s="92" t="s">
        <v>1884</v>
      </c>
      <c r="F109" s="92" t="s">
        <v>1885</v>
      </c>
      <c r="G109" s="90" t="s">
        <v>60</v>
      </c>
      <c r="H109" s="103" t="s">
        <v>1067</v>
      </c>
      <c r="I109" s="103" t="s">
        <v>81</v>
      </c>
      <c r="J109" s="104">
        <v>5.7</v>
      </c>
      <c r="K109" s="102">
        <v>48.4</v>
      </c>
      <c r="L109" s="102">
        <v>40.1</v>
      </c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2">
        <v>48.3</v>
      </c>
      <c r="AA109" s="106">
        <f t="shared" si="8"/>
        <v>0.206611570247937</v>
      </c>
      <c r="AB109" s="107">
        <v>88.5</v>
      </c>
      <c r="AC109" s="108">
        <f>(AB109-Z109)*VLOOKUP(AE109,公斤水的体积!A:B,2,)</f>
        <v>40.318188</v>
      </c>
      <c r="AD109" s="109">
        <f t="shared" si="9"/>
        <v>0.54410972568578</v>
      </c>
      <c r="AE109" s="110">
        <v>25</v>
      </c>
      <c r="AF109" s="111"/>
      <c r="AG109" s="112"/>
      <c r="AH109" s="113">
        <v>4.1</v>
      </c>
      <c r="AI109" s="114">
        <v>154.4</v>
      </c>
      <c r="AJ109" s="115">
        <f t="shared" si="10"/>
        <v>2.65544041450777</v>
      </c>
      <c r="AK109" s="116" t="s">
        <v>64</v>
      </c>
      <c r="AL109" s="116" t="s">
        <v>64</v>
      </c>
      <c r="AM109" s="116" t="s">
        <v>64</v>
      </c>
      <c r="AN109" s="116" t="s">
        <v>64</v>
      </c>
      <c r="AO109" s="116" t="s">
        <v>64</v>
      </c>
      <c r="AP109" s="116" t="s">
        <v>64</v>
      </c>
      <c r="AQ109" s="116" t="s">
        <v>64</v>
      </c>
      <c r="AR109" s="115" t="str">
        <f t="shared" si="11"/>
        <v>合格</v>
      </c>
      <c r="AS109" s="117" t="s">
        <v>65</v>
      </c>
      <c r="AT109">
        <v>20251116</v>
      </c>
      <c r="AU109" s="99">
        <v>15</v>
      </c>
    </row>
    <row r="110" ht="15" spans="1:47">
      <c r="A110" s="101">
        <v>103</v>
      </c>
      <c r="B110" s="90" t="s">
        <v>56</v>
      </c>
      <c r="C110" s="133">
        <v>20251116</v>
      </c>
      <c r="D110" s="102" t="s">
        <v>1671</v>
      </c>
      <c r="E110" s="92" t="s">
        <v>1886</v>
      </c>
      <c r="F110" s="92" t="s">
        <v>1887</v>
      </c>
      <c r="G110" s="90" t="s">
        <v>60</v>
      </c>
      <c r="H110" s="103" t="s">
        <v>1067</v>
      </c>
      <c r="I110" s="103" t="s">
        <v>81</v>
      </c>
      <c r="J110" s="104">
        <v>5.7</v>
      </c>
      <c r="K110" s="102">
        <v>48.3</v>
      </c>
      <c r="L110" s="102">
        <v>40</v>
      </c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2">
        <v>48.2</v>
      </c>
      <c r="AA110" s="106">
        <f t="shared" si="8"/>
        <v>0.207039337474108</v>
      </c>
      <c r="AB110" s="107">
        <v>88.3</v>
      </c>
      <c r="AC110" s="108">
        <f>(AB110-Z110)*VLOOKUP(AE110,公斤水的体积!A:B,2,)</f>
        <v>40.217894</v>
      </c>
      <c r="AD110" s="109">
        <f t="shared" si="9"/>
        <v>0.544734999999985</v>
      </c>
      <c r="AE110" s="110">
        <v>25</v>
      </c>
      <c r="AF110" s="111"/>
      <c r="AG110" s="112"/>
      <c r="AH110" s="113">
        <v>3.1</v>
      </c>
      <c r="AI110" s="114">
        <v>152.2</v>
      </c>
      <c r="AJ110" s="115">
        <f t="shared" si="10"/>
        <v>2.03679369250986</v>
      </c>
      <c r="AK110" s="116" t="s">
        <v>64</v>
      </c>
      <c r="AL110" s="116" t="s">
        <v>64</v>
      </c>
      <c r="AM110" s="116" t="s">
        <v>64</v>
      </c>
      <c r="AN110" s="116" t="s">
        <v>64</v>
      </c>
      <c r="AO110" s="116" t="s">
        <v>64</v>
      </c>
      <c r="AP110" s="116" t="s">
        <v>64</v>
      </c>
      <c r="AQ110" s="116" t="s">
        <v>64</v>
      </c>
      <c r="AR110" s="115" t="str">
        <f t="shared" si="11"/>
        <v>合格</v>
      </c>
      <c r="AS110" s="117" t="s">
        <v>65</v>
      </c>
      <c r="AT110">
        <v>20251116</v>
      </c>
      <c r="AU110" s="99">
        <v>15</v>
      </c>
    </row>
    <row r="111" ht="15" spans="1:47">
      <c r="A111" s="101">
        <v>104</v>
      </c>
      <c r="B111" s="90" t="s">
        <v>56</v>
      </c>
      <c r="C111" s="133">
        <v>20251116</v>
      </c>
      <c r="D111" s="102" t="s">
        <v>1671</v>
      </c>
      <c r="E111" s="92" t="s">
        <v>1888</v>
      </c>
      <c r="F111" s="92" t="s">
        <v>1889</v>
      </c>
      <c r="G111" s="90" t="s">
        <v>60</v>
      </c>
      <c r="H111" s="103" t="s">
        <v>653</v>
      </c>
      <c r="I111" s="103" t="s">
        <v>81</v>
      </c>
      <c r="J111" s="118">
        <v>5</v>
      </c>
      <c r="K111" s="102">
        <v>44.1</v>
      </c>
      <c r="L111" s="102">
        <v>40</v>
      </c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2">
        <v>44</v>
      </c>
      <c r="AA111" s="106">
        <f t="shared" si="8"/>
        <v>0.226757369614516</v>
      </c>
      <c r="AB111" s="107">
        <v>84.1</v>
      </c>
      <c r="AC111" s="108">
        <f>(AB111-Z111)*VLOOKUP(AE111,公斤水的体积!A:B,2,)</f>
        <v>40.217894</v>
      </c>
      <c r="AD111" s="109">
        <f t="shared" si="9"/>
        <v>0.544734999999985</v>
      </c>
      <c r="AE111" s="110">
        <v>25</v>
      </c>
      <c r="AF111" s="111"/>
      <c r="AG111" s="112"/>
      <c r="AH111" s="113">
        <v>4.5</v>
      </c>
      <c r="AI111" s="114">
        <v>173.6</v>
      </c>
      <c r="AJ111" s="115">
        <f t="shared" si="10"/>
        <v>2.59216589861751</v>
      </c>
      <c r="AK111" s="116" t="s">
        <v>64</v>
      </c>
      <c r="AL111" s="116" t="s">
        <v>64</v>
      </c>
      <c r="AM111" s="116" t="s">
        <v>64</v>
      </c>
      <c r="AN111" s="116" t="s">
        <v>64</v>
      </c>
      <c r="AO111" s="116" t="s">
        <v>64</v>
      </c>
      <c r="AP111" s="116" t="s">
        <v>64</v>
      </c>
      <c r="AQ111" s="116" t="s">
        <v>64</v>
      </c>
      <c r="AR111" s="115" t="str">
        <f t="shared" si="11"/>
        <v>合格</v>
      </c>
      <c r="AS111" s="117" t="s">
        <v>65</v>
      </c>
      <c r="AT111">
        <v>20251116</v>
      </c>
      <c r="AU111" s="99">
        <v>15</v>
      </c>
    </row>
    <row r="112" ht="15" spans="1:47">
      <c r="A112" s="101">
        <v>105</v>
      </c>
      <c r="B112" s="90" t="s">
        <v>56</v>
      </c>
      <c r="C112" s="133">
        <v>20251116</v>
      </c>
      <c r="D112" s="102" t="s">
        <v>1671</v>
      </c>
      <c r="E112" s="92" t="s">
        <v>1890</v>
      </c>
      <c r="F112" s="92" t="s">
        <v>1891</v>
      </c>
      <c r="G112" s="90" t="s">
        <v>60</v>
      </c>
      <c r="H112" s="103" t="s">
        <v>706</v>
      </c>
      <c r="I112" s="103" t="s">
        <v>152</v>
      </c>
      <c r="J112" s="104">
        <v>5.7</v>
      </c>
      <c r="K112" s="102">
        <v>48.1</v>
      </c>
      <c r="L112" s="102">
        <v>40.2</v>
      </c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2">
        <v>48</v>
      </c>
      <c r="AA112" s="106">
        <f t="shared" si="8"/>
        <v>0.207900207900211</v>
      </c>
      <c r="AB112" s="107">
        <v>88.3</v>
      </c>
      <c r="AC112" s="108">
        <f>(AB112-Z112)*VLOOKUP(AE112,公斤水的体积!A:B,2,)</f>
        <v>40.418482</v>
      </c>
      <c r="AD112" s="109">
        <f t="shared" si="9"/>
        <v>0.543487562189041</v>
      </c>
      <c r="AE112" s="110">
        <v>25</v>
      </c>
      <c r="AF112" s="111"/>
      <c r="AG112" s="112"/>
      <c r="AH112" s="113">
        <v>5.1</v>
      </c>
      <c r="AI112" s="114">
        <v>156.2</v>
      </c>
      <c r="AJ112" s="115">
        <f t="shared" si="10"/>
        <v>3.26504481434059</v>
      </c>
      <c r="AK112" s="116" t="s">
        <v>64</v>
      </c>
      <c r="AL112" s="116" t="s">
        <v>64</v>
      </c>
      <c r="AM112" s="116" t="s">
        <v>64</v>
      </c>
      <c r="AN112" s="116" t="s">
        <v>64</v>
      </c>
      <c r="AO112" s="116" t="s">
        <v>64</v>
      </c>
      <c r="AP112" s="116" t="s">
        <v>64</v>
      </c>
      <c r="AQ112" s="116" t="s">
        <v>64</v>
      </c>
      <c r="AR112" s="115" t="str">
        <f t="shared" si="11"/>
        <v>合格</v>
      </c>
      <c r="AS112" s="117" t="s">
        <v>65</v>
      </c>
      <c r="AT112">
        <v>20251116</v>
      </c>
      <c r="AU112" s="99">
        <v>15</v>
      </c>
    </row>
    <row r="113" ht="15" spans="1:47">
      <c r="A113" s="101">
        <v>106</v>
      </c>
      <c r="B113" s="90" t="s">
        <v>56</v>
      </c>
      <c r="C113" s="133">
        <v>20251117</v>
      </c>
      <c r="D113" s="102" t="s">
        <v>1671</v>
      </c>
      <c r="E113" s="92" t="s">
        <v>1892</v>
      </c>
      <c r="F113" s="92" t="s">
        <v>1893</v>
      </c>
      <c r="G113" s="90" t="s">
        <v>60</v>
      </c>
      <c r="H113" s="103" t="s">
        <v>177</v>
      </c>
      <c r="I113" s="103" t="s">
        <v>81</v>
      </c>
      <c r="J113" s="104">
        <v>5.7</v>
      </c>
      <c r="K113" s="102">
        <v>48.2</v>
      </c>
      <c r="L113" s="102">
        <v>40</v>
      </c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2">
        <v>48.1</v>
      </c>
      <c r="AA113" s="106">
        <f t="shared" si="8"/>
        <v>0.207468879668053</v>
      </c>
      <c r="AB113" s="107">
        <v>88.2</v>
      </c>
      <c r="AC113" s="108">
        <f>(AB113-Z113)*VLOOKUP(AE113,公斤水的体积!A:B,2,)</f>
        <v>40.189824</v>
      </c>
      <c r="AD113" s="109">
        <f t="shared" si="9"/>
        <v>0.474560000000004</v>
      </c>
      <c r="AE113" s="110">
        <v>23</v>
      </c>
      <c r="AF113" s="111"/>
      <c r="AG113" s="112"/>
      <c r="AH113" s="113">
        <v>5.1</v>
      </c>
      <c r="AI113" s="114">
        <v>157.4</v>
      </c>
      <c r="AJ113" s="115">
        <f t="shared" si="10"/>
        <v>3.24015247776366</v>
      </c>
      <c r="AK113" s="116" t="s">
        <v>64</v>
      </c>
      <c r="AL113" s="116" t="s">
        <v>64</v>
      </c>
      <c r="AM113" s="116" t="s">
        <v>64</v>
      </c>
      <c r="AN113" s="116" t="s">
        <v>64</v>
      </c>
      <c r="AO113" s="116" t="s">
        <v>64</v>
      </c>
      <c r="AP113" s="116" t="s">
        <v>64</v>
      </c>
      <c r="AQ113" s="116" t="s">
        <v>64</v>
      </c>
      <c r="AR113" s="115" t="str">
        <f t="shared" si="11"/>
        <v>合格</v>
      </c>
      <c r="AS113" s="117" t="s">
        <v>65</v>
      </c>
      <c r="AT113">
        <v>20251117</v>
      </c>
      <c r="AU113" s="99">
        <v>15</v>
      </c>
    </row>
    <row r="114" ht="15" spans="1:47">
      <c r="A114" s="101">
        <v>107</v>
      </c>
      <c r="B114" s="90" t="s">
        <v>56</v>
      </c>
      <c r="C114" s="133">
        <v>20251117</v>
      </c>
      <c r="D114" s="102" t="s">
        <v>1671</v>
      </c>
      <c r="E114" s="92" t="s">
        <v>1894</v>
      </c>
      <c r="F114" s="92" t="s">
        <v>1895</v>
      </c>
      <c r="G114" s="90" t="s">
        <v>351</v>
      </c>
      <c r="H114" s="103" t="s">
        <v>738</v>
      </c>
      <c r="I114" s="103" t="s">
        <v>124</v>
      </c>
      <c r="J114" s="104">
        <v>5.7</v>
      </c>
      <c r="K114" s="102">
        <v>54.2</v>
      </c>
      <c r="L114" s="102">
        <v>38.6</v>
      </c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2">
        <v>54.1</v>
      </c>
      <c r="AA114" s="106">
        <f t="shared" si="8"/>
        <v>0.184501845018453</v>
      </c>
      <c r="AB114" s="107">
        <v>92.8</v>
      </c>
      <c r="AC114" s="108">
        <f>(AB114-Z114)*VLOOKUP(AE114,公斤水的体积!A:B,2,)</f>
        <v>38.786688</v>
      </c>
      <c r="AD114" s="109">
        <f t="shared" si="9"/>
        <v>0.483647668393774</v>
      </c>
      <c r="AE114" s="110">
        <v>23</v>
      </c>
      <c r="AF114" s="111"/>
      <c r="AG114" s="112"/>
      <c r="AH114" s="113">
        <v>1.4</v>
      </c>
      <c r="AI114" s="114">
        <v>130.3</v>
      </c>
      <c r="AJ114" s="115">
        <f t="shared" si="10"/>
        <v>1.07444359171143</v>
      </c>
      <c r="AK114" s="116" t="s">
        <v>64</v>
      </c>
      <c r="AL114" s="116" t="s">
        <v>64</v>
      </c>
      <c r="AM114" s="116" t="s">
        <v>64</v>
      </c>
      <c r="AN114" s="116" t="s">
        <v>64</v>
      </c>
      <c r="AO114" s="116" t="s">
        <v>64</v>
      </c>
      <c r="AP114" s="116" t="s">
        <v>64</v>
      </c>
      <c r="AQ114" s="116" t="s">
        <v>64</v>
      </c>
      <c r="AR114" s="115" t="str">
        <f t="shared" si="11"/>
        <v>合格</v>
      </c>
      <c r="AS114" s="117" t="s">
        <v>65</v>
      </c>
      <c r="AT114">
        <v>20251117</v>
      </c>
      <c r="AU114" s="99">
        <v>15</v>
      </c>
    </row>
    <row r="115" ht="15" spans="1:47">
      <c r="A115" s="101">
        <v>108</v>
      </c>
      <c r="B115" s="90" t="s">
        <v>56</v>
      </c>
      <c r="C115" s="133">
        <v>20251117</v>
      </c>
      <c r="D115" s="102" t="s">
        <v>1671</v>
      </c>
      <c r="E115" s="92" t="s">
        <v>1896</v>
      </c>
      <c r="F115" s="92" t="s">
        <v>1897</v>
      </c>
      <c r="G115" s="90" t="s">
        <v>60</v>
      </c>
      <c r="H115" s="103" t="s">
        <v>1067</v>
      </c>
      <c r="I115" s="103" t="s">
        <v>81</v>
      </c>
      <c r="J115" s="104">
        <v>5.7</v>
      </c>
      <c r="K115" s="102">
        <v>48.2</v>
      </c>
      <c r="L115" s="102">
        <v>40.1</v>
      </c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2">
        <v>48.1</v>
      </c>
      <c r="AA115" s="106">
        <f t="shared" ref="AA115:AA146" si="12">(K115-Z115)/K115*100</f>
        <v>0.207468879668053</v>
      </c>
      <c r="AB115" s="107">
        <v>88.3</v>
      </c>
      <c r="AC115" s="108">
        <f>(AB115-Z115)*VLOOKUP(AE115,公斤水的体积!A:B,2,)</f>
        <v>40.290048</v>
      </c>
      <c r="AD115" s="109">
        <f t="shared" ref="AD115:AD146" si="13">(AC115-L115)/L115*100</f>
        <v>0.473935162094756</v>
      </c>
      <c r="AE115" s="110">
        <v>23</v>
      </c>
      <c r="AF115" s="111"/>
      <c r="AG115" s="112"/>
      <c r="AH115" s="113">
        <v>4</v>
      </c>
      <c r="AI115" s="114">
        <v>155.7</v>
      </c>
      <c r="AJ115" s="115">
        <f t="shared" ref="AJ115:AJ146" si="14">AH115/AI115*100</f>
        <v>2.56904303147078</v>
      </c>
      <c r="AK115" s="116" t="s">
        <v>64</v>
      </c>
      <c r="AL115" s="116" t="s">
        <v>64</v>
      </c>
      <c r="AM115" s="116" t="s">
        <v>64</v>
      </c>
      <c r="AN115" s="116" t="s">
        <v>64</v>
      </c>
      <c r="AO115" s="116" t="s">
        <v>64</v>
      </c>
      <c r="AP115" s="116" t="s">
        <v>64</v>
      </c>
      <c r="AQ115" s="116" t="s">
        <v>64</v>
      </c>
      <c r="AR115" s="115" t="str">
        <f t="shared" ref="AR115:AR146" si="15">IF(AND(AD115&lt;10,AD115&gt;=-1.5,AA115&lt;5,AA115&gt;-1,AJ115&lt;6,AJ115&gt;=0),"合格","不合格")</f>
        <v>合格</v>
      </c>
      <c r="AS115" s="117" t="s">
        <v>65</v>
      </c>
      <c r="AT115">
        <v>20251117</v>
      </c>
      <c r="AU115" s="99">
        <v>15</v>
      </c>
    </row>
    <row r="116" ht="15" spans="1:47">
      <c r="A116" s="101">
        <v>109</v>
      </c>
      <c r="B116" s="90" t="s">
        <v>56</v>
      </c>
      <c r="C116" s="133">
        <v>20251117</v>
      </c>
      <c r="D116" s="102" t="s">
        <v>1671</v>
      </c>
      <c r="E116" s="92" t="s">
        <v>1898</v>
      </c>
      <c r="F116" s="92" t="s">
        <v>1899</v>
      </c>
      <c r="G116" s="90" t="s">
        <v>60</v>
      </c>
      <c r="H116" s="103" t="s">
        <v>1900</v>
      </c>
      <c r="I116" s="103" t="s">
        <v>81</v>
      </c>
      <c r="J116" s="104">
        <v>5.7</v>
      </c>
      <c r="K116" s="102">
        <v>47.8</v>
      </c>
      <c r="L116" s="102">
        <v>40</v>
      </c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2">
        <v>47.7</v>
      </c>
      <c r="AA116" s="106">
        <f t="shared" si="12"/>
        <v>0.20920502092049</v>
      </c>
      <c r="AB116" s="107">
        <v>87.8</v>
      </c>
      <c r="AC116" s="108">
        <f>(AB116-Z116)*VLOOKUP(AE116,公斤水的体积!A:B,2,)</f>
        <v>40.189824</v>
      </c>
      <c r="AD116" s="109">
        <f t="shared" si="13"/>
        <v>0.474560000000004</v>
      </c>
      <c r="AE116" s="110">
        <v>23</v>
      </c>
      <c r="AF116" s="111"/>
      <c r="AG116" s="112"/>
      <c r="AH116" s="113">
        <v>1.9</v>
      </c>
      <c r="AI116" s="114">
        <v>154.6</v>
      </c>
      <c r="AJ116" s="115">
        <f t="shared" si="14"/>
        <v>1.22897800776197</v>
      </c>
      <c r="AK116" s="116" t="s">
        <v>64</v>
      </c>
      <c r="AL116" s="116" t="s">
        <v>64</v>
      </c>
      <c r="AM116" s="116" t="s">
        <v>64</v>
      </c>
      <c r="AN116" s="116" t="s">
        <v>64</v>
      </c>
      <c r="AO116" s="116" t="s">
        <v>64</v>
      </c>
      <c r="AP116" s="116" t="s">
        <v>64</v>
      </c>
      <c r="AQ116" s="116" t="s">
        <v>64</v>
      </c>
      <c r="AR116" s="115" t="str">
        <f t="shared" si="15"/>
        <v>合格</v>
      </c>
      <c r="AS116" s="117" t="s">
        <v>65</v>
      </c>
      <c r="AT116">
        <v>20251117</v>
      </c>
      <c r="AU116" s="99">
        <v>15</v>
      </c>
    </row>
    <row r="117" ht="15" spans="1:47">
      <c r="A117" s="101">
        <v>110</v>
      </c>
      <c r="B117" s="90" t="s">
        <v>56</v>
      </c>
      <c r="C117" s="133">
        <v>20251117</v>
      </c>
      <c r="D117" s="102" t="s">
        <v>1671</v>
      </c>
      <c r="E117" s="92" t="s">
        <v>1901</v>
      </c>
      <c r="F117" s="92" t="s">
        <v>1902</v>
      </c>
      <c r="G117" s="90" t="s">
        <v>118</v>
      </c>
      <c r="H117" s="103" t="s">
        <v>1903</v>
      </c>
      <c r="I117" s="103" t="s">
        <v>81</v>
      </c>
      <c r="J117" s="104">
        <v>5.7</v>
      </c>
      <c r="K117" s="102">
        <v>49</v>
      </c>
      <c r="L117" s="102">
        <v>38.2</v>
      </c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2">
        <v>48.9</v>
      </c>
      <c r="AA117" s="106">
        <f t="shared" si="12"/>
        <v>0.204081632653064</v>
      </c>
      <c r="AB117" s="107">
        <v>87.2</v>
      </c>
      <c r="AC117" s="108">
        <f>(AB117-Z117)*VLOOKUP(AE117,公斤水的体积!A:B,2,)</f>
        <v>38.385792</v>
      </c>
      <c r="AD117" s="109">
        <f t="shared" si="13"/>
        <v>0.486366492146595</v>
      </c>
      <c r="AE117" s="110">
        <v>23</v>
      </c>
      <c r="AF117" s="111"/>
      <c r="AG117" s="112"/>
      <c r="AH117" s="113">
        <v>2.5</v>
      </c>
      <c r="AI117" s="114">
        <v>142.6</v>
      </c>
      <c r="AJ117" s="115">
        <f t="shared" si="14"/>
        <v>1.7531556802244</v>
      </c>
      <c r="AK117" s="116" t="s">
        <v>64</v>
      </c>
      <c r="AL117" s="116" t="s">
        <v>64</v>
      </c>
      <c r="AM117" s="116" t="s">
        <v>64</v>
      </c>
      <c r="AN117" s="116" t="s">
        <v>64</v>
      </c>
      <c r="AO117" s="116" t="s">
        <v>64</v>
      </c>
      <c r="AP117" s="116" t="s">
        <v>64</v>
      </c>
      <c r="AQ117" s="116" t="s">
        <v>64</v>
      </c>
      <c r="AR117" s="115" t="str">
        <f t="shared" si="15"/>
        <v>合格</v>
      </c>
      <c r="AS117" s="117" t="s">
        <v>65</v>
      </c>
      <c r="AT117">
        <v>20251117</v>
      </c>
      <c r="AU117" s="99">
        <v>15</v>
      </c>
    </row>
    <row r="118" ht="15" spans="1:47">
      <c r="A118" s="101">
        <v>111</v>
      </c>
      <c r="B118" s="90" t="s">
        <v>56</v>
      </c>
      <c r="C118" s="133">
        <v>20251117</v>
      </c>
      <c r="D118" s="102" t="s">
        <v>1671</v>
      </c>
      <c r="E118" s="92" t="s">
        <v>1904</v>
      </c>
      <c r="F118" s="92" t="s">
        <v>1905</v>
      </c>
      <c r="G118" s="90" t="s">
        <v>60</v>
      </c>
      <c r="H118" s="103" t="s">
        <v>177</v>
      </c>
      <c r="I118" s="103" t="s">
        <v>139</v>
      </c>
      <c r="J118" s="104">
        <v>5.7</v>
      </c>
      <c r="K118" s="102">
        <v>49.3</v>
      </c>
      <c r="L118" s="102">
        <v>40</v>
      </c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2">
        <v>49.1</v>
      </c>
      <c r="AA118" s="106">
        <f t="shared" si="12"/>
        <v>0.405679513184576</v>
      </c>
      <c r="AB118" s="107">
        <v>89.3</v>
      </c>
      <c r="AC118" s="108">
        <f>(AB118-Z118)*VLOOKUP(AE118,公斤水的体积!A:B,2,)</f>
        <v>40.290048</v>
      </c>
      <c r="AD118" s="109">
        <f t="shared" si="13"/>
        <v>0.725119999999997</v>
      </c>
      <c r="AE118" s="110">
        <v>23</v>
      </c>
      <c r="AF118" s="111"/>
      <c r="AG118" s="112"/>
      <c r="AH118" s="113">
        <v>1.1</v>
      </c>
      <c r="AI118" s="114">
        <v>150.3</v>
      </c>
      <c r="AJ118" s="115">
        <f t="shared" si="14"/>
        <v>0.731869594145043</v>
      </c>
      <c r="AK118" s="116" t="s">
        <v>64</v>
      </c>
      <c r="AL118" s="116" t="s">
        <v>64</v>
      </c>
      <c r="AM118" s="116" t="s">
        <v>64</v>
      </c>
      <c r="AN118" s="116" t="s">
        <v>64</v>
      </c>
      <c r="AO118" s="116" t="s">
        <v>64</v>
      </c>
      <c r="AP118" s="116" t="s">
        <v>64</v>
      </c>
      <c r="AQ118" s="116" t="s">
        <v>64</v>
      </c>
      <c r="AR118" s="115" t="str">
        <f t="shared" si="15"/>
        <v>合格</v>
      </c>
      <c r="AS118" s="117" t="s">
        <v>65</v>
      </c>
      <c r="AT118">
        <v>20251117</v>
      </c>
      <c r="AU118" s="99">
        <v>15</v>
      </c>
    </row>
    <row r="119" ht="15" spans="1:47">
      <c r="A119" s="101">
        <v>112</v>
      </c>
      <c r="B119" s="90" t="s">
        <v>56</v>
      </c>
      <c r="C119" s="133">
        <v>20251117</v>
      </c>
      <c r="D119" s="102" t="s">
        <v>1671</v>
      </c>
      <c r="E119" s="92" t="s">
        <v>1906</v>
      </c>
      <c r="F119" s="92" t="s">
        <v>1907</v>
      </c>
      <c r="G119" s="90" t="s">
        <v>60</v>
      </c>
      <c r="H119" s="103" t="s">
        <v>706</v>
      </c>
      <c r="I119" s="103" t="s">
        <v>81</v>
      </c>
      <c r="J119" s="104">
        <v>5.7</v>
      </c>
      <c r="K119" s="102">
        <v>47.9</v>
      </c>
      <c r="L119" s="102">
        <v>40.2</v>
      </c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2">
        <v>47.8</v>
      </c>
      <c r="AA119" s="106">
        <f t="shared" si="12"/>
        <v>0.208768267223385</v>
      </c>
      <c r="AB119" s="107">
        <v>88.1</v>
      </c>
      <c r="AC119" s="108">
        <f>(AB119-Z119)*VLOOKUP(AE119,公斤水的体积!A:B,2,)</f>
        <v>40.390272</v>
      </c>
      <c r="AD119" s="109">
        <f t="shared" si="13"/>
        <v>0.473313432835821</v>
      </c>
      <c r="AE119" s="110">
        <v>23</v>
      </c>
      <c r="AF119" s="111"/>
      <c r="AG119" s="112"/>
      <c r="AH119" s="113">
        <v>1.5</v>
      </c>
      <c r="AI119" s="114">
        <v>155.8</v>
      </c>
      <c r="AJ119" s="115">
        <f t="shared" si="14"/>
        <v>0.962772785622593</v>
      </c>
      <c r="AK119" s="116" t="s">
        <v>64</v>
      </c>
      <c r="AL119" s="116" t="s">
        <v>64</v>
      </c>
      <c r="AM119" s="116" t="s">
        <v>64</v>
      </c>
      <c r="AN119" s="116" t="s">
        <v>64</v>
      </c>
      <c r="AO119" s="116" t="s">
        <v>64</v>
      </c>
      <c r="AP119" s="116" t="s">
        <v>64</v>
      </c>
      <c r="AQ119" s="116" t="s">
        <v>64</v>
      </c>
      <c r="AR119" s="115" t="str">
        <f t="shared" si="15"/>
        <v>合格</v>
      </c>
      <c r="AS119" s="117" t="s">
        <v>65</v>
      </c>
      <c r="AT119">
        <v>20251117</v>
      </c>
      <c r="AU119" s="99">
        <v>15</v>
      </c>
    </row>
    <row r="120" ht="15" spans="1:47">
      <c r="A120" s="101">
        <v>113</v>
      </c>
      <c r="B120" s="90" t="s">
        <v>56</v>
      </c>
      <c r="C120" s="133">
        <v>20251117</v>
      </c>
      <c r="D120" s="102" t="s">
        <v>1671</v>
      </c>
      <c r="E120" s="92" t="s">
        <v>1908</v>
      </c>
      <c r="F120" s="92" t="s">
        <v>1909</v>
      </c>
      <c r="G120" s="90" t="s">
        <v>79</v>
      </c>
      <c r="H120" s="103" t="s">
        <v>738</v>
      </c>
      <c r="I120" s="103" t="s">
        <v>1341</v>
      </c>
      <c r="J120" s="104">
        <v>5.7</v>
      </c>
      <c r="K120" s="102">
        <v>54.4</v>
      </c>
      <c r="L120" s="102">
        <v>40</v>
      </c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2">
        <v>54.3</v>
      </c>
      <c r="AA120" s="106">
        <f t="shared" si="12"/>
        <v>0.183823529411767</v>
      </c>
      <c r="AB120" s="107">
        <v>94.4</v>
      </c>
      <c r="AC120" s="108">
        <f>(AB120-Z120)*VLOOKUP(AE120,公斤水的体积!A:B,2,)</f>
        <v>40.189824</v>
      </c>
      <c r="AD120" s="109">
        <f t="shared" si="13"/>
        <v>0.474560000000004</v>
      </c>
      <c r="AE120" s="110">
        <v>23</v>
      </c>
      <c r="AF120" s="111"/>
      <c r="AG120" s="112"/>
      <c r="AH120" s="113">
        <v>2.8</v>
      </c>
      <c r="AI120" s="114">
        <v>134.6</v>
      </c>
      <c r="AJ120" s="115">
        <f t="shared" si="14"/>
        <v>2.08023774145617</v>
      </c>
      <c r="AK120" s="116" t="s">
        <v>64</v>
      </c>
      <c r="AL120" s="116" t="s">
        <v>64</v>
      </c>
      <c r="AM120" s="116" t="s">
        <v>64</v>
      </c>
      <c r="AN120" s="116" t="s">
        <v>64</v>
      </c>
      <c r="AO120" s="116" t="s">
        <v>64</v>
      </c>
      <c r="AP120" s="116" t="s">
        <v>64</v>
      </c>
      <c r="AQ120" s="116" t="s">
        <v>64</v>
      </c>
      <c r="AR120" s="115" t="str">
        <f t="shared" si="15"/>
        <v>合格</v>
      </c>
      <c r="AS120" s="117" t="s">
        <v>65</v>
      </c>
      <c r="AT120">
        <v>20251117</v>
      </c>
      <c r="AU120" s="99">
        <v>15</v>
      </c>
    </row>
    <row r="121" ht="15" spans="1:47">
      <c r="A121" s="101">
        <v>114</v>
      </c>
      <c r="B121" s="90" t="s">
        <v>56</v>
      </c>
      <c r="C121" s="133">
        <v>20251117</v>
      </c>
      <c r="D121" s="102" t="s">
        <v>1671</v>
      </c>
      <c r="E121" s="92" t="s">
        <v>1910</v>
      </c>
      <c r="F121" s="92" t="s">
        <v>1911</v>
      </c>
      <c r="G121" s="90" t="s">
        <v>60</v>
      </c>
      <c r="H121" s="103" t="s">
        <v>706</v>
      </c>
      <c r="I121" s="103" t="s">
        <v>81</v>
      </c>
      <c r="J121" s="104">
        <v>5.7</v>
      </c>
      <c r="K121" s="102">
        <v>48.2</v>
      </c>
      <c r="L121" s="102">
        <v>40.5</v>
      </c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2">
        <v>48.1</v>
      </c>
      <c r="AA121" s="106">
        <f t="shared" si="12"/>
        <v>0.207468879668053</v>
      </c>
      <c r="AB121" s="107">
        <v>88.7</v>
      </c>
      <c r="AC121" s="108">
        <f>(AB121-Z121)*VLOOKUP(AE121,公斤水的体积!A:B,2,)</f>
        <v>40.690944</v>
      </c>
      <c r="AD121" s="109">
        <f t="shared" si="13"/>
        <v>0.471466666666671</v>
      </c>
      <c r="AE121" s="110">
        <v>23</v>
      </c>
      <c r="AF121" s="111"/>
      <c r="AG121" s="112"/>
      <c r="AH121" s="113">
        <v>2.4</v>
      </c>
      <c r="AI121" s="114">
        <v>155.7</v>
      </c>
      <c r="AJ121" s="115">
        <f t="shared" si="14"/>
        <v>1.54142581888247</v>
      </c>
      <c r="AK121" s="116" t="s">
        <v>64</v>
      </c>
      <c r="AL121" s="116" t="s">
        <v>64</v>
      </c>
      <c r="AM121" s="116" t="s">
        <v>64</v>
      </c>
      <c r="AN121" s="116" t="s">
        <v>64</v>
      </c>
      <c r="AO121" s="116" t="s">
        <v>64</v>
      </c>
      <c r="AP121" s="116" t="s">
        <v>64</v>
      </c>
      <c r="AQ121" s="116" t="s">
        <v>64</v>
      </c>
      <c r="AR121" s="115" t="str">
        <f t="shared" si="15"/>
        <v>合格</v>
      </c>
      <c r="AS121" s="117" t="s">
        <v>65</v>
      </c>
      <c r="AT121">
        <v>20251117</v>
      </c>
      <c r="AU121" s="99">
        <v>15</v>
      </c>
    </row>
    <row r="122" ht="15" spans="1:47">
      <c r="A122" s="101">
        <v>115</v>
      </c>
      <c r="B122" s="90" t="s">
        <v>56</v>
      </c>
      <c r="C122" s="133">
        <v>20251117</v>
      </c>
      <c r="D122" s="102" t="s">
        <v>1671</v>
      </c>
      <c r="E122" s="92" t="s">
        <v>342</v>
      </c>
      <c r="F122" s="92" t="s">
        <v>1826</v>
      </c>
      <c r="G122" s="90" t="s">
        <v>60</v>
      </c>
      <c r="H122" s="103" t="s">
        <v>706</v>
      </c>
      <c r="I122" s="103" t="s">
        <v>81</v>
      </c>
      <c r="J122" s="104">
        <v>5.7</v>
      </c>
      <c r="K122" s="102">
        <v>48.5</v>
      </c>
      <c r="L122" s="102">
        <v>40</v>
      </c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2">
        <v>48.4</v>
      </c>
      <c r="AA122" s="106">
        <f t="shared" si="12"/>
        <v>0.206185567010312</v>
      </c>
      <c r="AB122" s="107">
        <v>88.5</v>
      </c>
      <c r="AC122" s="108">
        <f>(AB122-Z122)*VLOOKUP(AE122,公斤水的体积!A:B,2,)</f>
        <v>40.189824</v>
      </c>
      <c r="AD122" s="109">
        <f t="shared" si="13"/>
        <v>0.474560000000004</v>
      </c>
      <c r="AE122" s="110">
        <v>23</v>
      </c>
      <c r="AF122" s="111"/>
      <c r="AG122" s="112"/>
      <c r="AH122" s="113">
        <v>2.4</v>
      </c>
      <c r="AI122" s="114">
        <v>152.8</v>
      </c>
      <c r="AJ122" s="115">
        <f t="shared" si="14"/>
        <v>1.57068062827225</v>
      </c>
      <c r="AK122" s="116" t="s">
        <v>64</v>
      </c>
      <c r="AL122" s="116" t="s">
        <v>64</v>
      </c>
      <c r="AM122" s="116" t="s">
        <v>64</v>
      </c>
      <c r="AN122" s="116" t="s">
        <v>64</v>
      </c>
      <c r="AO122" s="116" t="s">
        <v>64</v>
      </c>
      <c r="AP122" s="116" t="s">
        <v>64</v>
      </c>
      <c r="AQ122" s="116" t="s">
        <v>64</v>
      </c>
      <c r="AR122" s="115" t="str">
        <f t="shared" si="15"/>
        <v>合格</v>
      </c>
      <c r="AS122" s="117" t="s">
        <v>65</v>
      </c>
      <c r="AT122">
        <v>20251117</v>
      </c>
      <c r="AU122" s="99">
        <v>15</v>
      </c>
    </row>
    <row r="123" ht="15" spans="1:47">
      <c r="A123" s="101">
        <v>116</v>
      </c>
      <c r="B123" s="90" t="s">
        <v>56</v>
      </c>
      <c r="C123" s="133">
        <v>20251117</v>
      </c>
      <c r="D123" s="102" t="s">
        <v>1671</v>
      </c>
      <c r="E123" s="92" t="s">
        <v>1912</v>
      </c>
      <c r="F123" s="92" t="s">
        <v>1913</v>
      </c>
      <c r="G123" s="90" t="s">
        <v>79</v>
      </c>
      <c r="H123" s="103" t="s">
        <v>1317</v>
      </c>
      <c r="I123" s="103" t="s">
        <v>1193</v>
      </c>
      <c r="J123" s="104">
        <v>5.7</v>
      </c>
      <c r="K123" s="102">
        <v>48.9</v>
      </c>
      <c r="L123" s="102">
        <v>40</v>
      </c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2">
        <v>48.8</v>
      </c>
      <c r="AA123" s="106">
        <f t="shared" si="12"/>
        <v>0.204498977505115</v>
      </c>
      <c r="AB123" s="107">
        <v>88.9</v>
      </c>
      <c r="AC123" s="108">
        <f>(AB123-Z123)*VLOOKUP(AE123,公斤水的体积!A:B,2,)</f>
        <v>40.189824</v>
      </c>
      <c r="AD123" s="109">
        <f t="shared" si="13"/>
        <v>0.474560000000004</v>
      </c>
      <c r="AE123" s="110">
        <v>23</v>
      </c>
      <c r="AF123" s="111"/>
      <c r="AG123" s="112"/>
      <c r="AH123" s="113">
        <v>2.6</v>
      </c>
      <c r="AI123" s="114">
        <v>137.5</v>
      </c>
      <c r="AJ123" s="115">
        <f t="shared" si="14"/>
        <v>1.89090909090909</v>
      </c>
      <c r="AK123" s="116" t="s">
        <v>64</v>
      </c>
      <c r="AL123" s="116" t="s">
        <v>64</v>
      </c>
      <c r="AM123" s="116" t="s">
        <v>64</v>
      </c>
      <c r="AN123" s="116" t="s">
        <v>64</v>
      </c>
      <c r="AO123" s="116" t="s">
        <v>64</v>
      </c>
      <c r="AP123" s="116" t="s">
        <v>64</v>
      </c>
      <c r="AQ123" s="116" t="s">
        <v>64</v>
      </c>
      <c r="AR123" s="115" t="str">
        <f t="shared" si="15"/>
        <v>合格</v>
      </c>
      <c r="AS123" s="117" t="s">
        <v>65</v>
      </c>
      <c r="AT123">
        <v>20251117</v>
      </c>
      <c r="AU123" s="99">
        <v>15</v>
      </c>
    </row>
    <row r="124" ht="15" spans="1:47">
      <c r="A124" s="101">
        <v>117</v>
      </c>
      <c r="B124" s="90" t="s">
        <v>56</v>
      </c>
      <c r="C124" s="133">
        <v>20251117</v>
      </c>
      <c r="D124" s="102" t="s">
        <v>1671</v>
      </c>
      <c r="E124" s="92" t="s">
        <v>1914</v>
      </c>
      <c r="F124" s="92" t="s">
        <v>1915</v>
      </c>
      <c r="G124" s="90" t="s">
        <v>60</v>
      </c>
      <c r="H124" s="103" t="s">
        <v>1067</v>
      </c>
      <c r="I124" s="103" t="s">
        <v>81</v>
      </c>
      <c r="J124" s="104">
        <v>5.7</v>
      </c>
      <c r="K124" s="102">
        <v>48.3</v>
      </c>
      <c r="L124" s="102">
        <v>40.1</v>
      </c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2">
        <v>48.2</v>
      </c>
      <c r="AA124" s="106">
        <f t="shared" si="12"/>
        <v>0.207039337474108</v>
      </c>
      <c r="AB124" s="107">
        <v>88.4</v>
      </c>
      <c r="AC124" s="108">
        <f>(AB124-Z124)*VLOOKUP(AE124,公斤水的体积!A:B,2,)</f>
        <v>40.290048</v>
      </c>
      <c r="AD124" s="109">
        <f t="shared" si="13"/>
        <v>0.473935162094756</v>
      </c>
      <c r="AE124" s="110">
        <v>23</v>
      </c>
      <c r="AF124" s="111"/>
      <c r="AG124" s="112"/>
      <c r="AH124" s="113">
        <v>5.8</v>
      </c>
      <c r="AI124" s="114">
        <v>158.3</v>
      </c>
      <c r="AJ124" s="115">
        <f t="shared" si="14"/>
        <v>3.66392924826279</v>
      </c>
      <c r="AK124" s="116" t="s">
        <v>64</v>
      </c>
      <c r="AL124" s="116" t="s">
        <v>64</v>
      </c>
      <c r="AM124" s="116" t="s">
        <v>64</v>
      </c>
      <c r="AN124" s="116" t="s">
        <v>64</v>
      </c>
      <c r="AO124" s="116" t="s">
        <v>64</v>
      </c>
      <c r="AP124" s="116" t="s">
        <v>64</v>
      </c>
      <c r="AQ124" s="116" t="s">
        <v>64</v>
      </c>
      <c r="AR124" s="115" t="str">
        <f t="shared" si="15"/>
        <v>合格</v>
      </c>
      <c r="AS124" s="117" t="s">
        <v>65</v>
      </c>
      <c r="AT124">
        <v>20251117</v>
      </c>
      <c r="AU124" s="99">
        <v>15</v>
      </c>
    </row>
    <row r="125" ht="15" spans="1:47">
      <c r="A125" s="101">
        <v>118</v>
      </c>
      <c r="B125" s="90" t="s">
        <v>56</v>
      </c>
      <c r="C125" s="133">
        <v>20251117</v>
      </c>
      <c r="D125" s="102" t="s">
        <v>1671</v>
      </c>
      <c r="E125" s="92" t="s">
        <v>1916</v>
      </c>
      <c r="F125" s="92" t="s">
        <v>1917</v>
      </c>
      <c r="G125" s="90" t="s">
        <v>60</v>
      </c>
      <c r="H125" s="103" t="s">
        <v>1434</v>
      </c>
      <c r="I125" s="103" t="s">
        <v>81</v>
      </c>
      <c r="J125" s="104">
        <v>5.7</v>
      </c>
      <c r="K125" s="102">
        <v>47.7</v>
      </c>
      <c r="L125" s="102">
        <v>40.5</v>
      </c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2">
        <v>47.6</v>
      </c>
      <c r="AA125" s="106">
        <f t="shared" si="12"/>
        <v>0.209643605870024</v>
      </c>
      <c r="AB125" s="107">
        <v>88.2</v>
      </c>
      <c r="AC125" s="108">
        <f>(AB125-Z125)*VLOOKUP(AE125,公斤水的体积!A:B,2,)</f>
        <v>40.690944</v>
      </c>
      <c r="AD125" s="109">
        <f t="shared" si="13"/>
        <v>0.471466666666671</v>
      </c>
      <c r="AE125" s="110">
        <v>23</v>
      </c>
      <c r="AF125" s="111"/>
      <c r="AG125" s="112"/>
      <c r="AH125" s="113">
        <v>1.5</v>
      </c>
      <c r="AI125" s="114">
        <v>157.7</v>
      </c>
      <c r="AJ125" s="115">
        <f t="shared" si="14"/>
        <v>0.951173113506658</v>
      </c>
      <c r="AK125" s="116" t="s">
        <v>64</v>
      </c>
      <c r="AL125" s="116" t="s">
        <v>64</v>
      </c>
      <c r="AM125" s="116" t="s">
        <v>64</v>
      </c>
      <c r="AN125" s="116" t="s">
        <v>64</v>
      </c>
      <c r="AO125" s="116" t="s">
        <v>64</v>
      </c>
      <c r="AP125" s="116" t="s">
        <v>64</v>
      </c>
      <c r="AQ125" s="116" t="s">
        <v>64</v>
      </c>
      <c r="AR125" s="115" t="str">
        <f t="shared" si="15"/>
        <v>合格</v>
      </c>
      <c r="AS125" s="117" t="s">
        <v>65</v>
      </c>
      <c r="AT125">
        <v>20251117</v>
      </c>
      <c r="AU125" s="99">
        <v>15</v>
      </c>
    </row>
    <row r="126" ht="15" spans="1:47">
      <c r="A126" s="101">
        <v>119</v>
      </c>
      <c r="B126" s="90" t="s">
        <v>56</v>
      </c>
      <c r="C126" s="133">
        <v>20251117</v>
      </c>
      <c r="D126" s="102" t="s">
        <v>1671</v>
      </c>
      <c r="E126" s="92" t="s">
        <v>1918</v>
      </c>
      <c r="F126" s="92" t="s">
        <v>1919</v>
      </c>
      <c r="G126" s="90" t="s">
        <v>60</v>
      </c>
      <c r="H126" s="103" t="s">
        <v>753</v>
      </c>
      <c r="I126" s="103" t="s">
        <v>279</v>
      </c>
      <c r="J126" s="118">
        <v>5</v>
      </c>
      <c r="K126" s="102">
        <v>46</v>
      </c>
      <c r="L126" s="102">
        <v>40</v>
      </c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2">
        <v>45.9</v>
      </c>
      <c r="AA126" s="106">
        <f t="shared" si="12"/>
        <v>0.217391304347829</v>
      </c>
      <c r="AB126" s="107">
        <v>86</v>
      </c>
      <c r="AC126" s="108">
        <f>(AB126-Z126)*VLOOKUP(AE126,公斤水的体积!A:B,2,)</f>
        <v>40.189824</v>
      </c>
      <c r="AD126" s="109">
        <f t="shared" si="13"/>
        <v>0.474560000000004</v>
      </c>
      <c r="AE126" s="110">
        <v>23</v>
      </c>
      <c r="AF126" s="111"/>
      <c r="AG126" s="112"/>
      <c r="AH126" s="113">
        <v>2.9</v>
      </c>
      <c r="AI126" s="114">
        <v>164.4</v>
      </c>
      <c r="AJ126" s="115">
        <f t="shared" si="14"/>
        <v>1.7639902676399</v>
      </c>
      <c r="AK126" s="116" t="s">
        <v>64</v>
      </c>
      <c r="AL126" s="116" t="s">
        <v>64</v>
      </c>
      <c r="AM126" s="116" t="s">
        <v>64</v>
      </c>
      <c r="AN126" s="116" t="s">
        <v>64</v>
      </c>
      <c r="AO126" s="116" t="s">
        <v>64</v>
      </c>
      <c r="AP126" s="116" t="s">
        <v>64</v>
      </c>
      <c r="AQ126" s="116" t="s">
        <v>64</v>
      </c>
      <c r="AR126" s="115" t="str">
        <f t="shared" si="15"/>
        <v>合格</v>
      </c>
      <c r="AS126" s="117" t="s">
        <v>65</v>
      </c>
      <c r="AT126">
        <v>20251117</v>
      </c>
      <c r="AU126" s="99">
        <v>15</v>
      </c>
    </row>
    <row r="127" ht="15" spans="1:47">
      <c r="A127" s="101">
        <v>120</v>
      </c>
      <c r="B127" s="90" t="s">
        <v>56</v>
      </c>
      <c r="C127" s="133">
        <v>20251117</v>
      </c>
      <c r="D127" s="102" t="s">
        <v>1671</v>
      </c>
      <c r="E127" s="92" t="s">
        <v>1920</v>
      </c>
      <c r="F127" s="92" t="s">
        <v>1921</v>
      </c>
      <c r="G127" s="90" t="s">
        <v>60</v>
      </c>
      <c r="H127" s="103" t="s">
        <v>653</v>
      </c>
      <c r="I127" s="103" t="s">
        <v>81</v>
      </c>
      <c r="J127" s="118">
        <v>5</v>
      </c>
      <c r="K127" s="102">
        <v>44.5</v>
      </c>
      <c r="L127" s="102">
        <v>40</v>
      </c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2">
        <v>44.4</v>
      </c>
      <c r="AA127" s="106">
        <f t="shared" si="12"/>
        <v>0.224719101123599</v>
      </c>
      <c r="AB127" s="107">
        <v>84.5</v>
      </c>
      <c r="AC127" s="108">
        <f>(AB127-Z127)*VLOOKUP(AE127,公斤水的体积!A:B,2,)</f>
        <v>40.189824</v>
      </c>
      <c r="AD127" s="109">
        <f t="shared" si="13"/>
        <v>0.474560000000004</v>
      </c>
      <c r="AE127" s="110">
        <v>23</v>
      </c>
      <c r="AF127" s="111"/>
      <c r="AG127" s="112"/>
      <c r="AH127" s="113">
        <v>3.6</v>
      </c>
      <c r="AI127" s="114">
        <v>171.2</v>
      </c>
      <c r="AJ127" s="115">
        <f t="shared" si="14"/>
        <v>2.10280373831776</v>
      </c>
      <c r="AK127" s="116" t="s">
        <v>64</v>
      </c>
      <c r="AL127" s="116" t="s">
        <v>64</v>
      </c>
      <c r="AM127" s="116" t="s">
        <v>64</v>
      </c>
      <c r="AN127" s="116" t="s">
        <v>64</v>
      </c>
      <c r="AO127" s="116" t="s">
        <v>64</v>
      </c>
      <c r="AP127" s="116" t="s">
        <v>64</v>
      </c>
      <c r="AQ127" s="116" t="s">
        <v>64</v>
      </c>
      <c r="AR127" s="115" t="str">
        <f t="shared" si="15"/>
        <v>合格</v>
      </c>
      <c r="AS127" s="117" t="s">
        <v>65</v>
      </c>
      <c r="AT127">
        <v>20251117</v>
      </c>
      <c r="AU127" s="99">
        <v>15</v>
      </c>
    </row>
    <row r="128" ht="15" spans="1:47">
      <c r="A128" s="101">
        <v>121</v>
      </c>
      <c r="B128" s="90" t="s">
        <v>56</v>
      </c>
      <c r="C128" s="133">
        <v>20251117</v>
      </c>
      <c r="D128" s="102" t="s">
        <v>1671</v>
      </c>
      <c r="E128" s="92" t="s">
        <v>1922</v>
      </c>
      <c r="F128" s="92" t="s">
        <v>1923</v>
      </c>
      <c r="G128" s="90" t="s">
        <v>60</v>
      </c>
      <c r="H128" s="103" t="s">
        <v>753</v>
      </c>
      <c r="I128" s="103" t="s">
        <v>61</v>
      </c>
      <c r="J128" s="118">
        <v>5</v>
      </c>
      <c r="K128" s="102">
        <v>46.1</v>
      </c>
      <c r="L128" s="102">
        <v>40</v>
      </c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2">
        <v>46</v>
      </c>
      <c r="AA128" s="106">
        <f t="shared" si="12"/>
        <v>0.216919739696315</v>
      </c>
      <c r="AB128" s="107">
        <v>86.1</v>
      </c>
      <c r="AC128" s="108">
        <f>(AB128-Z128)*VLOOKUP(AE128,公斤水的体积!A:B,2,)</f>
        <v>40.189824</v>
      </c>
      <c r="AD128" s="109">
        <f t="shared" si="13"/>
        <v>0.474560000000004</v>
      </c>
      <c r="AE128" s="110">
        <v>23</v>
      </c>
      <c r="AF128" s="111"/>
      <c r="AG128" s="112"/>
      <c r="AH128" s="113">
        <v>2.6</v>
      </c>
      <c r="AI128" s="114">
        <v>163.5</v>
      </c>
      <c r="AJ128" s="115">
        <f t="shared" si="14"/>
        <v>1.59021406727829</v>
      </c>
      <c r="AK128" s="116" t="s">
        <v>64</v>
      </c>
      <c r="AL128" s="116" t="s">
        <v>64</v>
      </c>
      <c r="AM128" s="116" t="s">
        <v>64</v>
      </c>
      <c r="AN128" s="116" t="s">
        <v>64</v>
      </c>
      <c r="AO128" s="116" t="s">
        <v>64</v>
      </c>
      <c r="AP128" s="116" t="s">
        <v>64</v>
      </c>
      <c r="AQ128" s="116" t="s">
        <v>64</v>
      </c>
      <c r="AR128" s="115" t="str">
        <f t="shared" si="15"/>
        <v>合格</v>
      </c>
      <c r="AS128" s="117" t="s">
        <v>65</v>
      </c>
      <c r="AT128">
        <v>20251117</v>
      </c>
      <c r="AU128" s="99">
        <v>15</v>
      </c>
    </row>
    <row r="129" ht="15" spans="1:47">
      <c r="A129" s="101">
        <v>122</v>
      </c>
      <c r="B129" s="90" t="s">
        <v>56</v>
      </c>
      <c r="C129" s="133">
        <v>20251117</v>
      </c>
      <c r="D129" s="102" t="s">
        <v>1671</v>
      </c>
      <c r="E129" s="92" t="s">
        <v>1924</v>
      </c>
      <c r="F129" s="92" t="s">
        <v>1925</v>
      </c>
      <c r="G129" s="90" t="s">
        <v>137</v>
      </c>
      <c r="H129" s="103" t="s">
        <v>123</v>
      </c>
      <c r="I129" s="103" t="s">
        <v>139</v>
      </c>
      <c r="J129" s="104">
        <v>5.7</v>
      </c>
      <c r="K129" s="102">
        <v>47.4</v>
      </c>
      <c r="L129" s="102">
        <v>40.9</v>
      </c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2">
        <v>47.3</v>
      </c>
      <c r="AA129" s="106">
        <f t="shared" si="12"/>
        <v>0.210970464135024</v>
      </c>
      <c r="AB129" s="107">
        <v>88.3</v>
      </c>
      <c r="AC129" s="108">
        <f>(AB129-Z129)*VLOOKUP(AE129,公斤水的体积!A:B,2,)</f>
        <v>41.09184</v>
      </c>
      <c r="AD129" s="109">
        <f t="shared" si="13"/>
        <v>0.469046454767724</v>
      </c>
      <c r="AE129" s="110">
        <v>23</v>
      </c>
      <c r="AF129" s="111"/>
      <c r="AG129" s="112"/>
      <c r="AH129" s="113">
        <v>2.6</v>
      </c>
      <c r="AI129" s="114">
        <v>156.2</v>
      </c>
      <c r="AJ129" s="115">
        <f t="shared" si="14"/>
        <v>1.66453265044814</v>
      </c>
      <c r="AK129" s="116" t="s">
        <v>64</v>
      </c>
      <c r="AL129" s="116" t="s">
        <v>64</v>
      </c>
      <c r="AM129" s="116" t="s">
        <v>64</v>
      </c>
      <c r="AN129" s="116" t="s">
        <v>64</v>
      </c>
      <c r="AO129" s="116" t="s">
        <v>64</v>
      </c>
      <c r="AP129" s="116" t="s">
        <v>64</v>
      </c>
      <c r="AQ129" s="116" t="s">
        <v>64</v>
      </c>
      <c r="AR129" s="115" t="str">
        <f t="shared" si="15"/>
        <v>合格</v>
      </c>
      <c r="AS129" s="117" t="s">
        <v>65</v>
      </c>
      <c r="AT129">
        <v>20251117</v>
      </c>
      <c r="AU129" s="99">
        <v>15</v>
      </c>
    </row>
    <row r="130" ht="15" spans="1:47">
      <c r="A130" s="101">
        <v>123</v>
      </c>
      <c r="B130" s="90" t="s">
        <v>56</v>
      </c>
      <c r="C130" s="133">
        <v>20251117</v>
      </c>
      <c r="D130" s="102" t="s">
        <v>1671</v>
      </c>
      <c r="E130" s="92" t="s">
        <v>1926</v>
      </c>
      <c r="F130" s="92" t="s">
        <v>1927</v>
      </c>
      <c r="G130" s="90" t="s">
        <v>118</v>
      </c>
      <c r="H130" s="103" t="s">
        <v>390</v>
      </c>
      <c r="I130" s="103" t="s">
        <v>1095</v>
      </c>
      <c r="J130" s="104">
        <v>5.7</v>
      </c>
      <c r="K130" s="102">
        <v>47.3</v>
      </c>
      <c r="L130" s="102">
        <v>38.7</v>
      </c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2">
        <v>47.2</v>
      </c>
      <c r="AA130" s="106">
        <f t="shared" si="12"/>
        <v>0.211416490486246</v>
      </c>
      <c r="AB130" s="107">
        <v>86</v>
      </c>
      <c r="AC130" s="108">
        <f>(AB130-Z130)*VLOOKUP(AE130,公斤水的体积!A:B,2,)</f>
        <v>38.886912</v>
      </c>
      <c r="AD130" s="109">
        <f t="shared" si="13"/>
        <v>0.482976744186045</v>
      </c>
      <c r="AE130" s="110">
        <v>23</v>
      </c>
      <c r="AF130" s="111"/>
      <c r="AG130" s="112"/>
      <c r="AH130" s="113">
        <v>1.5</v>
      </c>
      <c r="AI130" s="114">
        <v>145.6</v>
      </c>
      <c r="AJ130" s="115">
        <f t="shared" si="14"/>
        <v>1.03021978021978</v>
      </c>
      <c r="AK130" s="116" t="s">
        <v>64</v>
      </c>
      <c r="AL130" s="116" t="s">
        <v>64</v>
      </c>
      <c r="AM130" s="116" t="s">
        <v>64</v>
      </c>
      <c r="AN130" s="116" t="s">
        <v>64</v>
      </c>
      <c r="AO130" s="116" t="s">
        <v>64</v>
      </c>
      <c r="AP130" s="116" t="s">
        <v>64</v>
      </c>
      <c r="AQ130" s="116" t="s">
        <v>64</v>
      </c>
      <c r="AR130" s="115" t="str">
        <f t="shared" si="15"/>
        <v>合格</v>
      </c>
      <c r="AS130" s="117" t="s">
        <v>65</v>
      </c>
      <c r="AT130">
        <v>20251117</v>
      </c>
      <c r="AU130" s="99">
        <v>15</v>
      </c>
    </row>
    <row r="131" ht="15" spans="1:47">
      <c r="A131" s="101">
        <v>124</v>
      </c>
      <c r="B131" s="90" t="s">
        <v>56</v>
      </c>
      <c r="C131" s="133">
        <v>20251117</v>
      </c>
      <c r="D131" s="102" t="s">
        <v>1671</v>
      </c>
      <c r="E131" s="92" t="s">
        <v>1928</v>
      </c>
      <c r="F131" s="92" t="s">
        <v>1929</v>
      </c>
      <c r="G131" s="90" t="s">
        <v>60</v>
      </c>
      <c r="H131" s="103" t="s">
        <v>706</v>
      </c>
      <c r="I131" s="103" t="s">
        <v>81</v>
      </c>
      <c r="J131" s="104">
        <v>5.7</v>
      </c>
      <c r="K131" s="102">
        <v>48.9</v>
      </c>
      <c r="L131" s="102">
        <v>40.1</v>
      </c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2">
        <v>48.8</v>
      </c>
      <c r="AA131" s="106">
        <f t="shared" si="12"/>
        <v>0.204498977505115</v>
      </c>
      <c r="AB131" s="107">
        <v>89</v>
      </c>
      <c r="AC131" s="108">
        <f>(AB131-Z131)*VLOOKUP(AE131,公斤水的体积!A:B,2,)</f>
        <v>40.290048</v>
      </c>
      <c r="AD131" s="109">
        <f t="shared" si="13"/>
        <v>0.473935162094756</v>
      </c>
      <c r="AE131" s="110">
        <v>23</v>
      </c>
      <c r="AF131" s="111"/>
      <c r="AG131" s="112"/>
      <c r="AH131" s="113">
        <v>2.7</v>
      </c>
      <c r="AI131" s="114">
        <v>150.3</v>
      </c>
      <c r="AJ131" s="115">
        <f t="shared" si="14"/>
        <v>1.79640718562874</v>
      </c>
      <c r="AK131" s="116" t="s">
        <v>64</v>
      </c>
      <c r="AL131" s="116" t="s">
        <v>64</v>
      </c>
      <c r="AM131" s="116" t="s">
        <v>64</v>
      </c>
      <c r="AN131" s="116" t="s">
        <v>64</v>
      </c>
      <c r="AO131" s="116" t="s">
        <v>64</v>
      </c>
      <c r="AP131" s="116" t="s">
        <v>64</v>
      </c>
      <c r="AQ131" s="116" t="s">
        <v>64</v>
      </c>
      <c r="AR131" s="115" t="str">
        <f t="shared" si="15"/>
        <v>合格</v>
      </c>
      <c r="AS131" s="117" t="s">
        <v>65</v>
      </c>
      <c r="AT131">
        <v>20251117</v>
      </c>
      <c r="AU131" s="99">
        <v>15</v>
      </c>
    </row>
    <row r="132" ht="15" spans="1:47">
      <c r="A132" s="101">
        <v>125</v>
      </c>
      <c r="B132" s="90" t="s">
        <v>56</v>
      </c>
      <c r="C132" s="133">
        <v>20251117</v>
      </c>
      <c r="D132" s="102" t="s">
        <v>1671</v>
      </c>
      <c r="E132" s="92" t="s">
        <v>1930</v>
      </c>
      <c r="F132" s="92" t="s">
        <v>1931</v>
      </c>
      <c r="G132" s="90" t="s">
        <v>137</v>
      </c>
      <c r="H132" s="103" t="s">
        <v>1058</v>
      </c>
      <c r="I132" s="103" t="s">
        <v>193</v>
      </c>
      <c r="J132" s="104">
        <v>5.7</v>
      </c>
      <c r="K132" s="102">
        <v>54.9</v>
      </c>
      <c r="L132" s="102">
        <v>40.5</v>
      </c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2">
        <v>54.8</v>
      </c>
      <c r="AA132" s="106">
        <f t="shared" si="12"/>
        <v>0.182149362477234</v>
      </c>
      <c r="AB132" s="107">
        <v>95.4</v>
      </c>
      <c r="AC132" s="108">
        <f>(AB132-Z132)*VLOOKUP(AE132,公斤水的体积!A:B,2,)</f>
        <v>40.690944</v>
      </c>
      <c r="AD132" s="109">
        <f t="shared" si="13"/>
        <v>0.471466666666671</v>
      </c>
      <c r="AE132" s="110">
        <v>23</v>
      </c>
      <c r="AF132" s="111"/>
      <c r="AG132" s="112"/>
      <c r="AH132" s="113">
        <v>1.3</v>
      </c>
      <c r="AI132" s="114">
        <v>148.9</v>
      </c>
      <c r="AJ132" s="115">
        <f t="shared" si="14"/>
        <v>0.873069173942243</v>
      </c>
      <c r="AK132" s="116" t="s">
        <v>64</v>
      </c>
      <c r="AL132" s="116" t="s">
        <v>64</v>
      </c>
      <c r="AM132" s="116" t="s">
        <v>64</v>
      </c>
      <c r="AN132" s="116" t="s">
        <v>64</v>
      </c>
      <c r="AO132" s="116" t="s">
        <v>64</v>
      </c>
      <c r="AP132" s="116" t="s">
        <v>64</v>
      </c>
      <c r="AQ132" s="116" t="s">
        <v>64</v>
      </c>
      <c r="AR132" s="115" t="str">
        <f t="shared" si="15"/>
        <v>合格</v>
      </c>
      <c r="AS132" s="117" t="s">
        <v>65</v>
      </c>
      <c r="AT132">
        <v>20251117</v>
      </c>
      <c r="AU132" s="99">
        <v>15</v>
      </c>
    </row>
    <row r="133" ht="15" spans="1:47">
      <c r="A133" s="101">
        <v>126</v>
      </c>
      <c r="B133" s="90" t="s">
        <v>56</v>
      </c>
      <c r="C133" s="133">
        <v>20251117</v>
      </c>
      <c r="D133" s="102" t="s">
        <v>1671</v>
      </c>
      <c r="E133" s="92" t="s">
        <v>1932</v>
      </c>
      <c r="F133" s="92" t="s">
        <v>1933</v>
      </c>
      <c r="G133" s="90" t="s">
        <v>60</v>
      </c>
      <c r="H133" s="103" t="s">
        <v>177</v>
      </c>
      <c r="I133" s="103" t="s">
        <v>81</v>
      </c>
      <c r="J133" s="104">
        <v>5.7</v>
      </c>
      <c r="K133" s="102">
        <v>48.6</v>
      </c>
      <c r="L133" s="102">
        <v>40.1</v>
      </c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2">
        <v>48.5</v>
      </c>
      <c r="AA133" s="106">
        <f t="shared" si="12"/>
        <v>0.205761316872431</v>
      </c>
      <c r="AB133" s="107">
        <v>88.7</v>
      </c>
      <c r="AC133" s="108">
        <f>(AB133-Z133)*VLOOKUP(AE133,公斤水的体积!A:B,2,)</f>
        <v>40.290048</v>
      </c>
      <c r="AD133" s="109">
        <f t="shared" si="13"/>
        <v>0.473935162094756</v>
      </c>
      <c r="AE133" s="110">
        <v>23</v>
      </c>
      <c r="AF133" s="111"/>
      <c r="AG133" s="112"/>
      <c r="AH133" s="113">
        <v>1.2</v>
      </c>
      <c r="AI133" s="114">
        <v>153.3</v>
      </c>
      <c r="AJ133" s="115">
        <f t="shared" si="14"/>
        <v>0.782778864970646</v>
      </c>
      <c r="AK133" s="116" t="s">
        <v>64</v>
      </c>
      <c r="AL133" s="116" t="s">
        <v>64</v>
      </c>
      <c r="AM133" s="116" t="s">
        <v>64</v>
      </c>
      <c r="AN133" s="116" t="s">
        <v>64</v>
      </c>
      <c r="AO133" s="116" t="s">
        <v>64</v>
      </c>
      <c r="AP133" s="116" t="s">
        <v>64</v>
      </c>
      <c r="AQ133" s="116" t="s">
        <v>64</v>
      </c>
      <c r="AR133" s="115" t="str">
        <f t="shared" si="15"/>
        <v>合格</v>
      </c>
      <c r="AS133" s="117" t="s">
        <v>65</v>
      </c>
      <c r="AT133">
        <v>20251117</v>
      </c>
      <c r="AU133" s="99">
        <v>15</v>
      </c>
    </row>
    <row r="134" ht="15" spans="1:47">
      <c r="A134" s="101">
        <v>127</v>
      </c>
      <c r="B134" s="90" t="s">
        <v>56</v>
      </c>
      <c r="C134" s="133">
        <v>20251117</v>
      </c>
      <c r="D134" s="102" t="s">
        <v>1671</v>
      </c>
      <c r="E134" s="92" t="s">
        <v>1934</v>
      </c>
      <c r="F134" s="92" t="s">
        <v>1935</v>
      </c>
      <c r="G134" s="90" t="s">
        <v>60</v>
      </c>
      <c r="H134" s="103" t="s">
        <v>1067</v>
      </c>
      <c r="I134" s="103" t="s">
        <v>81</v>
      </c>
      <c r="J134" s="104">
        <v>5.7</v>
      </c>
      <c r="K134" s="102">
        <v>48.5</v>
      </c>
      <c r="L134" s="102">
        <v>40.2</v>
      </c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2">
        <v>48.4</v>
      </c>
      <c r="AA134" s="106">
        <f t="shared" si="12"/>
        <v>0.206185567010312</v>
      </c>
      <c r="AB134" s="107">
        <v>88.7</v>
      </c>
      <c r="AC134" s="108">
        <f>(AB134-Z134)*VLOOKUP(AE134,公斤水的体积!A:B,2,)</f>
        <v>40.390272</v>
      </c>
      <c r="AD134" s="109">
        <f t="shared" si="13"/>
        <v>0.473313432835821</v>
      </c>
      <c r="AE134" s="110">
        <v>23</v>
      </c>
      <c r="AF134" s="111"/>
      <c r="AG134" s="112"/>
      <c r="AH134" s="113">
        <v>3.1</v>
      </c>
      <c r="AI134" s="114">
        <v>153.8</v>
      </c>
      <c r="AJ134" s="115">
        <f t="shared" si="14"/>
        <v>2.01560468140442</v>
      </c>
      <c r="AK134" s="116" t="s">
        <v>64</v>
      </c>
      <c r="AL134" s="116" t="s">
        <v>64</v>
      </c>
      <c r="AM134" s="116" t="s">
        <v>64</v>
      </c>
      <c r="AN134" s="116" t="s">
        <v>64</v>
      </c>
      <c r="AO134" s="116" t="s">
        <v>64</v>
      </c>
      <c r="AP134" s="116" t="s">
        <v>64</v>
      </c>
      <c r="AQ134" s="116" t="s">
        <v>64</v>
      </c>
      <c r="AR134" s="115" t="str">
        <f t="shared" si="15"/>
        <v>合格</v>
      </c>
      <c r="AS134" s="117" t="s">
        <v>65</v>
      </c>
      <c r="AT134">
        <v>20251117</v>
      </c>
      <c r="AU134" s="99">
        <v>15</v>
      </c>
    </row>
    <row r="135" ht="15" spans="1:47">
      <c r="A135" s="101">
        <v>128</v>
      </c>
      <c r="B135" s="90" t="s">
        <v>56</v>
      </c>
      <c r="C135" s="133">
        <v>20251117</v>
      </c>
      <c r="D135" s="102" t="s">
        <v>1671</v>
      </c>
      <c r="E135" s="92" t="s">
        <v>1936</v>
      </c>
      <c r="F135" s="92" t="s">
        <v>1937</v>
      </c>
      <c r="G135" s="90" t="s">
        <v>60</v>
      </c>
      <c r="H135" s="103" t="s">
        <v>653</v>
      </c>
      <c r="I135" s="103" t="s">
        <v>81</v>
      </c>
      <c r="J135" s="118">
        <v>5</v>
      </c>
      <c r="K135" s="102">
        <v>44.6</v>
      </c>
      <c r="L135" s="102">
        <v>40</v>
      </c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2">
        <v>44.5</v>
      </c>
      <c r="AA135" s="106">
        <f t="shared" si="12"/>
        <v>0.224215246636774</v>
      </c>
      <c r="AB135" s="107">
        <v>84.6</v>
      </c>
      <c r="AC135" s="108">
        <f>(AB135-Z135)*VLOOKUP(AE135,公斤水的体积!A:B,2,)</f>
        <v>40.189824</v>
      </c>
      <c r="AD135" s="109">
        <f t="shared" si="13"/>
        <v>0.474560000000004</v>
      </c>
      <c r="AE135" s="110">
        <v>23</v>
      </c>
      <c r="AF135" s="111"/>
      <c r="AG135" s="112"/>
      <c r="AH135" s="113">
        <v>3.2</v>
      </c>
      <c r="AI135" s="114">
        <v>168.8</v>
      </c>
      <c r="AJ135" s="115">
        <f t="shared" si="14"/>
        <v>1.8957345971564</v>
      </c>
      <c r="AK135" s="116" t="s">
        <v>64</v>
      </c>
      <c r="AL135" s="116" t="s">
        <v>64</v>
      </c>
      <c r="AM135" s="116" t="s">
        <v>64</v>
      </c>
      <c r="AN135" s="116" t="s">
        <v>64</v>
      </c>
      <c r="AO135" s="116" t="s">
        <v>64</v>
      </c>
      <c r="AP135" s="116" t="s">
        <v>64</v>
      </c>
      <c r="AQ135" s="116" t="s">
        <v>64</v>
      </c>
      <c r="AR135" s="115" t="str">
        <f t="shared" si="15"/>
        <v>合格</v>
      </c>
      <c r="AS135" s="117" t="s">
        <v>65</v>
      </c>
      <c r="AT135">
        <v>20251117</v>
      </c>
      <c r="AU135" s="99">
        <v>15</v>
      </c>
    </row>
    <row r="136" ht="15" spans="1:47">
      <c r="A136" s="101">
        <v>129</v>
      </c>
      <c r="B136" s="90" t="s">
        <v>56</v>
      </c>
      <c r="C136" s="133">
        <v>20251117</v>
      </c>
      <c r="D136" s="102" t="s">
        <v>1671</v>
      </c>
      <c r="E136" s="92" t="s">
        <v>1938</v>
      </c>
      <c r="F136" s="92" t="s">
        <v>1939</v>
      </c>
      <c r="G136" s="90" t="s">
        <v>60</v>
      </c>
      <c r="H136" s="103" t="s">
        <v>94</v>
      </c>
      <c r="I136" s="103" t="s">
        <v>81</v>
      </c>
      <c r="J136" s="104">
        <v>5.7</v>
      </c>
      <c r="K136" s="102">
        <v>49.7</v>
      </c>
      <c r="L136" s="102">
        <v>40</v>
      </c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2">
        <v>49.6</v>
      </c>
      <c r="AA136" s="106">
        <f t="shared" si="12"/>
        <v>0.201207243460767</v>
      </c>
      <c r="AB136" s="107">
        <v>89.7</v>
      </c>
      <c r="AC136" s="108">
        <f>(AB136-Z136)*VLOOKUP(AE136,公斤水的体积!A:B,2,)</f>
        <v>40.189824</v>
      </c>
      <c r="AD136" s="109">
        <f t="shared" si="13"/>
        <v>0.474560000000004</v>
      </c>
      <c r="AE136" s="110">
        <v>23</v>
      </c>
      <c r="AF136" s="111"/>
      <c r="AG136" s="112"/>
      <c r="AH136" s="113">
        <v>2.2</v>
      </c>
      <c r="AI136" s="114">
        <v>149.3</v>
      </c>
      <c r="AJ136" s="115">
        <f t="shared" si="14"/>
        <v>1.4735432016075</v>
      </c>
      <c r="AK136" s="116" t="s">
        <v>64</v>
      </c>
      <c r="AL136" s="116" t="s">
        <v>64</v>
      </c>
      <c r="AM136" s="116" t="s">
        <v>64</v>
      </c>
      <c r="AN136" s="116" t="s">
        <v>64</v>
      </c>
      <c r="AO136" s="116" t="s">
        <v>64</v>
      </c>
      <c r="AP136" s="116" t="s">
        <v>64</v>
      </c>
      <c r="AQ136" s="116" t="s">
        <v>64</v>
      </c>
      <c r="AR136" s="115" t="str">
        <f t="shared" si="15"/>
        <v>合格</v>
      </c>
      <c r="AS136" s="117" t="s">
        <v>65</v>
      </c>
      <c r="AT136">
        <v>20251117</v>
      </c>
      <c r="AU136" s="99">
        <v>15</v>
      </c>
    </row>
    <row r="137" ht="15" spans="1:47">
      <c r="A137" s="101">
        <v>130</v>
      </c>
      <c r="B137" s="90" t="s">
        <v>56</v>
      </c>
      <c r="C137" s="133">
        <v>20251117</v>
      </c>
      <c r="D137" s="102" t="s">
        <v>1671</v>
      </c>
      <c r="E137" s="92" t="s">
        <v>1940</v>
      </c>
      <c r="F137" s="92" t="s">
        <v>1941</v>
      </c>
      <c r="G137" s="90" t="s">
        <v>137</v>
      </c>
      <c r="H137" s="103" t="s">
        <v>1073</v>
      </c>
      <c r="I137" s="103" t="s">
        <v>81</v>
      </c>
      <c r="J137" s="104">
        <v>5.7</v>
      </c>
      <c r="K137" s="102">
        <v>52</v>
      </c>
      <c r="L137" s="102">
        <v>41</v>
      </c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2">
        <v>51.9</v>
      </c>
      <c r="AA137" s="106">
        <f t="shared" si="12"/>
        <v>0.192307692307695</v>
      </c>
      <c r="AB137" s="107">
        <v>93</v>
      </c>
      <c r="AC137" s="108">
        <f>(AB137-Z137)*VLOOKUP(AE137,公斤水的体积!A:B,2,)</f>
        <v>41.192064</v>
      </c>
      <c r="AD137" s="109">
        <f t="shared" si="13"/>
        <v>0.46844878048781</v>
      </c>
      <c r="AE137" s="110">
        <v>23</v>
      </c>
      <c r="AF137" s="111"/>
      <c r="AG137" s="112"/>
      <c r="AH137" s="113">
        <v>2.7</v>
      </c>
      <c r="AI137" s="114">
        <v>144.2</v>
      </c>
      <c r="AJ137" s="115">
        <f t="shared" si="14"/>
        <v>1.87239944521498</v>
      </c>
      <c r="AK137" s="116" t="s">
        <v>64</v>
      </c>
      <c r="AL137" s="116" t="s">
        <v>64</v>
      </c>
      <c r="AM137" s="116" t="s">
        <v>64</v>
      </c>
      <c r="AN137" s="116" t="s">
        <v>64</v>
      </c>
      <c r="AO137" s="116" t="s">
        <v>64</v>
      </c>
      <c r="AP137" s="116" t="s">
        <v>64</v>
      </c>
      <c r="AQ137" s="116" t="s">
        <v>64</v>
      </c>
      <c r="AR137" s="115" t="str">
        <f t="shared" si="15"/>
        <v>合格</v>
      </c>
      <c r="AS137" s="117" t="s">
        <v>65</v>
      </c>
      <c r="AT137">
        <v>20251117</v>
      </c>
      <c r="AU137" s="99">
        <v>15</v>
      </c>
    </row>
    <row r="138" ht="15" spans="1:47">
      <c r="A138" s="101">
        <v>131</v>
      </c>
      <c r="B138" s="90" t="s">
        <v>56</v>
      </c>
      <c r="C138" s="133">
        <v>20251121</v>
      </c>
      <c r="D138" s="102" t="s">
        <v>1671</v>
      </c>
      <c r="E138" s="92" t="s">
        <v>1942</v>
      </c>
      <c r="F138" s="92" t="s">
        <v>1943</v>
      </c>
      <c r="G138" s="90" t="s">
        <v>351</v>
      </c>
      <c r="H138" s="103" t="s">
        <v>1123</v>
      </c>
      <c r="I138" s="103" t="s">
        <v>81</v>
      </c>
      <c r="J138" s="104">
        <v>5.7</v>
      </c>
      <c r="K138" s="102">
        <v>55</v>
      </c>
      <c r="L138" s="102">
        <v>40.2</v>
      </c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2">
        <v>54.9</v>
      </c>
      <c r="AA138" s="106">
        <f t="shared" si="12"/>
        <v>0.181818181818184</v>
      </c>
      <c r="AB138" s="107">
        <v>95.2</v>
      </c>
      <c r="AC138" s="108">
        <f>(AB138-Z138)*VLOOKUP(AE138,公斤水的体积!A:B,2,)</f>
        <v>40.341509</v>
      </c>
      <c r="AD138" s="109">
        <f t="shared" si="13"/>
        <v>0.352012437810961</v>
      </c>
      <c r="AE138" s="110">
        <v>16</v>
      </c>
      <c r="AF138" s="111"/>
      <c r="AG138" s="112"/>
      <c r="AH138" s="113">
        <v>1.1</v>
      </c>
      <c r="AI138" s="114">
        <v>135.9</v>
      </c>
      <c r="AJ138" s="115">
        <f t="shared" si="14"/>
        <v>0.809418690213392</v>
      </c>
      <c r="AK138" s="116" t="s">
        <v>64</v>
      </c>
      <c r="AL138" s="116" t="s">
        <v>64</v>
      </c>
      <c r="AM138" s="116" t="s">
        <v>64</v>
      </c>
      <c r="AN138" s="116" t="s">
        <v>64</v>
      </c>
      <c r="AO138" s="116" t="s">
        <v>64</v>
      </c>
      <c r="AP138" s="116" t="s">
        <v>64</v>
      </c>
      <c r="AQ138" s="116" t="s">
        <v>64</v>
      </c>
      <c r="AR138" s="115" t="str">
        <f t="shared" si="15"/>
        <v>合格</v>
      </c>
      <c r="AS138" s="117" t="s">
        <v>65</v>
      </c>
      <c r="AT138">
        <v>20251121</v>
      </c>
      <c r="AU138" s="99">
        <v>15</v>
      </c>
    </row>
    <row r="139" ht="15" spans="1:47">
      <c r="A139" s="101">
        <v>132</v>
      </c>
      <c r="B139" s="90" t="s">
        <v>56</v>
      </c>
      <c r="C139" s="133">
        <v>20251121</v>
      </c>
      <c r="D139" s="102" t="s">
        <v>1671</v>
      </c>
      <c r="E139" s="92" t="s">
        <v>1944</v>
      </c>
      <c r="F139" s="92" t="s">
        <v>1945</v>
      </c>
      <c r="G139" s="90" t="s">
        <v>60</v>
      </c>
      <c r="H139" s="103" t="s">
        <v>653</v>
      </c>
      <c r="I139" s="103" t="s">
        <v>81</v>
      </c>
      <c r="J139" s="118">
        <v>5</v>
      </c>
      <c r="K139" s="102">
        <v>44.2</v>
      </c>
      <c r="L139" s="102">
        <v>40</v>
      </c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2">
        <v>44.1</v>
      </c>
      <c r="AA139" s="106">
        <f t="shared" si="12"/>
        <v>0.226244343891406</v>
      </c>
      <c r="AB139" s="107">
        <v>84.2</v>
      </c>
      <c r="AC139" s="108">
        <f>(AB139-Z139)*VLOOKUP(AE139,公斤水的体积!A:B,2,)</f>
        <v>40.141303</v>
      </c>
      <c r="AD139" s="109">
        <f t="shared" si="13"/>
        <v>0.353257500000019</v>
      </c>
      <c r="AE139" s="110">
        <v>16</v>
      </c>
      <c r="AF139" s="111"/>
      <c r="AG139" s="112"/>
      <c r="AH139" s="113">
        <v>3.4</v>
      </c>
      <c r="AI139" s="114">
        <v>166.2</v>
      </c>
      <c r="AJ139" s="115">
        <f t="shared" si="14"/>
        <v>2.04572803850782</v>
      </c>
      <c r="AK139" s="116" t="s">
        <v>64</v>
      </c>
      <c r="AL139" s="116" t="s">
        <v>64</v>
      </c>
      <c r="AM139" s="116" t="s">
        <v>64</v>
      </c>
      <c r="AN139" s="116" t="s">
        <v>64</v>
      </c>
      <c r="AO139" s="116" t="s">
        <v>64</v>
      </c>
      <c r="AP139" s="116" t="s">
        <v>64</v>
      </c>
      <c r="AQ139" s="116" t="s">
        <v>64</v>
      </c>
      <c r="AR139" s="115" t="str">
        <f t="shared" si="15"/>
        <v>合格</v>
      </c>
      <c r="AS139" s="117" t="s">
        <v>65</v>
      </c>
      <c r="AT139">
        <v>20251121</v>
      </c>
      <c r="AU139" s="99">
        <v>15</v>
      </c>
    </row>
    <row r="140" ht="15" spans="1:47">
      <c r="A140" s="101">
        <v>133</v>
      </c>
      <c r="B140" s="90" t="s">
        <v>56</v>
      </c>
      <c r="C140" s="133">
        <v>20251121</v>
      </c>
      <c r="D140" s="102" t="s">
        <v>1671</v>
      </c>
      <c r="E140" s="92" t="s">
        <v>1946</v>
      </c>
      <c r="F140" s="92" t="s">
        <v>1947</v>
      </c>
      <c r="G140" s="90" t="s">
        <v>60</v>
      </c>
      <c r="H140" s="103" t="s">
        <v>177</v>
      </c>
      <c r="I140" s="103" t="s">
        <v>81</v>
      </c>
      <c r="J140" s="104">
        <v>5.7</v>
      </c>
      <c r="K140" s="102">
        <v>48.4</v>
      </c>
      <c r="L140" s="102">
        <v>40.2</v>
      </c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2">
        <v>48.3</v>
      </c>
      <c r="AA140" s="106">
        <f t="shared" si="12"/>
        <v>0.206611570247937</v>
      </c>
      <c r="AB140" s="107">
        <v>88.6</v>
      </c>
      <c r="AC140" s="108">
        <f>(AB140-Z140)*VLOOKUP(AE140,公斤水的体积!A:B,2,)</f>
        <v>40.341509</v>
      </c>
      <c r="AD140" s="109">
        <f t="shared" si="13"/>
        <v>0.352012437810943</v>
      </c>
      <c r="AE140" s="110">
        <v>16</v>
      </c>
      <c r="AF140" s="111"/>
      <c r="AG140" s="112"/>
      <c r="AH140" s="113">
        <v>3.1</v>
      </c>
      <c r="AI140" s="114">
        <v>153.2</v>
      </c>
      <c r="AJ140" s="115">
        <f t="shared" si="14"/>
        <v>2.02349869451697</v>
      </c>
      <c r="AK140" s="116" t="s">
        <v>64</v>
      </c>
      <c r="AL140" s="116" t="s">
        <v>64</v>
      </c>
      <c r="AM140" s="116" t="s">
        <v>64</v>
      </c>
      <c r="AN140" s="116" t="s">
        <v>64</v>
      </c>
      <c r="AO140" s="116" t="s">
        <v>64</v>
      </c>
      <c r="AP140" s="116" t="s">
        <v>64</v>
      </c>
      <c r="AQ140" s="116" t="s">
        <v>64</v>
      </c>
      <c r="AR140" s="115" t="str">
        <f t="shared" si="15"/>
        <v>合格</v>
      </c>
      <c r="AS140" s="117" t="s">
        <v>65</v>
      </c>
      <c r="AT140">
        <v>20251121</v>
      </c>
      <c r="AU140" s="99">
        <v>15</v>
      </c>
    </row>
    <row r="141" ht="15" spans="1:47">
      <c r="A141" s="101">
        <v>134</v>
      </c>
      <c r="B141" s="90" t="s">
        <v>56</v>
      </c>
      <c r="C141" s="133">
        <v>20251121</v>
      </c>
      <c r="D141" s="102" t="s">
        <v>1671</v>
      </c>
      <c r="E141" s="92" t="s">
        <v>1948</v>
      </c>
      <c r="F141" s="92" t="s">
        <v>1949</v>
      </c>
      <c r="G141" s="90" t="s">
        <v>60</v>
      </c>
      <c r="H141" s="103" t="s">
        <v>653</v>
      </c>
      <c r="I141" s="103" t="s">
        <v>152</v>
      </c>
      <c r="J141" s="118">
        <v>5</v>
      </c>
      <c r="K141" s="102">
        <v>44.3</v>
      </c>
      <c r="L141" s="102">
        <v>40</v>
      </c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2">
        <v>44.2</v>
      </c>
      <c r="AA141" s="106">
        <f t="shared" si="12"/>
        <v>0.2257336343115</v>
      </c>
      <c r="AB141" s="107">
        <v>84.3</v>
      </c>
      <c r="AC141" s="108">
        <f>(AB141-Z141)*VLOOKUP(AE141,公斤水的体积!A:B,2,)</f>
        <v>40.141303</v>
      </c>
      <c r="AD141" s="109">
        <f t="shared" si="13"/>
        <v>0.353257500000002</v>
      </c>
      <c r="AE141" s="110">
        <v>16</v>
      </c>
      <c r="AF141" s="111"/>
      <c r="AG141" s="112"/>
      <c r="AH141" s="113">
        <v>2.1</v>
      </c>
      <c r="AI141" s="114">
        <v>167.7</v>
      </c>
      <c r="AJ141" s="115">
        <f t="shared" si="14"/>
        <v>1.25223613595707</v>
      </c>
      <c r="AK141" s="116" t="s">
        <v>64</v>
      </c>
      <c r="AL141" s="116" t="s">
        <v>64</v>
      </c>
      <c r="AM141" s="116" t="s">
        <v>64</v>
      </c>
      <c r="AN141" s="116" t="s">
        <v>64</v>
      </c>
      <c r="AO141" s="116" t="s">
        <v>64</v>
      </c>
      <c r="AP141" s="116" t="s">
        <v>64</v>
      </c>
      <c r="AQ141" s="116" t="s">
        <v>64</v>
      </c>
      <c r="AR141" s="115" t="str">
        <f t="shared" si="15"/>
        <v>合格</v>
      </c>
      <c r="AS141" s="117" t="s">
        <v>65</v>
      </c>
      <c r="AT141">
        <v>20251121</v>
      </c>
      <c r="AU141" s="99">
        <v>15</v>
      </c>
    </row>
    <row r="142" ht="15" spans="1:47">
      <c r="A142" s="101">
        <v>135</v>
      </c>
      <c r="B142" s="90" t="s">
        <v>56</v>
      </c>
      <c r="C142" s="133">
        <v>20251121</v>
      </c>
      <c r="D142" s="102" t="s">
        <v>1671</v>
      </c>
      <c r="E142" s="92" t="s">
        <v>1950</v>
      </c>
      <c r="F142" s="92" t="s">
        <v>1951</v>
      </c>
      <c r="G142" s="90" t="s">
        <v>60</v>
      </c>
      <c r="H142" s="103" t="s">
        <v>177</v>
      </c>
      <c r="I142" s="103" t="s">
        <v>139</v>
      </c>
      <c r="J142" s="104">
        <v>5.7</v>
      </c>
      <c r="K142" s="102">
        <v>48.8</v>
      </c>
      <c r="L142" s="102">
        <v>40.1</v>
      </c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2">
        <v>48.7</v>
      </c>
      <c r="AA142" s="106">
        <f t="shared" si="12"/>
        <v>0.204918032786874</v>
      </c>
      <c r="AB142" s="107">
        <v>88.9</v>
      </c>
      <c r="AC142" s="108">
        <f>(AB142-Z142)*VLOOKUP(AE142,公斤水的体积!A:B,2,)</f>
        <v>40.241406</v>
      </c>
      <c r="AD142" s="109">
        <f t="shared" si="13"/>
        <v>0.352633416458862</v>
      </c>
      <c r="AE142" s="110">
        <v>16</v>
      </c>
      <c r="AF142" s="111"/>
      <c r="AG142" s="112"/>
      <c r="AH142" s="113">
        <v>3.9</v>
      </c>
      <c r="AI142" s="114">
        <v>152.7</v>
      </c>
      <c r="AJ142" s="115">
        <f t="shared" si="14"/>
        <v>2.55402750491159</v>
      </c>
      <c r="AK142" s="116" t="s">
        <v>64</v>
      </c>
      <c r="AL142" s="116" t="s">
        <v>64</v>
      </c>
      <c r="AM142" s="116" t="s">
        <v>64</v>
      </c>
      <c r="AN142" s="116" t="s">
        <v>64</v>
      </c>
      <c r="AO142" s="116" t="s">
        <v>64</v>
      </c>
      <c r="AP142" s="116" t="s">
        <v>64</v>
      </c>
      <c r="AQ142" s="116" t="s">
        <v>64</v>
      </c>
      <c r="AR142" s="115" t="str">
        <f t="shared" si="15"/>
        <v>合格</v>
      </c>
      <c r="AS142" s="117" t="s">
        <v>65</v>
      </c>
      <c r="AT142">
        <v>20251121</v>
      </c>
      <c r="AU142" s="99">
        <v>15</v>
      </c>
    </row>
    <row r="143" ht="15" spans="1:47">
      <c r="A143" s="101">
        <v>136</v>
      </c>
      <c r="B143" s="90" t="s">
        <v>56</v>
      </c>
      <c r="C143" s="133">
        <v>20251121</v>
      </c>
      <c r="D143" s="102" t="s">
        <v>1671</v>
      </c>
      <c r="E143" s="92" t="s">
        <v>1952</v>
      </c>
      <c r="F143" s="92" t="s">
        <v>1953</v>
      </c>
      <c r="G143" s="90" t="s">
        <v>79</v>
      </c>
      <c r="H143" s="103" t="s">
        <v>1954</v>
      </c>
      <c r="I143" s="103" t="s">
        <v>139</v>
      </c>
      <c r="J143" s="104">
        <v>5.7</v>
      </c>
      <c r="K143" s="102">
        <v>56.9</v>
      </c>
      <c r="L143" s="102">
        <v>40.9</v>
      </c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2">
        <v>56.8</v>
      </c>
      <c r="AA143" s="106">
        <f t="shared" si="12"/>
        <v>0.175746924428825</v>
      </c>
      <c r="AB143" s="107">
        <v>97.8</v>
      </c>
      <c r="AC143" s="108">
        <f>(AB143-Z143)*VLOOKUP(AE143,公斤水的体积!A:B,2,)</f>
        <v>41.04223</v>
      </c>
      <c r="AD143" s="109">
        <f t="shared" si="13"/>
        <v>0.347750611246956</v>
      </c>
      <c r="AE143" s="110">
        <v>16</v>
      </c>
      <c r="AF143" s="111"/>
      <c r="AG143" s="112"/>
      <c r="AH143" s="113">
        <v>3.2</v>
      </c>
      <c r="AI143" s="114">
        <v>133.3</v>
      </c>
      <c r="AJ143" s="115">
        <f t="shared" si="14"/>
        <v>2.40060015003751</v>
      </c>
      <c r="AK143" s="116" t="s">
        <v>64</v>
      </c>
      <c r="AL143" s="116" t="s">
        <v>64</v>
      </c>
      <c r="AM143" s="116" t="s">
        <v>64</v>
      </c>
      <c r="AN143" s="116" t="s">
        <v>64</v>
      </c>
      <c r="AO143" s="116" t="s">
        <v>64</v>
      </c>
      <c r="AP143" s="116" t="s">
        <v>64</v>
      </c>
      <c r="AQ143" s="116" t="s">
        <v>64</v>
      </c>
      <c r="AR143" s="115" t="str">
        <f t="shared" si="15"/>
        <v>合格</v>
      </c>
      <c r="AS143" s="117" t="s">
        <v>65</v>
      </c>
      <c r="AT143">
        <v>20251121</v>
      </c>
      <c r="AU143" s="99">
        <v>15</v>
      </c>
    </row>
    <row r="144" ht="15" spans="1:47">
      <c r="A144" s="101">
        <v>137</v>
      </c>
      <c r="B144" s="90" t="s">
        <v>56</v>
      </c>
      <c r="C144" s="133">
        <v>20251121</v>
      </c>
      <c r="D144" s="102" t="s">
        <v>1671</v>
      </c>
      <c r="E144" s="92" t="s">
        <v>1955</v>
      </c>
      <c r="F144" s="92" t="s">
        <v>1956</v>
      </c>
      <c r="G144" s="90" t="s">
        <v>118</v>
      </c>
      <c r="H144" s="103" t="s">
        <v>1729</v>
      </c>
      <c r="I144" s="103" t="s">
        <v>152</v>
      </c>
      <c r="J144" s="104">
        <v>5.7</v>
      </c>
      <c r="K144" s="102">
        <v>47.8</v>
      </c>
      <c r="L144" s="102">
        <v>40.1</v>
      </c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2">
        <v>47.7</v>
      </c>
      <c r="AA144" s="106">
        <f t="shared" si="12"/>
        <v>0.20920502092049</v>
      </c>
      <c r="AB144" s="107">
        <v>87.9</v>
      </c>
      <c r="AC144" s="108">
        <f>(AB144-Z144)*VLOOKUP(AE144,公斤水的体积!A:B,2,)</f>
        <v>40.241406</v>
      </c>
      <c r="AD144" s="109">
        <f t="shared" si="13"/>
        <v>0.352633416458862</v>
      </c>
      <c r="AE144" s="110">
        <v>16</v>
      </c>
      <c r="AF144" s="111"/>
      <c r="AG144" s="112"/>
      <c r="AH144" s="113">
        <v>2.6</v>
      </c>
      <c r="AI144" s="114">
        <v>149.2</v>
      </c>
      <c r="AJ144" s="115">
        <f t="shared" si="14"/>
        <v>1.7426273458445</v>
      </c>
      <c r="AK144" s="116" t="s">
        <v>64</v>
      </c>
      <c r="AL144" s="116" t="s">
        <v>64</v>
      </c>
      <c r="AM144" s="116" t="s">
        <v>64</v>
      </c>
      <c r="AN144" s="116" t="s">
        <v>64</v>
      </c>
      <c r="AO144" s="116" t="s">
        <v>64</v>
      </c>
      <c r="AP144" s="116" t="s">
        <v>64</v>
      </c>
      <c r="AQ144" s="116" t="s">
        <v>64</v>
      </c>
      <c r="AR144" s="115" t="str">
        <f t="shared" si="15"/>
        <v>合格</v>
      </c>
      <c r="AS144" s="117" t="s">
        <v>65</v>
      </c>
      <c r="AT144">
        <v>20251121</v>
      </c>
      <c r="AU144" s="99">
        <v>15</v>
      </c>
    </row>
    <row r="145" ht="15" spans="1:47">
      <c r="A145" s="101">
        <v>138</v>
      </c>
      <c r="B145" s="90" t="s">
        <v>56</v>
      </c>
      <c r="C145" s="133">
        <v>20251121</v>
      </c>
      <c r="D145" s="102" t="s">
        <v>1671</v>
      </c>
      <c r="E145" s="92" t="s">
        <v>1957</v>
      </c>
      <c r="F145" s="92" t="s">
        <v>1958</v>
      </c>
      <c r="G145" s="90" t="s">
        <v>79</v>
      </c>
      <c r="H145" s="103" t="s">
        <v>1101</v>
      </c>
      <c r="I145" s="103" t="s">
        <v>81</v>
      </c>
      <c r="J145" s="104">
        <v>5.7</v>
      </c>
      <c r="K145" s="102">
        <v>54.2</v>
      </c>
      <c r="L145" s="102">
        <v>40.2</v>
      </c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2">
        <v>54.1</v>
      </c>
      <c r="AA145" s="106">
        <f t="shared" si="12"/>
        <v>0.184501845018453</v>
      </c>
      <c r="AB145" s="107">
        <v>94.4</v>
      </c>
      <c r="AC145" s="108">
        <f>(AB145-Z145)*VLOOKUP(AE145,公斤水的体积!A:B,2,)</f>
        <v>40.341509</v>
      </c>
      <c r="AD145" s="109">
        <f t="shared" si="13"/>
        <v>0.352012437810961</v>
      </c>
      <c r="AE145" s="110">
        <v>16</v>
      </c>
      <c r="AF145" s="111"/>
      <c r="AG145" s="112"/>
      <c r="AH145" s="113">
        <v>3.6</v>
      </c>
      <c r="AI145" s="114">
        <v>136.7</v>
      </c>
      <c r="AJ145" s="115">
        <f t="shared" si="14"/>
        <v>2.63350402340892</v>
      </c>
      <c r="AK145" s="116" t="s">
        <v>64</v>
      </c>
      <c r="AL145" s="116" t="s">
        <v>64</v>
      </c>
      <c r="AM145" s="116" t="s">
        <v>64</v>
      </c>
      <c r="AN145" s="116" t="s">
        <v>64</v>
      </c>
      <c r="AO145" s="116" t="s">
        <v>64</v>
      </c>
      <c r="AP145" s="116" t="s">
        <v>64</v>
      </c>
      <c r="AQ145" s="116" t="s">
        <v>64</v>
      </c>
      <c r="AR145" s="115" t="str">
        <f t="shared" si="15"/>
        <v>合格</v>
      </c>
      <c r="AS145" s="117" t="s">
        <v>65</v>
      </c>
      <c r="AT145">
        <v>20251121</v>
      </c>
      <c r="AU145" s="99">
        <v>15</v>
      </c>
    </row>
    <row r="146" ht="15" spans="1:47">
      <c r="A146" s="101">
        <v>139</v>
      </c>
      <c r="B146" s="90" t="s">
        <v>56</v>
      </c>
      <c r="C146" s="133">
        <v>20251121</v>
      </c>
      <c r="D146" s="102" t="s">
        <v>1671</v>
      </c>
      <c r="E146" s="92" t="s">
        <v>1959</v>
      </c>
      <c r="F146" s="92" t="s">
        <v>1960</v>
      </c>
      <c r="G146" s="90" t="s">
        <v>60</v>
      </c>
      <c r="H146" s="103" t="s">
        <v>706</v>
      </c>
      <c r="I146" s="103" t="s">
        <v>81</v>
      </c>
      <c r="J146" s="104">
        <v>5.7</v>
      </c>
      <c r="K146" s="102">
        <v>48.4</v>
      </c>
      <c r="L146" s="102">
        <v>40.3</v>
      </c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2">
        <v>48.3</v>
      </c>
      <c r="AA146" s="106">
        <f t="shared" si="12"/>
        <v>0.206611570247937</v>
      </c>
      <c r="AB146" s="107">
        <v>88.7</v>
      </c>
      <c r="AC146" s="108">
        <f>(AB146-Z146)*VLOOKUP(AE146,公斤水的体积!A:B,2,)</f>
        <v>40.441612</v>
      </c>
      <c r="AD146" s="109">
        <f t="shared" si="13"/>
        <v>0.351394540942951</v>
      </c>
      <c r="AE146" s="110">
        <v>16</v>
      </c>
      <c r="AF146" s="111"/>
      <c r="AG146" s="112"/>
      <c r="AH146" s="113">
        <v>1.5</v>
      </c>
      <c r="AI146" s="114">
        <v>148.5</v>
      </c>
      <c r="AJ146" s="115">
        <f t="shared" si="14"/>
        <v>1.01010101010101</v>
      </c>
      <c r="AK146" s="116" t="s">
        <v>64</v>
      </c>
      <c r="AL146" s="116" t="s">
        <v>64</v>
      </c>
      <c r="AM146" s="116" t="s">
        <v>64</v>
      </c>
      <c r="AN146" s="116" t="s">
        <v>64</v>
      </c>
      <c r="AO146" s="116" t="s">
        <v>64</v>
      </c>
      <c r="AP146" s="116" t="s">
        <v>64</v>
      </c>
      <c r="AQ146" s="116" t="s">
        <v>64</v>
      </c>
      <c r="AR146" s="115" t="str">
        <f t="shared" si="15"/>
        <v>合格</v>
      </c>
      <c r="AS146" s="117" t="s">
        <v>65</v>
      </c>
      <c r="AT146">
        <v>20251121</v>
      </c>
      <c r="AU146" s="99">
        <v>15</v>
      </c>
    </row>
    <row r="147" ht="15" spans="1:47">
      <c r="A147" s="101">
        <v>140</v>
      </c>
      <c r="B147" s="90" t="s">
        <v>56</v>
      </c>
      <c r="C147" s="133">
        <v>20251121</v>
      </c>
      <c r="D147" s="102" t="s">
        <v>1671</v>
      </c>
      <c r="E147" s="92" t="s">
        <v>1961</v>
      </c>
      <c r="F147" s="92" t="s">
        <v>1962</v>
      </c>
      <c r="G147" s="90" t="s">
        <v>60</v>
      </c>
      <c r="H147" s="103" t="s">
        <v>614</v>
      </c>
      <c r="I147" s="103" t="s">
        <v>152</v>
      </c>
      <c r="J147" s="104">
        <v>5.7</v>
      </c>
      <c r="K147" s="102">
        <v>47.6</v>
      </c>
      <c r="L147" s="102">
        <v>40.4</v>
      </c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2">
        <v>47.5</v>
      </c>
      <c r="AA147" s="106">
        <f t="shared" ref="AA147:AA178" si="16">(K147-Z147)/K147*100</f>
        <v>0.210084033613448</v>
      </c>
      <c r="AB147" s="107">
        <v>88</v>
      </c>
      <c r="AC147" s="108">
        <f>(AB147-Z147)*VLOOKUP(AE147,公斤水的体积!A:B,2,)</f>
        <v>40.541715</v>
      </c>
      <c r="AD147" s="109">
        <f t="shared" ref="AD147:AD178" si="17">(AC147-L147)/L147*100</f>
        <v>0.350779702970309</v>
      </c>
      <c r="AE147" s="110">
        <v>16</v>
      </c>
      <c r="AF147" s="111"/>
      <c r="AG147" s="112"/>
      <c r="AH147" s="113">
        <v>2.1</v>
      </c>
      <c r="AI147" s="114">
        <v>150.2</v>
      </c>
      <c r="AJ147" s="115">
        <f t="shared" ref="AJ147:AJ178" si="18">AH147/AI147*100</f>
        <v>1.39813581890812</v>
      </c>
      <c r="AK147" s="116" t="s">
        <v>64</v>
      </c>
      <c r="AL147" s="116" t="s">
        <v>64</v>
      </c>
      <c r="AM147" s="116" t="s">
        <v>64</v>
      </c>
      <c r="AN147" s="116" t="s">
        <v>64</v>
      </c>
      <c r="AO147" s="116" t="s">
        <v>64</v>
      </c>
      <c r="AP147" s="116" t="s">
        <v>64</v>
      </c>
      <c r="AQ147" s="116" t="s">
        <v>64</v>
      </c>
      <c r="AR147" s="115" t="str">
        <f t="shared" ref="AR147:AR178" si="19">IF(AND(AD147&lt;10,AD147&gt;=-1.5,AA147&lt;5,AA147&gt;-1,AJ147&lt;6,AJ147&gt;=0),"合格","不合格")</f>
        <v>合格</v>
      </c>
      <c r="AS147" s="117" t="s">
        <v>65</v>
      </c>
      <c r="AT147">
        <v>20251121</v>
      </c>
      <c r="AU147" s="99">
        <v>15</v>
      </c>
    </row>
    <row r="148" ht="15" spans="1:47">
      <c r="A148" s="101">
        <v>141</v>
      </c>
      <c r="B148" s="90" t="s">
        <v>56</v>
      </c>
      <c r="C148" s="133">
        <v>20251121</v>
      </c>
      <c r="D148" s="102" t="s">
        <v>1671</v>
      </c>
      <c r="E148" s="92" t="s">
        <v>1963</v>
      </c>
      <c r="F148" s="92" t="s">
        <v>1964</v>
      </c>
      <c r="G148" s="90" t="s">
        <v>60</v>
      </c>
      <c r="H148" s="103" t="s">
        <v>653</v>
      </c>
      <c r="I148" s="103" t="s">
        <v>81</v>
      </c>
      <c r="J148" s="118">
        <v>5</v>
      </c>
      <c r="K148" s="102">
        <v>44.6</v>
      </c>
      <c r="L148" s="102">
        <v>40</v>
      </c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2">
        <v>44.5</v>
      </c>
      <c r="AA148" s="106">
        <f t="shared" si="16"/>
        <v>0.224215246636774</v>
      </c>
      <c r="AB148" s="107">
        <v>84.6</v>
      </c>
      <c r="AC148" s="108">
        <f>(AB148-Z148)*VLOOKUP(AE148,公斤水的体积!A:B,2,)</f>
        <v>40.141303</v>
      </c>
      <c r="AD148" s="109">
        <f t="shared" si="17"/>
        <v>0.353257500000002</v>
      </c>
      <c r="AE148" s="110">
        <v>16</v>
      </c>
      <c r="AF148" s="111"/>
      <c r="AG148" s="112"/>
      <c r="AH148" s="113">
        <v>3.9</v>
      </c>
      <c r="AI148" s="114">
        <v>167</v>
      </c>
      <c r="AJ148" s="115">
        <f t="shared" si="18"/>
        <v>2.33532934131737</v>
      </c>
      <c r="AK148" s="116" t="s">
        <v>64</v>
      </c>
      <c r="AL148" s="116" t="s">
        <v>64</v>
      </c>
      <c r="AM148" s="116" t="s">
        <v>64</v>
      </c>
      <c r="AN148" s="116" t="s">
        <v>64</v>
      </c>
      <c r="AO148" s="116" t="s">
        <v>64</v>
      </c>
      <c r="AP148" s="116" t="s">
        <v>64</v>
      </c>
      <c r="AQ148" s="116" t="s">
        <v>64</v>
      </c>
      <c r="AR148" s="115" t="str">
        <f t="shared" si="19"/>
        <v>合格</v>
      </c>
      <c r="AS148" s="117" t="s">
        <v>65</v>
      </c>
      <c r="AT148">
        <v>20251121</v>
      </c>
      <c r="AU148" s="99">
        <v>15</v>
      </c>
    </row>
    <row r="149" ht="15" spans="1:47">
      <c r="A149" s="101">
        <v>142</v>
      </c>
      <c r="B149" s="90" t="s">
        <v>56</v>
      </c>
      <c r="C149" s="133">
        <v>20251121</v>
      </c>
      <c r="D149" s="102" t="s">
        <v>1671</v>
      </c>
      <c r="E149" s="92" t="s">
        <v>1965</v>
      </c>
      <c r="F149" s="92" t="s">
        <v>1966</v>
      </c>
      <c r="G149" s="90" t="s">
        <v>351</v>
      </c>
      <c r="H149" s="103" t="s">
        <v>1818</v>
      </c>
      <c r="I149" s="103" t="s">
        <v>152</v>
      </c>
      <c r="J149" s="104">
        <v>5.7</v>
      </c>
      <c r="K149" s="102">
        <v>55.2</v>
      </c>
      <c r="L149" s="102">
        <v>40.1</v>
      </c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2">
        <v>55.1</v>
      </c>
      <c r="AA149" s="106">
        <f t="shared" si="16"/>
        <v>0.181159420289858</v>
      </c>
      <c r="AB149" s="107">
        <v>95.3</v>
      </c>
      <c r="AC149" s="108">
        <f>(AB149-Z149)*VLOOKUP(AE149,公斤水的体积!A:B,2,)</f>
        <v>40.241406</v>
      </c>
      <c r="AD149" s="109">
        <f t="shared" si="17"/>
        <v>0.352633416458844</v>
      </c>
      <c r="AE149" s="110">
        <v>16</v>
      </c>
      <c r="AF149" s="111"/>
      <c r="AG149" s="112"/>
      <c r="AH149" s="113">
        <v>2.5</v>
      </c>
      <c r="AI149" s="114">
        <v>132</v>
      </c>
      <c r="AJ149" s="115">
        <f t="shared" si="18"/>
        <v>1.89393939393939</v>
      </c>
      <c r="AK149" s="116" t="s">
        <v>64</v>
      </c>
      <c r="AL149" s="116" t="s">
        <v>64</v>
      </c>
      <c r="AM149" s="116" t="s">
        <v>64</v>
      </c>
      <c r="AN149" s="116" t="s">
        <v>64</v>
      </c>
      <c r="AO149" s="116" t="s">
        <v>64</v>
      </c>
      <c r="AP149" s="116" t="s">
        <v>64</v>
      </c>
      <c r="AQ149" s="116" t="s">
        <v>64</v>
      </c>
      <c r="AR149" s="115" t="str">
        <f t="shared" si="19"/>
        <v>合格</v>
      </c>
      <c r="AS149" s="117" t="s">
        <v>65</v>
      </c>
      <c r="AT149">
        <v>20251121</v>
      </c>
      <c r="AU149" s="99">
        <v>15</v>
      </c>
    </row>
    <row r="150" ht="15" spans="1:47">
      <c r="A150" s="101">
        <v>143</v>
      </c>
      <c r="B150" s="90" t="s">
        <v>56</v>
      </c>
      <c r="C150" s="133">
        <v>20251121</v>
      </c>
      <c r="D150" s="102" t="s">
        <v>1671</v>
      </c>
      <c r="E150" s="92" t="s">
        <v>1967</v>
      </c>
      <c r="F150" s="92" t="s">
        <v>1968</v>
      </c>
      <c r="G150" s="90" t="s">
        <v>118</v>
      </c>
      <c r="H150" s="103" t="s">
        <v>858</v>
      </c>
      <c r="I150" s="103" t="s">
        <v>81</v>
      </c>
      <c r="J150" s="104">
        <v>5.7</v>
      </c>
      <c r="K150" s="102">
        <v>50</v>
      </c>
      <c r="L150" s="102">
        <v>40.5</v>
      </c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2">
        <v>49.9</v>
      </c>
      <c r="AA150" s="106">
        <f t="shared" si="16"/>
        <v>0.200000000000003</v>
      </c>
      <c r="AB150" s="107">
        <v>90.5</v>
      </c>
      <c r="AC150" s="108">
        <f>(AB150-Z150)*VLOOKUP(AE150,公斤水的体积!A:B,2,)</f>
        <v>40.641818</v>
      </c>
      <c r="AD150" s="109">
        <f t="shared" si="17"/>
        <v>0.350167901234587</v>
      </c>
      <c r="AE150" s="110">
        <v>16</v>
      </c>
      <c r="AF150" s="111"/>
      <c r="AG150" s="112"/>
      <c r="AH150" s="113">
        <v>0.4</v>
      </c>
      <c r="AI150" s="114">
        <v>143.7</v>
      </c>
      <c r="AJ150" s="115">
        <f t="shared" si="18"/>
        <v>0.278357689631176</v>
      </c>
      <c r="AK150" s="116" t="s">
        <v>64</v>
      </c>
      <c r="AL150" s="116" t="s">
        <v>64</v>
      </c>
      <c r="AM150" s="116" t="s">
        <v>64</v>
      </c>
      <c r="AN150" s="116" t="s">
        <v>64</v>
      </c>
      <c r="AO150" s="116" t="s">
        <v>64</v>
      </c>
      <c r="AP150" s="116" t="s">
        <v>64</v>
      </c>
      <c r="AQ150" s="116" t="s">
        <v>64</v>
      </c>
      <c r="AR150" s="115" t="str">
        <f t="shared" si="19"/>
        <v>合格</v>
      </c>
      <c r="AS150" s="117" t="s">
        <v>65</v>
      </c>
      <c r="AT150">
        <v>20251121</v>
      </c>
      <c r="AU150" s="99">
        <v>15</v>
      </c>
    </row>
    <row r="151" ht="15" spans="1:47">
      <c r="A151" s="101">
        <v>144</v>
      </c>
      <c r="B151" s="90" t="s">
        <v>56</v>
      </c>
      <c r="C151" s="133">
        <v>20251121</v>
      </c>
      <c r="D151" s="102" t="s">
        <v>1671</v>
      </c>
      <c r="E151" s="92" t="s">
        <v>1969</v>
      </c>
      <c r="F151" s="92" t="s">
        <v>1970</v>
      </c>
      <c r="G151" s="90" t="s">
        <v>351</v>
      </c>
      <c r="H151" s="103" t="s">
        <v>1818</v>
      </c>
      <c r="I151" s="103" t="s">
        <v>81</v>
      </c>
      <c r="J151" s="104">
        <v>5.7</v>
      </c>
      <c r="K151" s="102">
        <v>54.4</v>
      </c>
      <c r="L151" s="102">
        <v>40.4</v>
      </c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2">
        <v>54.3</v>
      </c>
      <c r="AA151" s="106">
        <f t="shared" si="16"/>
        <v>0.183823529411767</v>
      </c>
      <c r="AB151" s="107">
        <v>94.8</v>
      </c>
      <c r="AC151" s="108">
        <f>(AB151-Z151)*VLOOKUP(AE151,公斤水的体积!A:B,2,)</f>
        <v>40.541715</v>
      </c>
      <c r="AD151" s="109">
        <f t="shared" si="17"/>
        <v>0.350779702970309</v>
      </c>
      <c r="AE151" s="110">
        <v>16</v>
      </c>
      <c r="AF151" s="111"/>
      <c r="AG151" s="112"/>
      <c r="AH151" s="113">
        <v>1.9</v>
      </c>
      <c r="AI151" s="114">
        <v>136.7</v>
      </c>
      <c r="AJ151" s="115">
        <f t="shared" si="18"/>
        <v>1.3899049012436</v>
      </c>
      <c r="AK151" s="116" t="s">
        <v>64</v>
      </c>
      <c r="AL151" s="116" t="s">
        <v>64</v>
      </c>
      <c r="AM151" s="116" t="s">
        <v>64</v>
      </c>
      <c r="AN151" s="116" t="s">
        <v>64</v>
      </c>
      <c r="AO151" s="116" t="s">
        <v>64</v>
      </c>
      <c r="AP151" s="116" t="s">
        <v>64</v>
      </c>
      <c r="AQ151" s="116" t="s">
        <v>64</v>
      </c>
      <c r="AR151" s="115" t="str">
        <f t="shared" si="19"/>
        <v>合格</v>
      </c>
      <c r="AS151" s="117" t="s">
        <v>65</v>
      </c>
      <c r="AT151">
        <v>20251121</v>
      </c>
      <c r="AU151" s="99">
        <v>15</v>
      </c>
    </row>
    <row r="152" ht="15" spans="1:47">
      <c r="A152" s="101">
        <v>145</v>
      </c>
      <c r="B152" s="90" t="s">
        <v>56</v>
      </c>
      <c r="C152" s="133">
        <v>20251121</v>
      </c>
      <c r="D152" s="102" t="s">
        <v>1671</v>
      </c>
      <c r="E152" s="92" t="s">
        <v>1971</v>
      </c>
      <c r="F152" s="92" t="s">
        <v>1972</v>
      </c>
      <c r="G152" s="90" t="s">
        <v>118</v>
      </c>
      <c r="H152" s="103" t="s">
        <v>1491</v>
      </c>
      <c r="I152" s="103" t="s">
        <v>81</v>
      </c>
      <c r="J152" s="104">
        <v>5.7</v>
      </c>
      <c r="K152" s="102">
        <v>49.4</v>
      </c>
      <c r="L152" s="102">
        <v>40.3</v>
      </c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2">
        <v>49.3</v>
      </c>
      <c r="AA152" s="106">
        <f t="shared" si="16"/>
        <v>0.202429149797574</v>
      </c>
      <c r="AB152" s="107">
        <v>89.7</v>
      </c>
      <c r="AC152" s="108">
        <f>(AB152-Z152)*VLOOKUP(AE152,公斤水的体积!A:B,2,)</f>
        <v>40.441612</v>
      </c>
      <c r="AD152" s="109">
        <f t="shared" si="17"/>
        <v>0.351394540942951</v>
      </c>
      <c r="AE152" s="110">
        <v>16</v>
      </c>
      <c r="AF152" s="111"/>
      <c r="AG152" s="112"/>
      <c r="AH152" s="113">
        <v>3.2</v>
      </c>
      <c r="AI152" s="114">
        <v>149.9</v>
      </c>
      <c r="AJ152" s="115">
        <f t="shared" si="18"/>
        <v>2.13475650433622</v>
      </c>
      <c r="AK152" s="116" t="s">
        <v>64</v>
      </c>
      <c r="AL152" s="116" t="s">
        <v>64</v>
      </c>
      <c r="AM152" s="116" t="s">
        <v>64</v>
      </c>
      <c r="AN152" s="116" t="s">
        <v>64</v>
      </c>
      <c r="AO152" s="116" t="s">
        <v>64</v>
      </c>
      <c r="AP152" s="116" t="s">
        <v>64</v>
      </c>
      <c r="AQ152" s="116" t="s">
        <v>64</v>
      </c>
      <c r="AR152" s="115" t="str">
        <f t="shared" si="19"/>
        <v>合格</v>
      </c>
      <c r="AS152" s="117" t="s">
        <v>65</v>
      </c>
      <c r="AT152">
        <v>20251121</v>
      </c>
      <c r="AU152" s="99">
        <v>15</v>
      </c>
    </row>
    <row r="153" ht="15" spans="1:47">
      <c r="A153" s="101">
        <v>146</v>
      </c>
      <c r="B153" s="90" t="s">
        <v>56</v>
      </c>
      <c r="C153" s="133">
        <v>20251121</v>
      </c>
      <c r="D153" s="102" t="s">
        <v>1671</v>
      </c>
      <c r="E153" s="92" t="s">
        <v>1973</v>
      </c>
      <c r="F153" s="92" t="s">
        <v>1974</v>
      </c>
      <c r="G153" s="90" t="s">
        <v>60</v>
      </c>
      <c r="H153" s="103" t="s">
        <v>160</v>
      </c>
      <c r="I153" s="103" t="s">
        <v>152</v>
      </c>
      <c r="J153" s="104">
        <v>5.7</v>
      </c>
      <c r="K153" s="102">
        <v>48.1</v>
      </c>
      <c r="L153" s="102">
        <v>40.2</v>
      </c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2">
        <v>48</v>
      </c>
      <c r="AA153" s="106">
        <f t="shared" si="16"/>
        <v>0.207900207900211</v>
      </c>
      <c r="AB153" s="107">
        <v>88.3</v>
      </c>
      <c r="AC153" s="108">
        <f>(AB153-Z153)*VLOOKUP(AE153,公斤水的体积!A:B,2,)</f>
        <v>40.341509</v>
      </c>
      <c r="AD153" s="109">
        <f t="shared" si="17"/>
        <v>0.352012437810943</v>
      </c>
      <c r="AE153" s="110">
        <v>16</v>
      </c>
      <c r="AF153" s="111"/>
      <c r="AG153" s="112"/>
      <c r="AH153" s="113">
        <v>2.1</v>
      </c>
      <c r="AI153" s="114">
        <v>149.8</v>
      </c>
      <c r="AJ153" s="115">
        <f t="shared" si="18"/>
        <v>1.4018691588785</v>
      </c>
      <c r="AK153" s="116" t="s">
        <v>64</v>
      </c>
      <c r="AL153" s="116" t="s">
        <v>64</v>
      </c>
      <c r="AM153" s="116" t="s">
        <v>64</v>
      </c>
      <c r="AN153" s="116" t="s">
        <v>64</v>
      </c>
      <c r="AO153" s="116" t="s">
        <v>64</v>
      </c>
      <c r="AP153" s="116" t="s">
        <v>64</v>
      </c>
      <c r="AQ153" s="116" t="s">
        <v>64</v>
      </c>
      <c r="AR153" s="115" t="str">
        <f t="shared" si="19"/>
        <v>合格</v>
      </c>
      <c r="AS153" s="117" t="s">
        <v>65</v>
      </c>
      <c r="AT153">
        <v>20251121</v>
      </c>
      <c r="AU153" s="99">
        <v>15</v>
      </c>
    </row>
    <row r="154" ht="15" spans="1:47">
      <c r="A154" s="101">
        <v>147</v>
      </c>
      <c r="B154" s="90" t="s">
        <v>56</v>
      </c>
      <c r="C154" s="133">
        <v>20251121</v>
      </c>
      <c r="D154" s="102" t="s">
        <v>1671</v>
      </c>
      <c r="E154" s="92" t="s">
        <v>1975</v>
      </c>
      <c r="F154" s="92" t="s">
        <v>1976</v>
      </c>
      <c r="G154" s="90" t="s">
        <v>118</v>
      </c>
      <c r="H154" s="103" t="s">
        <v>1311</v>
      </c>
      <c r="I154" s="103" t="s">
        <v>81</v>
      </c>
      <c r="J154" s="104">
        <v>5.7</v>
      </c>
      <c r="K154" s="102">
        <v>47.3</v>
      </c>
      <c r="L154" s="102">
        <v>40.2</v>
      </c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2">
        <v>47.2</v>
      </c>
      <c r="AA154" s="106">
        <f t="shared" si="16"/>
        <v>0.211416490486246</v>
      </c>
      <c r="AB154" s="107">
        <v>87.5</v>
      </c>
      <c r="AC154" s="108">
        <f>(AB154-Z154)*VLOOKUP(AE154,公斤水的体积!A:B,2,)</f>
        <v>40.341509</v>
      </c>
      <c r="AD154" s="109">
        <f t="shared" si="17"/>
        <v>0.352012437810943</v>
      </c>
      <c r="AE154" s="110">
        <v>16</v>
      </c>
      <c r="AF154" s="111"/>
      <c r="AG154" s="112"/>
      <c r="AH154" s="113">
        <v>0.6</v>
      </c>
      <c r="AI154" s="114">
        <v>148.7</v>
      </c>
      <c r="AJ154" s="115">
        <f t="shared" si="18"/>
        <v>0.403496973772697</v>
      </c>
      <c r="AK154" s="116" t="s">
        <v>64</v>
      </c>
      <c r="AL154" s="116" t="s">
        <v>64</v>
      </c>
      <c r="AM154" s="116" t="s">
        <v>64</v>
      </c>
      <c r="AN154" s="116" t="s">
        <v>64</v>
      </c>
      <c r="AO154" s="116" t="s">
        <v>64</v>
      </c>
      <c r="AP154" s="116" t="s">
        <v>64</v>
      </c>
      <c r="AQ154" s="116" t="s">
        <v>64</v>
      </c>
      <c r="AR154" s="115" t="str">
        <f t="shared" si="19"/>
        <v>合格</v>
      </c>
      <c r="AS154" s="117" t="s">
        <v>65</v>
      </c>
      <c r="AT154">
        <v>20251121</v>
      </c>
      <c r="AU154" s="99">
        <v>15</v>
      </c>
    </row>
    <row r="155" ht="15" spans="1:47">
      <c r="A155" s="101">
        <v>148</v>
      </c>
      <c r="B155" s="90" t="s">
        <v>56</v>
      </c>
      <c r="C155" s="133">
        <v>20251121</v>
      </c>
      <c r="D155" s="102" t="s">
        <v>1671</v>
      </c>
      <c r="E155" s="92" t="s">
        <v>1977</v>
      </c>
      <c r="F155" s="92" t="s">
        <v>1978</v>
      </c>
      <c r="G155" s="90" t="s">
        <v>351</v>
      </c>
      <c r="H155" s="103" t="s">
        <v>731</v>
      </c>
      <c r="I155" s="103" t="s">
        <v>139</v>
      </c>
      <c r="J155" s="104">
        <v>5.7</v>
      </c>
      <c r="K155" s="102">
        <v>55.6</v>
      </c>
      <c r="L155" s="102">
        <v>40.6</v>
      </c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2">
        <v>55.5</v>
      </c>
      <c r="AA155" s="106">
        <f t="shared" si="16"/>
        <v>0.179856115107916</v>
      </c>
      <c r="AB155" s="107">
        <v>96.2</v>
      </c>
      <c r="AC155" s="108">
        <f>(AB155-Z155)*VLOOKUP(AE155,公斤水的体积!A:B,2,)</f>
        <v>40.741921</v>
      </c>
      <c r="AD155" s="109">
        <f t="shared" si="17"/>
        <v>0.349559113300501</v>
      </c>
      <c r="AE155" s="110">
        <v>16</v>
      </c>
      <c r="AF155" s="111"/>
      <c r="AG155" s="112"/>
      <c r="AH155" s="113">
        <v>2</v>
      </c>
      <c r="AI155" s="114">
        <v>132.9</v>
      </c>
      <c r="AJ155" s="115">
        <f t="shared" si="18"/>
        <v>1.50489089541008</v>
      </c>
      <c r="AK155" s="116" t="s">
        <v>64</v>
      </c>
      <c r="AL155" s="116" t="s">
        <v>64</v>
      </c>
      <c r="AM155" s="116" t="s">
        <v>64</v>
      </c>
      <c r="AN155" s="116" t="s">
        <v>64</v>
      </c>
      <c r="AO155" s="116" t="s">
        <v>64</v>
      </c>
      <c r="AP155" s="116" t="s">
        <v>64</v>
      </c>
      <c r="AQ155" s="116" t="s">
        <v>64</v>
      </c>
      <c r="AR155" s="115" t="str">
        <f t="shared" si="19"/>
        <v>合格</v>
      </c>
      <c r="AS155" s="117" t="s">
        <v>65</v>
      </c>
      <c r="AT155">
        <v>20251121</v>
      </c>
      <c r="AU155" s="99">
        <v>15</v>
      </c>
    </row>
    <row r="156" ht="15" spans="1:47">
      <c r="A156" s="101">
        <v>149</v>
      </c>
      <c r="B156" s="90" t="s">
        <v>56</v>
      </c>
      <c r="C156" s="133">
        <v>20251121</v>
      </c>
      <c r="D156" s="102" t="s">
        <v>1671</v>
      </c>
      <c r="E156" s="92" t="s">
        <v>1979</v>
      </c>
      <c r="F156" s="92" t="s">
        <v>1980</v>
      </c>
      <c r="G156" s="90" t="s">
        <v>118</v>
      </c>
      <c r="H156" s="103" t="s">
        <v>706</v>
      </c>
      <c r="I156" s="103" t="s">
        <v>398</v>
      </c>
      <c r="J156" s="104">
        <v>5.7</v>
      </c>
      <c r="K156" s="102">
        <v>46.4</v>
      </c>
      <c r="L156" s="102">
        <v>40.1</v>
      </c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2">
        <v>46.3</v>
      </c>
      <c r="AA156" s="106">
        <f t="shared" si="16"/>
        <v>0.215517241379313</v>
      </c>
      <c r="AB156" s="107">
        <v>86.5</v>
      </c>
      <c r="AC156" s="108">
        <f>(AB156-Z156)*VLOOKUP(AE156,公斤水的体积!A:B,2,)</f>
        <v>40.241406</v>
      </c>
      <c r="AD156" s="109">
        <f t="shared" si="17"/>
        <v>0.352633416458862</v>
      </c>
      <c r="AE156" s="110">
        <v>16</v>
      </c>
      <c r="AF156" s="111"/>
      <c r="AG156" s="112"/>
      <c r="AH156" s="113">
        <v>2.7</v>
      </c>
      <c r="AI156" s="114">
        <v>153.4</v>
      </c>
      <c r="AJ156" s="115">
        <f t="shared" si="18"/>
        <v>1.76010430247718</v>
      </c>
      <c r="AK156" s="116" t="s">
        <v>64</v>
      </c>
      <c r="AL156" s="116" t="s">
        <v>64</v>
      </c>
      <c r="AM156" s="116" t="s">
        <v>64</v>
      </c>
      <c r="AN156" s="116" t="s">
        <v>64</v>
      </c>
      <c r="AO156" s="116" t="s">
        <v>64</v>
      </c>
      <c r="AP156" s="116" t="s">
        <v>64</v>
      </c>
      <c r="AQ156" s="116" t="s">
        <v>64</v>
      </c>
      <c r="AR156" s="115" t="str">
        <f t="shared" si="19"/>
        <v>合格</v>
      </c>
      <c r="AS156" s="117" t="s">
        <v>65</v>
      </c>
      <c r="AT156">
        <v>20251121</v>
      </c>
      <c r="AU156" s="99">
        <v>15</v>
      </c>
    </row>
    <row r="157" ht="15" spans="1:47">
      <c r="A157" s="101">
        <v>150</v>
      </c>
      <c r="B157" s="90" t="s">
        <v>56</v>
      </c>
      <c r="C157" s="133">
        <v>20251121</v>
      </c>
      <c r="D157" s="102" t="s">
        <v>1671</v>
      </c>
      <c r="E157" s="92" t="s">
        <v>1981</v>
      </c>
      <c r="F157" s="92" t="s">
        <v>1982</v>
      </c>
      <c r="G157" s="90" t="s">
        <v>623</v>
      </c>
      <c r="H157" s="103" t="s">
        <v>279</v>
      </c>
      <c r="I157" s="103"/>
      <c r="J157" s="118">
        <v>5</v>
      </c>
      <c r="K157" s="102">
        <v>42.8</v>
      </c>
      <c r="L157" s="102">
        <v>40</v>
      </c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2">
        <v>42.7</v>
      </c>
      <c r="AA157" s="106">
        <f t="shared" si="16"/>
        <v>0.233644859813071</v>
      </c>
      <c r="AB157" s="107">
        <v>82.8</v>
      </c>
      <c r="AC157" s="108">
        <f>(AB157-Z157)*VLOOKUP(AE157,公斤水的体积!A:B,2,)</f>
        <v>40.141303</v>
      </c>
      <c r="AD157" s="109">
        <f t="shared" si="17"/>
        <v>0.353257500000002</v>
      </c>
      <c r="AE157" s="110">
        <v>16</v>
      </c>
      <c r="AF157" s="111"/>
      <c r="AG157" s="112"/>
      <c r="AH157" s="113">
        <v>3</v>
      </c>
      <c r="AI157" s="114">
        <v>177.9</v>
      </c>
      <c r="AJ157" s="115">
        <f t="shared" si="18"/>
        <v>1.68634064080944</v>
      </c>
      <c r="AK157" s="116" t="s">
        <v>64</v>
      </c>
      <c r="AL157" s="116" t="s">
        <v>64</v>
      </c>
      <c r="AM157" s="116" t="s">
        <v>64</v>
      </c>
      <c r="AN157" s="116" t="s">
        <v>64</v>
      </c>
      <c r="AO157" s="116" t="s">
        <v>64</v>
      </c>
      <c r="AP157" s="116" t="s">
        <v>64</v>
      </c>
      <c r="AQ157" s="116" t="s">
        <v>64</v>
      </c>
      <c r="AR157" s="115" t="str">
        <f t="shared" si="19"/>
        <v>合格</v>
      </c>
      <c r="AS157" s="117" t="s">
        <v>65</v>
      </c>
      <c r="AT157">
        <v>20251121</v>
      </c>
      <c r="AU157" s="99">
        <v>15</v>
      </c>
    </row>
    <row r="158" ht="15" spans="1:47">
      <c r="A158" s="101">
        <v>151</v>
      </c>
      <c r="B158" s="90" t="s">
        <v>56</v>
      </c>
      <c r="C158" s="133">
        <v>20251121</v>
      </c>
      <c r="D158" s="102" t="s">
        <v>1671</v>
      </c>
      <c r="E158" s="92" t="s">
        <v>1983</v>
      </c>
      <c r="F158" s="92" t="s">
        <v>1984</v>
      </c>
      <c r="G158" s="90" t="s">
        <v>79</v>
      </c>
      <c r="H158" s="103" t="s">
        <v>270</v>
      </c>
      <c r="I158" s="103" t="s">
        <v>764</v>
      </c>
      <c r="J158" s="104">
        <v>5.7</v>
      </c>
      <c r="K158" s="102">
        <v>58.6</v>
      </c>
      <c r="L158" s="102">
        <v>39.6</v>
      </c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2">
        <v>58.5</v>
      </c>
      <c r="AA158" s="106">
        <f t="shared" si="16"/>
        <v>0.170648464163825</v>
      </c>
      <c r="AB158" s="107">
        <v>98.2</v>
      </c>
      <c r="AC158" s="108">
        <f>(AB158-Z158)*VLOOKUP(AE158,公斤水的体积!A:B,2,)</f>
        <v>39.740891</v>
      </c>
      <c r="AD158" s="109">
        <f t="shared" si="17"/>
        <v>0.355785353535362</v>
      </c>
      <c r="AE158" s="110">
        <v>16</v>
      </c>
      <c r="AF158" s="111"/>
      <c r="AG158" s="112"/>
      <c r="AH158" s="113">
        <v>0.7</v>
      </c>
      <c r="AI158" s="114">
        <v>122.6</v>
      </c>
      <c r="AJ158" s="115">
        <f t="shared" si="18"/>
        <v>0.570962479608483</v>
      </c>
      <c r="AK158" s="116" t="s">
        <v>64</v>
      </c>
      <c r="AL158" s="116" t="s">
        <v>64</v>
      </c>
      <c r="AM158" s="116" t="s">
        <v>64</v>
      </c>
      <c r="AN158" s="116" t="s">
        <v>64</v>
      </c>
      <c r="AO158" s="116" t="s">
        <v>64</v>
      </c>
      <c r="AP158" s="116" t="s">
        <v>64</v>
      </c>
      <c r="AQ158" s="116" t="s">
        <v>64</v>
      </c>
      <c r="AR158" s="115" t="str">
        <f t="shared" si="19"/>
        <v>合格</v>
      </c>
      <c r="AS158" s="117" t="s">
        <v>65</v>
      </c>
      <c r="AT158">
        <v>20251121</v>
      </c>
      <c r="AU158" s="99">
        <v>15</v>
      </c>
    </row>
    <row r="159" ht="15" spans="1:47">
      <c r="A159" s="101">
        <v>152</v>
      </c>
      <c r="B159" s="90" t="s">
        <v>56</v>
      </c>
      <c r="C159" s="133">
        <v>20251121</v>
      </c>
      <c r="D159" s="102" t="s">
        <v>1671</v>
      </c>
      <c r="E159" s="92" t="s">
        <v>1985</v>
      </c>
      <c r="F159" s="92" t="s">
        <v>1986</v>
      </c>
      <c r="G159" s="90" t="s">
        <v>79</v>
      </c>
      <c r="H159" s="103" t="s">
        <v>1067</v>
      </c>
      <c r="I159" s="103" t="s">
        <v>81</v>
      </c>
      <c r="J159" s="104">
        <v>5.8</v>
      </c>
      <c r="K159" s="102">
        <v>48</v>
      </c>
      <c r="L159" s="102">
        <v>40.7</v>
      </c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2">
        <v>47.9</v>
      </c>
      <c r="AA159" s="106">
        <f t="shared" si="16"/>
        <v>0.208333333333336</v>
      </c>
      <c r="AB159" s="107">
        <v>88.7</v>
      </c>
      <c r="AC159" s="108">
        <f>(AB159-Z159)*VLOOKUP(AE159,公斤水的体积!A:B,2,)</f>
        <v>40.842024</v>
      </c>
      <c r="AD159" s="109">
        <f t="shared" si="17"/>
        <v>0.348953316953333</v>
      </c>
      <c r="AE159" s="110">
        <v>16</v>
      </c>
      <c r="AF159" s="111"/>
      <c r="AG159" s="112"/>
      <c r="AH159" s="113">
        <v>2.1</v>
      </c>
      <c r="AI159" s="114">
        <v>151.2</v>
      </c>
      <c r="AJ159" s="115">
        <f t="shared" si="18"/>
        <v>1.38888888888889</v>
      </c>
      <c r="AK159" s="116" t="s">
        <v>64</v>
      </c>
      <c r="AL159" s="116" t="s">
        <v>64</v>
      </c>
      <c r="AM159" s="116" t="s">
        <v>64</v>
      </c>
      <c r="AN159" s="116" t="s">
        <v>64</v>
      </c>
      <c r="AO159" s="116" t="s">
        <v>64</v>
      </c>
      <c r="AP159" s="116" t="s">
        <v>64</v>
      </c>
      <c r="AQ159" s="116" t="s">
        <v>64</v>
      </c>
      <c r="AR159" s="115" t="str">
        <f t="shared" si="19"/>
        <v>合格</v>
      </c>
      <c r="AS159" s="117" t="s">
        <v>65</v>
      </c>
      <c r="AT159">
        <v>20251121</v>
      </c>
      <c r="AU159" s="99">
        <v>15</v>
      </c>
    </row>
    <row r="160" ht="15" spans="1:47">
      <c r="A160" s="101">
        <v>153</v>
      </c>
      <c r="B160" s="90" t="s">
        <v>56</v>
      </c>
      <c r="C160" s="133">
        <v>20251121</v>
      </c>
      <c r="D160" s="102" t="s">
        <v>1671</v>
      </c>
      <c r="E160" s="92" t="s">
        <v>1987</v>
      </c>
      <c r="F160" s="92" t="s">
        <v>1988</v>
      </c>
      <c r="G160" s="90" t="s">
        <v>60</v>
      </c>
      <c r="H160" s="103" t="s">
        <v>753</v>
      </c>
      <c r="I160" s="103" t="s">
        <v>81</v>
      </c>
      <c r="J160" s="118">
        <v>5</v>
      </c>
      <c r="K160" s="102">
        <v>46.4</v>
      </c>
      <c r="L160" s="102">
        <v>40</v>
      </c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2">
        <v>46.3</v>
      </c>
      <c r="AA160" s="106">
        <f t="shared" si="16"/>
        <v>0.215517241379313</v>
      </c>
      <c r="AB160" s="107">
        <v>86.4</v>
      </c>
      <c r="AC160" s="108">
        <f>(AB160-Z160)*VLOOKUP(AE160,公斤水的体积!A:B,2,)</f>
        <v>40.141303</v>
      </c>
      <c r="AD160" s="109">
        <f t="shared" si="17"/>
        <v>0.353257500000037</v>
      </c>
      <c r="AE160" s="110">
        <v>16</v>
      </c>
      <c r="AF160" s="111"/>
      <c r="AG160" s="112"/>
      <c r="AH160" s="113">
        <v>3.2</v>
      </c>
      <c r="AI160" s="114">
        <v>160.6</v>
      </c>
      <c r="AJ160" s="115">
        <f t="shared" si="18"/>
        <v>1.99252801992528</v>
      </c>
      <c r="AK160" s="116" t="s">
        <v>64</v>
      </c>
      <c r="AL160" s="116" t="s">
        <v>64</v>
      </c>
      <c r="AM160" s="116" t="s">
        <v>64</v>
      </c>
      <c r="AN160" s="116" t="s">
        <v>64</v>
      </c>
      <c r="AO160" s="116" t="s">
        <v>64</v>
      </c>
      <c r="AP160" s="116" t="s">
        <v>64</v>
      </c>
      <c r="AQ160" s="116" t="s">
        <v>64</v>
      </c>
      <c r="AR160" s="115" t="str">
        <f t="shared" si="19"/>
        <v>合格</v>
      </c>
      <c r="AS160" s="117" t="s">
        <v>65</v>
      </c>
      <c r="AT160">
        <v>20251121</v>
      </c>
      <c r="AU160" s="99">
        <v>15</v>
      </c>
    </row>
    <row r="161" ht="15" spans="1:47">
      <c r="A161" s="101">
        <v>154</v>
      </c>
      <c r="B161" s="90" t="s">
        <v>56</v>
      </c>
      <c r="C161" s="133">
        <v>20251121</v>
      </c>
      <c r="D161" s="102" t="s">
        <v>1671</v>
      </c>
      <c r="E161" s="92" t="s">
        <v>1989</v>
      </c>
      <c r="F161" s="92" t="s">
        <v>1990</v>
      </c>
      <c r="G161" s="90" t="s">
        <v>351</v>
      </c>
      <c r="H161" s="103" t="s">
        <v>716</v>
      </c>
      <c r="I161" s="103" t="s">
        <v>314</v>
      </c>
      <c r="J161" s="104">
        <v>5.7</v>
      </c>
      <c r="K161" s="102">
        <v>54.6</v>
      </c>
      <c r="L161" s="102">
        <v>40.6</v>
      </c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2">
        <v>54.5</v>
      </c>
      <c r="AA161" s="106">
        <f t="shared" si="16"/>
        <v>0.183150183150186</v>
      </c>
      <c r="AB161" s="107">
        <v>95.2</v>
      </c>
      <c r="AC161" s="108">
        <f>(AB161-Z161)*VLOOKUP(AE161,公斤水的体积!A:B,2,)</f>
        <v>40.741921</v>
      </c>
      <c r="AD161" s="109">
        <f t="shared" si="17"/>
        <v>0.349559113300501</v>
      </c>
      <c r="AE161" s="110">
        <v>16</v>
      </c>
      <c r="AF161" s="111"/>
      <c r="AG161" s="112"/>
      <c r="AH161" s="113">
        <v>3.3</v>
      </c>
      <c r="AI161" s="114">
        <v>136.3</v>
      </c>
      <c r="AJ161" s="115">
        <f t="shared" si="18"/>
        <v>2.42112986060161</v>
      </c>
      <c r="AK161" s="116" t="s">
        <v>64</v>
      </c>
      <c r="AL161" s="116" t="s">
        <v>64</v>
      </c>
      <c r="AM161" s="116" t="s">
        <v>64</v>
      </c>
      <c r="AN161" s="116" t="s">
        <v>64</v>
      </c>
      <c r="AO161" s="116" t="s">
        <v>64</v>
      </c>
      <c r="AP161" s="116" t="s">
        <v>64</v>
      </c>
      <c r="AQ161" s="116" t="s">
        <v>64</v>
      </c>
      <c r="AR161" s="115" t="str">
        <f t="shared" si="19"/>
        <v>合格</v>
      </c>
      <c r="AS161" s="117" t="s">
        <v>65</v>
      </c>
      <c r="AT161">
        <v>20251121</v>
      </c>
      <c r="AU161" s="99">
        <v>15</v>
      </c>
    </row>
    <row r="162" ht="15" spans="1:47">
      <c r="A162" s="101">
        <v>155</v>
      </c>
      <c r="B162" s="90" t="s">
        <v>56</v>
      </c>
      <c r="C162" s="133">
        <v>20251121</v>
      </c>
      <c r="D162" s="102" t="s">
        <v>1671</v>
      </c>
      <c r="E162" s="92" t="s">
        <v>1991</v>
      </c>
      <c r="F162" s="92" t="s">
        <v>1992</v>
      </c>
      <c r="G162" s="90" t="s">
        <v>60</v>
      </c>
      <c r="H162" s="103" t="s">
        <v>81</v>
      </c>
      <c r="I162" s="103"/>
      <c r="J162" s="118">
        <v>5</v>
      </c>
      <c r="K162" s="102">
        <v>43</v>
      </c>
      <c r="L162" s="102">
        <v>40</v>
      </c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2">
        <v>42.9</v>
      </c>
      <c r="AA162" s="106">
        <f t="shared" si="16"/>
        <v>0.232558139534887</v>
      </c>
      <c r="AB162" s="107">
        <v>83</v>
      </c>
      <c r="AC162" s="108">
        <f>(AB162-Z162)*VLOOKUP(AE162,公斤水的体积!A:B,2,)</f>
        <v>40.141303</v>
      </c>
      <c r="AD162" s="109">
        <f t="shared" si="17"/>
        <v>0.353257500000019</v>
      </c>
      <c r="AE162" s="110">
        <v>16</v>
      </c>
      <c r="AF162" s="111"/>
      <c r="AG162" s="112"/>
      <c r="AH162" s="113">
        <v>2.3</v>
      </c>
      <c r="AI162" s="114">
        <v>168.2</v>
      </c>
      <c r="AJ162" s="115">
        <f t="shared" si="18"/>
        <v>1.36741973840666</v>
      </c>
      <c r="AK162" s="116" t="s">
        <v>64</v>
      </c>
      <c r="AL162" s="116" t="s">
        <v>64</v>
      </c>
      <c r="AM162" s="116" t="s">
        <v>64</v>
      </c>
      <c r="AN162" s="116" t="s">
        <v>64</v>
      </c>
      <c r="AO162" s="116" t="s">
        <v>64</v>
      </c>
      <c r="AP162" s="116" t="s">
        <v>64</v>
      </c>
      <c r="AQ162" s="116" t="s">
        <v>64</v>
      </c>
      <c r="AR162" s="115" t="str">
        <f t="shared" si="19"/>
        <v>合格</v>
      </c>
      <c r="AS162" s="117" t="s">
        <v>65</v>
      </c>
      <c r="AT162">
        <v>20251121</v>
      </c>
      <c r="AU162" s="99">
        <v>15</v>
      </c>
    </row>
    <row r="163" ht="15" spans="1:47">
      <c r="A163" s="101">
        <v>156</v>
      </c>
      <c r="B163" s="90" t="s">
        <v>56</v>
      </c>
      <c r="C163" s="133">
        <v>20251126</v>
      </c>
      <c r="D163" s="102" t="s">
        <v>1671</v>
      </c>
      <c r="E163" s="92" t="s">
        <v>1993</v>
      </c>
      <c r="F163" s="92" t="s">
        <v>1994</v>
      </c>
      <c r="G163" s="90" t="s">
        <v>60</v>
      </c>
      <c r="H163" s="103" t="s">
        <v>1067</v>
      </c>
      <c r="I163" s="103" t="s">
        <v>81</v>
      </c>
      <c r="J163" s="104">
        <v>5.7</v>
      </c>
      <c r="K163" s="102">
        <v>49.6</v>
      </c>
      <c r="L163" s="102">
        <v>40.3</v>
      </c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2">
        <v>49.5</v>
      </c>
      <c r="AA163" s="106">
        <f t="shared" si="16"/>
        <v>0.201612903225809</v>
      </c>
      <c r="AB163" s="107">
        <v>89.9</v>
      </c>
      <c r="AC163" s="108">
        <f>(AB163-Z163)*VLOOKUP(AE163,公斤水的体积!A:B,2,)</f>
        <v>40.435148</v>
      </c>
      <c r="AD163" s="109">
        <f t="shared" si="17"/>
        <v>0.335354838709697</v>
      </c>
      <c r="AE163" s="110">
        <v>15</v>
      </c>
      <c r="AF163" s="111"/>
      <c r="AG163" s="112"/>
      <c r="AH163" s="113">
        <v>2.1</v>
      </c>
      <c r="AI163" s="114">
        <v>148.1</v>
      </c>
      <c r="AJ163" s="115">
        <f t="shared" si="18"/>
        <v>1.41796083727211</v>
      </c>
      <c r="AK163" s="116" t="s">
        <v>64</v>
      </c>
      <c r="AL163" s="116" t="s">
        <v>64</v>
      </c>
      <c r="AM163" s="116" t="s">
        <v>64</v>
      </c>
      <c r="AN163" s="116" t="s">
        <v>64</v>
      </c>
      <c r="AO163" s="116" t="s">
        <v>64</v>
      </c>
      <c r="AP163" s="116" t="s">
        <v>64</v>
      </c>
      <c r="AQ163" s="116" t="s">
        <v>64</v>
      </c>
      <c r="AR163" s="115" t="str">
        <f t="shared" si="19"/>
        <v>合格</v>
      </c>
      <c r="AS163" s="117" t="s">
        <v>65</v>
      </c>
      <c r="AT163" s="133">
        <v>20251126</v>
      </c>
      <c r="AU163" s="99">
        <v>15</v>
      </c>
    </row>
    <row r="164" ht="15" spans="1:47">
      <c r="A164" s="101">
        <v>157</v>
      </c>
      <c r="B164" s="90" t="s">
        <v>56</v>
      </c>
      <c r="C164" s="133">
        <v>20251126</v>
      </c>
      <c r="D164" s="102" t="s">
        <v>1671</v>
      </c>
      <c r="E164" s="92" t="s">
        <v>1995</v>
      </c>
      <c r="F164" s="92" t="s">
        <v>1996</v>
      </c>
      <c r="G164" s="90" t="s">
        <v>60</v>
      </c>
      <c r="H164" s="103" t="s">
        <v>405</v>
      </c>
      <c r="I164" s="103" t="s">
        <v>252</v>
      </c>
      <c r="J164" s="104">
        <v>5.7</v>
      </c>
      <c r="K164" s="102">
        <v>46.7</v>
      </c>
      <c r="L164" s="102">
        <v>40</v>
      </c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2">
        <v>46.6</v>
      </c>
      <c r="AA164" s="106">
        <f t="shared" si="16"/>
        <v>0.214132762312637</v>
      </c>
      <c r="AB164" s="107">
        <v>86.7</v>
      </c>
      <c r="AC164" s="108">
        <f>(AB164-Z164)*VLOOKUP(AE164,公斤水的体积!A:B,2,)</f>
        <v>40.134887</v>
      </c>
      <c r="AD164" s="109">
        <f t="shared" si="17"/>
        <v>0.337217499999998</v>
      </c>
      <c r="AE164" s="110">
        <v>15</v>
      </c>
      <c r="AF164" s="111"/>
      <c r="AG164" s="112"/>
      <c r="AH164" s="113">
        <v>4</v>
      </c>
      <c r="AI164" s="114">
        <v>161.3</v>
      </c>
      <c r="AJ164" s="115">
        <f t="shared" si="18"/>
        <v>2.47985120892746</v>
      </c>
      <c r="AK164" s="116" t="s">
        <v>64</v>
      </c>
      <c r="AL164" s="116" t="s">
        <v>64</v>
      </c>
      <c r="AM164" s="116" t="s">
        <v>64</v>
      </c>
      <c r="AN164" s="116" t="s">
        <v>64</v>
      </c>
      <c r="AO164" s="116" t="s">
        <v>64</v>
      </c>
      <c r="AP164" s="116" t="s">
        <v>64</v>
      </c>
      <c r="AQ164" s="116" t="s">
        <v>64</v>
      </c>
      <c r="AR164" s="115" t="str">
        <f t="shared" si="19"/>
        <v>合格</v>
      </c>
      <c r="AS164" s="117" t="s">
        <v>65</v>
      </c>
      <c r="AT164" s="133">
        <v>20251126</v>
      </c>
      <c r="AU164" s="99">
        <v>15</v>
      </c>
    </row>
    <row r="165" ht="15" spans="1:47">
      <c r="A165" s="101">
        <v>158</v>
      </c>
      <c r="B165" s="90" t="s">
        <v>56</v>
      </c>
      <c r="C165" s="133">
        <v>20251126</v>
      </c>
      <c r="D165" s="102" t="s">
        <v>1671</v>
      </c>
      <c r="E165" s="92" t="s">
        <v>1997</v>
      </c>
      <c r="F165" s="92" t="s">
        <v>1998</v>
      </c>
      <c r="G165" s="90" t="s">
        <v>60</v>
      </c>
      <c r="H165" s="103" t="s">
        <v>645</v>
      </c>
      <c r="I165" s="103" t="s">
        <v>61</v>
      </c>
      <c r="J165" s="118">
        <v>5</v>
      </c>
      <c r="K165" s="102">
        <v>44.7</v>
      </c>
      <c r="L165" s="102">
        <v>40</v>
      </c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2">
        <v>44.6</v>
      </c>
      <c r="AA165" s="106">
        <f t="shared" si="16"/>
        <v>0.223713646532442</v>
      </c>
      <c r="AB165" s="107">
        <v>84.7</v>
      </c>
      <c r="AC165" s="108">
        <f>(AB165-Z165)*VLOOKUP(AE165,公斤水的体积!A:B,2,)</f>
        <v>40.134887</v>
      </c>
      <c r="AD165" s="109">
        <f t="shared" si="17"/>
        <v>0.337217499999998</v>
      </c>
      <c r="AE165" s="110">
        <v>15</v>
      </c>
      <c r="AF165" s="111"/>
      <c r="AG165" s="112"/>
      <c r="AH165" s="113">
        <v>5.2</v>
      </c>
      <c r="AI165" s="114">
        <v>168.7</v>
      </c>
      <c r="AJ165" s="115">
        <f t="shared" si="18"/>
        <v>3.0823947836396</v>
      </c>
      <c r="AK165" s="116" t="s">
        <v>64</v>
      </c>
      <c r="AL165" s="116" t="s">
        <v>64</v>
      </c>
      <c r="AM165" s="116" t="s">
        <v>64</v>
      </c>
      <c r="AN165" s="116" t="s">
        <v>64</v>
      </c>
      <c r="AO165" s="116" t="s">
        <v>64</v>
      </c>
      <c r="AP165" s="116" t="s">
        <v>64</v>
      </c>
      <c r="AQ165" s="116" t="s">
        <v>64</v>
      </c>
      <c r="AR165" s="115" t="str">
        <f t="shared" si="19"/>
        <v>合格</v>
      </c>
      <c r="AS165" s="117" t="s">
        <v>65</v>
      </c>
      <c r="AT165" s="133">
        <v>20251126</v>
      </c>
      <c r="AU165" s="99">
        <v>15</v>
      </c>
    </row>
    <row r="166" ht="15" spans="1:47">
      <c r="A166" s="101">
        <v>159</v>
      </c>
      <c r="B166" s="90" t="s">
        <v>56</v>
      </c>
      <c r="C166" s="133">
        <v>20251126</v>
      </c>
      <c r="D166" s="102" t="s">
        <v>1671</v>
      </c>
      <c r="E166" s="92" t="s">
        <v>1999</v>
      </c>
      <c r="F166" s="92" t="s">
        <v>2000</v>
      </c>
      <c r="G166" s="90" t="s">
        <v>60</v>
      </c>
      <c r="H166" s="103" t="s">
        <v>706</v>
      </c>
      <c r="I166" s="103" t="s">
        <v>81</v>
      </c>
      <c r="J166" s="104">
        <v>5.7</v>
      </c>
      <c r="K166" s="102">
        <v>48.2</v>
      </c>
      <c r="L166" s="102">
        <v>40</v>
      </c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2">
        <v>48.1</v>
      </c>
      <c r="AA166" s="106">
        <f t="shared" si="16"/>
        <v>0.207468879668053</v>
      </c>
      <c r="AB166" s="107">
        <v>88.2</v>
      </c>
      <c r="AC166" s="108">
        <f>(AB166-Z166)*VLOOKUP(AE166,公斤水的体积!A:B,2,)</f>
        <v>40.134887</v>
      </c>
      <c r="AD166" s="109">
        <f t="shared" si="17"/>
        <v>0.337217499999998</v>
      </c>
      <c r="AE166" s="110">
        <v>15</v>
      </c>
      <c r="AF166" s="111"/>
      <c r="AG166" s="112"/>
      <c r="AH166" s="113">
        <v>3.1</v>
      </c>
      <c r="AI166" s="114">
        <v>151.3</v>
      </c>
      <c r="AJ166" s="115">
        <f t="shared" si="18"/>
        <v>2.04890945142102</v>
      </c>
      <c r="AK166" s="116" t="s">
        <v>64</v>
      </c>
      <c r="AL166" s="116" t="s">
        <v>64</v>
      </c>
      <c r="AM166" s="116" t="s">
        <v>64</v>
      </c>
      <c r="AN166" s="116" t="s">
        <v>64</v>
      </c>
      <c r="AO166" s="116" t="s">
        <v>64</v>
      </c>
      <c r="AP166" s="116" t="s">
        <v>64</v>
      </c>
      <c r="AQ166" s="116" t="s">
        <v>64</v>
      </c>
      <c r="AR166" s="115" t="str">
        <f t="shared" si="19"/>
        <v>合格</v>
      </c>
      <c r="AS166" s="117" t="s">
        <v>65</v>
      </c>
      <c r="AT166" s="133">
        <v>20251126</v>
      </c>
      <c r="AU166" s="99">
        <v>15</v>
      </c>
    </row>
    <row r="167" ht="15" spans="1:47">
      <c r="A167" s="101">
        <v>160</v>
      </c>
      <c r="B167" s="90" t="s">
        <v>56</v>
      </c>
      <c r="C167" s="133">
        <v>20251126</v>
      </c>
      <c r="D167" s="102" t="s">
        <v>1671</v>
      </c>
      <c r="E167" s="92" t="s">
        <v>2001</v>
      </c>
      <c r="F167" s="92" t="s">
        <v>2002</v>
      </c>
      <c r="G167" s="90" t="s">
        <v>60</v>
      </c>
      <c r="H167" s="103" t="s">
        <v>123</v>
      </c>
      <c r="I167" s="103" t="s">
        <v>139</v>
      </c>
      <c r="J167" s="104">
        <v>5.7</v>
      </c>
      <c r="K167" s="102">
        <v>49</v>
      </c>
      <c r="L167" s="102">
        <v>40</v>
      </c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2">
        <v>48.9</v>
      </c>
      <c r="AA167" s="106">
        <f t="shared" si="16"/>
        <v>0.204081632653064</v>
      </c>
      <c r="AB167" s="107">
        <v>89</v>
      </c>
      <c r="AC167" s="108">
        <f>(AB167-Z167)*VLOOKUP(AE167,公斤水的体积!A:B,2,)</f>
        <v>40.134887</v>
      </c>
      <c r="AD167" s="109">
        <f t="shared" si="17"/>
        <v>0.337217499999998</v>
      </c>
      <c r="AE167" s="110">
        <v>15</v>
      </c>
      <c r="AF167" s="111"/>
      <c r="AG167" s="112"/>
      <c r="AH167" s="113">
        <v>2.3</v>
      </c>
      <c r="AI167" s="114">
        <v>148.6</v>
      </c>
      <c r="AJ167" s="115">
        <f t="shared" si="18"/>
        <v>1.54777927321669</v>
      </c>
      <c r="AK167" s="116" t="s">
        <v>64</v>
      </c>
      <c r="AL167" s="116" t="s">
        <v>64</v>
      </c>
      <c r="AM167" s="116" t="s">
        <v>64</v>
      </c>
      <c r="AN167" s="116" t="s">
        <v>64</v>
      </c>
      <c r="AO167" s="116" t="s">
        <v>64</v>
      </c>
      <c r="AP167" s="116" t="s">
        <v>64</v>
      </c>
      <c r="AQ167" s="116" t="s">
        <v>64</v>
      </c>
      <c r="AR167" s="115" t="str">
        <f t="shared" si="19"/>
        <v>合格</v>
      </c>
      <c r="AS167" s="117" t="s">
        <v>65</v>
      </c>
      <c r="AT167" s="133">
        <v>20251126</v>
      </c>
      <c r="AU167" s="99">
        <v>15</v>
      </c>
    </row>
    <row r="168" ht="15" spans="1:47">
      <c r="A168" s="101">
        <v>161</v>
      </c>
      <c r="B168" s="90" t="s">
        <v>56</v>
      </c>
      <c r="C168" s="133">
        <v>20251126</v>
      </c>
      <c r="D168" s="102" t="s">
        <v>1671</v>
      </c>
      <c r="E168" s="92" t="s">
        <v>2003</v>
      </c>
      <c r="F168" s="92" t="s">
        <v>2004</v>
      </c>
      <c r="G168" s="90" t="s">
        <v>60</v>
      </c>
      <c r="H168" s="103" t="s">
        <v>1067</v>
      </c>
      <c r="I168" s="103" t="s">
        <v>81</v>
      </c>
      <c r="J168" s="104">
        <v>5.7</v>
      </c>
      <c r="K168" s="102">
        <v>48.7</v>
      </c>
      <c r="L168" s="102">
        <v>40.1</v>
      </c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2">
        <v>48.6</v>
      </c>
      <c r="AA168" s="106">
        <f t="shared" si="16"/>
        <v>0.205338809034911</v>
      </c>
      <c r="AB168" s="107">
        <v>88.8</v>
      </c>
      <c r="AC168" s="108">
        <f>(AB168-Z168)*VLOOKUP(AE168,公斤水的体积!A:B,2,)</f>
        <v>40.234974</v>
      </c>
      <c r="AD168" s="109">
        <f t="shared" si="17"/>
        <v>0.336593516209458</v>
      </c>
      <c r="AE168" s="110">
        <v>15</v>
      </c>
      <c r="AF168" s="111"/>
      <c r="AG168" s="112"/>
      <c r="AH168" s="113">
        <v>3</v>
      </c>
      <c r="AI168" s="114">
        <v>150</v>
      </c>
      <c r="AJ168" s="115">
        <f t="shared" si="18"/>
        <v>2</v>
      </c>
      <c r="AK168" s="116" t="s">
        <v>64</v>
      </c>
      <c r="AL168" s="116" t="s">
        <v>64</v>
      </c>
      <c r="AM168" s="116" t="s">
        <v>64</v>
      </c>
      <c r="AN168" s="116" t="s">
        <v>64</v>
      </c>
      <c r="AO168" s="116" t="s">
        <v>64</v>
      </c>
      <c r="AP168" s="116" t="s">
        <v>64</v>
      </c>
      <c r="AQ168" s="116" t="s">
        <v>64</v>
      </c>
      <c r="AR168" s="115" t="str">
        <f t="shared" si="19"/>
        <v>合格</v>
      </c>
      <c r="AS168" s="117" t="s">
        <v>65</v>
      </c>
      <c r="AT168" s="133">
        <v>20251126</v>
      </c>
      <c r="AU168" s="99">
        <v>15</v>
      </c>
    </row>
    <row r="169" ht="15" spans="1:47">
      <c r="A169" s="101">
        <v>162</v>
      </c>
      <c r="B169" s="90" t="s">
        <v>56</v>
      </c>
      <c r="C169" s="133">
        <v>20251126</v>
      </c>
      <c r="D169" s="102" t="s">
        <v>1671</v>
      </c>
      <c r="E169" s="92" t="s">
        <v>2005</v>
      </c>
      <c r="F169" s="92" t="s">
        <v>2006</v>
      </c>
      <c r="G169" s="90" t="s">
        <v>60</v>
      </c>
      <c r="H169" s="103" t="s">
        <v>653</v>
      </c>
      <c r="I169" s="103" t="s">
        <v>81</v>
      </c>
      <c r="J169" s="118">
        <v>5</v>
      </c>
      <c r="K169" s="102">
        <v>43.8</v>
      </c>
      <c r="L169" s="102">
        <v>40</v>
      </c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2">
        <v>43.7</v>
      </c>
      <c r="AA169" s="106">
        <f t="shared" si="16"/>
        <v>0.228310502283092</v>
      </c>
      <c r="AB169" s="107">
        <v>83.8</v>
      </c>
      <c r="AC169" s="108">
        <f>(AB169-Z169)*VLOOKUP(AE169,公斤水的体积!A:B,2,)</f>
        <v>40.134887</v>
      </c>
      <c r="AD169" s="109">
        <f t="shared" si="17"/>
        <v>0.33721749999998</v>
      </c>
      <c r="AE169" s="110">
        <v>15</v>
      </c>
      <c r="AF169" s="111"/>
      <c r="AG169" s="112"/>
      <c r="AH169" s="113">
        <v>2.6</v>
      </c>
      <c r="AI169" s="114">
        <v>168.5</v>
      </c>
      <c r="AJ169" s="115">
        <f t="shared" si="18"/>
        <v>1.54302670623145</v>
      </c>
      <c r="AK169" s="116" t="s">
        <v>64</v>
      </c>
      <c r="AL169" s="116" t="s">
        <v>64</v>
      </c>
      <c r="AM169" s="116" t="s">
        <v>64</v>
      </c>
      <c r="AN169" s="116" t="s">
        <v>64</v>
      </c>
      <c r="AO169" s="116" t="s">
        <v>64</v>
      </c>
      <c r="AP169" s="116" t="s">
        <v>64</v>
      </c>
      <c r="AQ169" s="116" t="s">
        <v>64</v>
      </c>
      <c r="AR169" s="115" t="str">
        <f t="shared" si="19"/>
        <v>合格</v>
      </c>
      <c r="AS169" s="117" t="s">
        <v>65</v>
      </c>
      <c r="AT169" s="133">
        <v>20251126</v>
      </c>
      <c r="AU169" s="99">
        <v>15</v>
      </c>
    </row>
    <row r="170" ht="15" spans="1:47">
      <c r="A170" s="101">
        <v>163</v>
      </c>
      <c r="B170" s="90" t="s">
        <v>56</v>
      </c>
      <c r="C170" s="133">
        <v>20251126</v>
      </c>
      <c r="D170" s="102" t="s">
        <v>1671</v>
      </c>
      <c r="E170" s="92" t="s">
        <v>2007</v>
      </c>
      <c r="F170" s="92" t="s">
        <v>2008</v>
      </c>
      <c r="G170" s="90" t="s">
        <v>60</v>
      </c>
      <c r="H170" s="103" t="s">
        <v>706</v>
      </c>
      <c r="I170" s="103" t="s">
        <v>81</v>
      </c>
      <c r="J170" s="104">
        <v>5.7</v>
      </c>
      <c r="K170" s="102">
        <v>47.6</v>
      </c>
      <c r="L170" s="102">
        <v>40.1</v>
      </c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2">
        <v>47.5</v>
      </c>
      <c r="AA170" s="106">
        <f t="shared" si="16"/>
        <v>0.210084033613448</v>
      </c>
      <c r="AB170" s="107">
        <v>87.7</v>
      </c>
      <c r="AC170" s="108">
        <f>(AB170-Z170)*VLOOKUP(AE170,公斤水的体积!A:B,2,)</f>
        <v>40.234974</v>
      </c>
      <c r="AD170" s="109">
        <f t="shared" si="17"/>
        <v>0.336593516209476</v>
      </c>
      <c r="AE170" s="110">
        <v>15</v>
      </c>
      <c r="AF170" s="111"/>
      <c r="AG170" s="112"/>
      <c r="AH170" s="113">
        <v>2</v>
      </c>
      <c r="AI170" s="114">
        <v>151.7</v>
      </c>
      <c r="AJ170" s="115">
        <f t="shared" si="18"/>
        <v>1.318391562294</v>
      </c>
      <c r="AK170" s="116" t="s">
        <v>64</v>
      </c>
      <c r="AL170" s="116" t="s">
        <v>64</v>
      </c>
      <c r="AM170" s="116" t="s">
        <v>64</v>
      </c>
      <c r="AN170" s="116" t="s">
        <v>64</v>
      </c>
      <c r="AO170" s="116" t="s">
        <v>64</v>
      </c>
      <c r="AP170" s="116" t="s">
        <v>64</v>
      </c>
      <c r="AQ170" s="116" t="s">
        <v>64</v>
      </c>
      <c r="AR170" s="115" t="str">
        <f t="shared" si="19"/>
        <v>合格</v>
      </c>
      <c r="AS170" s="117" t="s">
        <v>65</v>
      </c>
      <c r="AT170" s="133">
        <v>20251126</v>
      </c>
      <c r="AU170" s="99">
        <v>15</v>
      </c>
    </row>
    <row r="171" ht="15" spans="1:47">
      <c r="A171" s="101">
        <v>164</v>
      </c>
      <c r="B171" s="90" t="s">
        <v>56</v>
      </c>
      <c r="C171" s="133">
        <v>20251126</v>
      </c>
      <c r="D171" s="102" t="s">
        <v>1671</v>
      </c>
      <c r="E171" s="92" t="s">
        <v>2009</v>
      </c>
      <c r="F171" s="92" t="s">
        <v>2010</v>
      </c>
      <c r="G171" s="90" t="s">
        <v>60</v>
      </c>
      <c r="H171" s="103" t="s">
        <v>1067</v>
      </c>
      <c r="I171" s="103" t="s">
        <v>81</v>
      </c>
      <c r="J171" s="104">
        <v>5.7</v>
      </c>
      <c r="K171" s="102">
        <v>49</v>
      </c>
      <c r="L171" s="102">
        <v>40.2</v>
      </c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2">
        <v>48.9</v>
      </c>
      <c r="AA171" s="106">
        <f t="shared" si="16"/>
        <v>0.204081632653064</v>
      </c>
      <c r="AB171" s="107">
        <v>89.2</v>
      </c>
      <c r="AC171" s="108">
        <f>(AB171-Z171)*VLOOKUP(AE171,公斤水的体积!A:B,2,)</f>
        <v>40.335061</v>
      </c>
      <c r="AD171" s="109">
        <f t="shared" si="17"/>
        <v>0.335972636815921</v>
      </c>
      <c r="AE171" s="110">
        <v>15</v>
      </c>
      <c r="AF171" s="111"/>
      <c r="AG171" s="112"/>
      <c r="AH171" s="113">
        <v>1.7</v>
      </c>
      <c r="AI171" s="114">
        <v>147.2</v>
      </c>
      <c r="AJ171" s="115">
        <f t="shared" si="18"/>
        <v>1.15489130434783</v>
      </c>
      <c r="AK171" s="116" t="s">
        <v>64</v>
      </c>
      <c r="AL171" s="116" t="s">
        <v>64</v>
      </c>
      <c r="AM171" s="116" t="s">
        <v>64</v>
      </c>
      <c r="AN171" s="116" t="s">
        <v>64</v>
      </c>
      <c r="AO171" s="116" t="s">
        <v>64</v>
      </c>
      <c r="AP171" s="116" t="s">
        <v>64</v>
      </c>
      <c r="AQ171" s="116" t="s">
        <v>64</v>
      </c>
      <c r="AR171" s="115" t="str">
        <f t="shared" si="19"/>
        <v>合格</v>
      </c>
      <c r="AS171" s="117" t="s">
        <v>65</v>
      </c>
      <c r="AT171" s="133">
        <v>20251126</v>
      </c>
      <c r="AU171" s="99">
        <v>15</v>
      </c>
    </row>
    <row r="172" ht="15" spans="1:47">
      <c r="A172" s="101">
        <v>165</v>
      </c>
      <c r="B172" s="90" t="s">
        <v>56</v>
      </c>
      <c r="C172" s="133">
        <v>20251126</v>
      </c>
      <c r="D172" s="102" t="s">
        <v>1671</v>
      </c>
      <c r="E172" s="92" t="s">
        <v>2011</v>
      </c>
      <c r="F172" s="92" t="s">
        <v>2012</v>
      </c>
      <c r="G172" s="90" t="s">
        <v>60</v>
      </c>
      <c r="H172" s="103" t="s">
        <v>1067</v>
      </c>
      <c r="I172" s="103" t="s">
        <v>81</v>
      </c>
      <c r="J172" s="104">
        <v>5.7</v>
      </c>
      <c r="K172" s="102">
        <v>48.8</v>
      </c>
      <c r="L172" s="102">
        <v>40.3</v>
      </c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2">
        <v>48.7</v>
      </c>
      <c r="AA172" s="106">
        <f t="shared" si="16"/>
        <v>0.204918032786874</v>
      </c>
      <c r="AB172" s="107">
        <v>89.1</v>
      </c>
      <c r="AC172" s="108">
        <f>(AB172-Z172)*VLOOKUP(AE172,公斤水的体积!A:B,2,)</f>
        <v>40.435148</v>
      </c>
      <c r="AD172" s="109">
        <f t="shared" si="17"/>
        <v>0.335354838709662</v>
      </c>
      <c r="AE172" s="110">
        <v>15</v>
      </c>
      <c r="AF172" s="111"/>
      <c r="AG172" s="112"/>
      <c r="AH172" s="113">
        <v>2.7</v>
      </c>
      <c r="AI172" s="114">
        <v>148</v>
      </c>
      <c r="AJ172" s="115">
        <f t="shared" si="18"/>
        <v>1.82432432432432</v>
      </c>
      <c r="AK172" s="116" t="s">
        <v>64</v>
      </c>
      <c r="AL172" s="116" t="s">
        <v>64</v>
      </c>
      <c r="AM172" s="116" t="s">
        <v>64</v>
      </c>
      <c r="AN172" s="116" t="s">
        <v>64</v>
      </c>
      <c r="AO172" s="116" t="s">
        <v>64</v>
      </c>
      <c r="AP172" s="116" t="s">
        <v>64</v>
      </c>
      <c r="AQ172" s="116" t="s">
        <v>64</v>
      </c>
      <c r="AR172" s="115" t="str">
        <f t="shared" si="19"/>
        <v>合格</v>
      </c>
      <c r="AS172" s="117" t="s">
        <v>65</v>
      </c>
      <c r="AT172" s="133">
        <v>20251126</v>
      </c>
      <c r="AU172" s="99">
        <v>15</v>
      </c>
    </row>
    <row r="173" ht="15" spans="1:47">
      <c r="A173" s="101">
        <v>166</v>
      </c>
      <c r="B173" s="90" t="s">
        <v>56</v>
      </c>
      <c r="C173" s="133">
        <v>20251126</v>
      </c>
      <c r="D173" s="102" t="s">
        <v>1671</v>
      </c>
      <c r="E173" s="92" t="s">
        <v>2013</v>
      </c>
      <c r="F173" s="92" t="s">
        <v>2014</v>
      </c>
      <c r="G173" s="90" t="s">
        <v>60</v>
      </c>
      <c r="H173" s="103" t="s">
        <v>123</v>
      </c>
      <c r="I173" s="103" t="s">
        <v>152</v>
      </c>
      <c r="J173" s="104">
        <v>5.7</v>
      </c>
      <c r="K173" s="102">
        <v>48.8</v>
      </c>
      <c r="L173" s="102">
        <v>40.4</v>
      </c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2">
        <v>48.7</v>
      </c>
      <c r="AA173" s="106">
        <f t="shared" si="16"/>
        <v>0.204918032786874</v>
      </c>
      <c r="AB173" s="107">
        <v>89.2</v>
      </c>
      <c r="AC173" s="108">
        <f>(AB173-Z173)*VLOOKUP(AE173,公斤水的体积!A:B,2,)</f>
        <v>40.535235</v>
      </c>
      <c r="AD173" s="109">
        <f t="shared" si="17"/>
        <v>0.334740099009905</v>
      </c>
      <c r="AE173" s="110">
        <v>15</v>
      </c>
      <c r="AF173" s="111"/>
      <c r="AG173" s="112"/>
      <c r="AH173" s="113">
        <v>1</v>
      </c>
      <c r="AI173" s="114">
        <v>149.8</v>
      </c>
      <c r="AJ173" s="115">
        <f t="shared" si="18"/>
        <v>0.667556742323097</v>
      </c>
      <c r="AK173" s="116" t="s">
        <v>64</v>
      </c>
      <c r="AL173" s="116" t="s">
        <v>64</v>
      </c>
      <c r="AM173" s="116" t="s">
        <v>64</v>
      </c>
      <c r="AN173" s="116" t="s">
        <v>64</v>
      </c>
      <c r="AO173" s="116" t="s">
        <v>64</v>
      </c>
      <c r="AP173" s="116" t="s">
        <v>64</v>
      </c>
      <c r="AQ173" s="116" t="s">
        <v>64</v>
      </c>
      <c r="AR173" s="115" t="str">
        <f t="shared" si="19"/>
        <v>合格</v>
      </c>
      <c r="AS173" s="117" t="s">
        <v>65</v>
      </c>
      <c r="AT173" s="133">
        <v>20251126</v>
      </c>
      <c r="AU173" s="99">
        <v>15</v>
      </c>
    </row>
    <row r="174" ht="15" spans="1:47">
      <c r="A174" s="101">
        <v>167</v>
      </c>
      <c r="B174" s="90" t="s">
        <v>56</v>
      </c>
      <c r="C174" s="133">
        <v>20251126</v>
      </c>
      <c r="D174" s="102" t="s">
        <v>1671</v>
      </c>
      <c r="E174" s="92" t="s">
        <v>2015</v>
      </c>
      <c r="F174" s="92" t="s">
        <v>2016</v>
      </c>
      <c r="G174" s="90" t="s">
        <v>60</v>
      </c>
      <c r="H174" s="103" t="s">
        <v>653</v>
      </c>
      <c r="I174" s="103" t="s">
        <v>81</v>
      </c>
      <c r="J174" s="118">
        <v>5</v>
      </c>
      <c r="K174" s="102">
        <v>44.2</v>
      </c>
      <c r="L174" s="102">
        <v>40</v>
      </c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2">
        <v>44.1</v>
      </c>
      <c r="AA174" s="106">
        <f t="shared" si="16"/>
        <v>0.226244343891406</v>
      </c>
      <c r="AB174" s="107">
        <v>84.2</v>
      </c>
      <c r="AC174" s="108">
        <f>(AB174-Z174)*VLOOKUP(AE174,公斤水的体积!A:B,2,)</f>
        <v>40.134887</v>
      </c>
      <c r="AD174" s="109">
        <f t="shared" si="17"/>
        <v>0.337217499999998</v>
      </c>
      <c r="AE174" s="110">
        <v>15</v>
      </c>
      <c r="AF174" s="111"/>
      <c r="AG174" s="112"/>
      <c r="AH174" s="113">
        <v>2</v>
      </c>
      <c r="AI174" s="114">
        <v>168.5</v>
      </c>
      <c r="AJ174" s="115">
        <f t="shared" si="18"/>
        <v>1.18694362017804</v>
      </c>
      <c r="AK174" s="116" t="s">
        <v>64</v>
      </c>
      <c r="AL174" s="116" t="s">
        <v>64</v>
      </c>
      <c r="AM174" s="116" t="s">
        <v>64</v>
      </c>
      <c r="AN174" s="116" t="s">
        <v>64</v>
      </c>
      <c r="AO174" s="116" t="s">
        <v>64</v>
      </c>
      <c r="AP174" s="116" t="s">
        <v>64</v>
      </c>
      <c r="AQ174" s="116" t="s">
        <v>64</v>
      </c>
      <c r="AR174" s="115" t="str">
        <f t="shared" si="19"/>
        <v>合格</v>
      </c>
      <c r="AS174" s="117" t="s">
        <v>65</v>
      </c>
      <c r="AT174" s="133">
        <v>20251126</v>
      </c>
      <c r="AU174" s="99">
        <v>15</v>
      </c>
    </row>
    <row r="175" ht="15" spans="1:47">
      <c r="A175" s="101">
        <v>168</v>
      </c>
      <c r="B175" s="90" t="s">
        <v>56</v>
      </c>
      <c r="C175" s="133">
        <v>20251126</v>
      </c>
      <c r="D175" s="102" t="s">
        <v>1671</v>
      </c>
      <c r="E175" s="92" t="s">
        <v>2017</v>
      </c>
      <c r="F175" s="92" t="s">
        <v>2018</v>
      </c>
      <c r="G175" s="90" t="s">
        <v>60</v>
      </c>
      <c r="H175" s="103" t="s">
        <v>123</v>
      </c>
      <c r="I175" s="103" t="s">
        <v>152</v>
      </c>
      <c r="J175" s="104">
        <v>5.7</v>
      </c>
      <c r="K175" s="102">
        <v>49.5</v>
      </c>
      <c r="L175" s="102">
        <v>40.1</v>
      </c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2">
        <v>49.4</v>
      </c>
      <c r="AA175" s="106">
        <f t="shared" si="16"/>
        <v>0.202020202020205</v>
      </c>
      <c r="AB175" s="107">
        <v>89.6</v>
      </c>
      <c r="AC175" s="108">
        <f>(AB175-Z175)*VLOOKUP(AE175,公斤水的体积!A:B,2,)</f>
        <v>40.234974</v>
      </c>
      <c r="AD175" s="109">
        <f t="shared" si="17"/>
        <v>0.336593516209458</v>
      </c>
      <c r="AE175" s="110">
        <v>15</v>
      </c>
      <c r="AF175" s="111"/>
      <c r="AG175" s="112"/>
      <c r="AH175" s="113">
        <v>2.3</v>
      </c>
      <c r="AI175" s="114">
        <v>146.4</v>
      </c>
      <c r="AJ175" s="115">
        <f t="shared" si="18"/>
        <v>1.57103825136612</v>
      </c>
      <c r="AK175" s="116" t="s">
        <v>64</v>
      </c>
      <c r="AL175" s="116" t="s">
        <v>64</v>
      </c>
      <c r="AM175" s="116" t="s">
        <v>64</v>
      </c>
      <c r="AN175" s="116" t="s">
        <v>64</v>
      </c>
      <c r="AO175" s="116" t="s">
        <v>64</v>
      </c>
      <c r="AP175" s="116" t="s">
        <v>64</v>
      </c>
      <c r="AQ175" s="116" t="s">
        <v>64</v>
      </c>
      <c r="AR175" s="115" t="str">
        <f t="shared" si="19"/>
        <v>合格</v>
      </c>
      <c r="AS175" s="117" t="s">
        <v>65</v>
      </c>
      <c r="AT175" s="133">
        <v>20251126</v>
      </c>
      <c r="AU175" s="99">
        <v>15</v>
      </c>
    </row>
    <row r="176" ht="15" spans="1:47">
      <c r="A176" s="101">
        <v>169</v>
      </c>
      <c r="B176" s="90" t="s">
        <v>56</v>
      </c>
      <c r="C176" s="133">
        <v>20251126</v>
      </c>
      <c r="D176" s="102" t="s">
        <v>1671</v>
      </c>
      <c r="E176" s="92" t="s">
        <v>2019</v>
      </c>
      <c r="F176" s="92" t="s">
        <v>2020</v>
      </c>
      <c r="G176" s="90" t="s">
        <v>60</v>
      </c>
      <c r="H176" s="103" t="s">
        <v>1067</v>
      </c>
      <c r="I176" s="103" t="s">
        <v>81</v>
      </c>
      <c r="J176" s="104">
        <v>5.7</v>
      </c>
      <c r="K176" s="102">
        <v>49</v>
      </c>
      <c r="L176" s="102">
        <v>40</v>
      </c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2">
        <v>48.9</v>
      </c>
      <c r="AA176" s="106">
        <f t="shared" si="16"/>
        <v>0.204081632653064</v>
      </c>
      <c r="AB176" s="107">
        <v>89</v>
      </c>
      <c r="AC176" s="108">
        <f>(AB176-Z176)*VLOOKUP(AE176,公斤水的体积!A:B,2,)</f>
        <v>40.134887</v>
      </c>
      <c r="AD176" s="109">
        <f t="shared" si="17"/>
        <v>0.337217499999998</v>
      </c>
      <c r="AE176" s="110">
        <v>15</v>
      </c>
      <c r="AF176" s="111"/>
      <c r="AG176" s="112"/>
      <c r="AH176" s="113">
        <v>0.9</v>
      </c>
      <c r="AI176" s="114">
        <v>147.6</v>
      </c>
      <c r="AJ176" s="115">
        <f t="shared" si="18"/>
        <v>0.609756097560976</v>
      </c>
      <c r="AK176" s="116" t="s">
        <v>64</v>
      </c>
      <c r="AL176" s="116" t="s">
        <v>64</v>
      </c>
      <c r="AM176" s="116" t="s">
        <v>64</v>
      </c>
      <c r="AN176" s="116" t="s">
        <v>64</v>
      </c>
      <c r="AO176" s="116" t="s">
        <v>64</v>
      </c>
      <c r="AP176" s="116" t="s">
        <v>64</v>
      </c>
      <c r="AQ176" s="116" t="s">
        <v>64</v>
      </c>
      <c r="AR176" s="115" t="str">
        <f t="shared" si="19"/>
        <v>合格</v>
      </c>
      <c r="AS176" s="117" t="s">
        <v>65</v>
      </c>
      <c r="AT176" s="133">
        <v>20251126</v>
      </c>
      <c r="AU176" s="99">
        <v>15</v>
      </c>
    </row>
    <row r="177" ht="15" spans="1:47">
      <c r="A177" s="101">
        <v>170</v>
      </c>
      <c r="B177" s="90" t="s">
        <v>56</v>
      </c>
      <c r="C177" s="133">
        <v>20251126</v>
      </c>
      <c r="D177" s="102" t="s">
        <v>1671</v>
      </c>
      <c r="E177" s="92" t="s">
        <v>2021</v>
      </c>
      <c r="F177" s="92" t="s">
        <v>2022</v>
      </c>
      <c r="G177" s="90" t="s">
        <v>60</v>
      </c>
      <c r="H177" s="103" t="s">
        <v>792</v>
      </c>
      <c r="I177" s="103" t="s">
        <v>81</v>
      </c>
      <c r="J177" s="118">
        <v>5</v>
      </c>
      <c r="K177" s="102">
        <v>44.4</v>
      </c>
      <c r="L177" s="102">
        <v>40</v>
      </c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2">
        <v>44.3</v>
      </c>
      <c r="AA177" s="106">
        <f t="shared" si="16"/>
        <v>0.225225225225228</v>
      </c>
      <c r="AB177" s="107">
        <v>84.4</v>
      </c>
      <c r="AC177" s="108">
        <f>(AB177-Z177)*VLOOKUP(AE177,公斤水的体积!A:B,2,)</f>
        <v>40.134887</v>
      </c>
      <c r="AD177" s="109">
        <f t="shared" si="17"/>
        <v>0.337217500000015</v>
      </c>
      <c r="AE177" s="110">
        <v>15</v>
      </c>
      <c r="AF177" s="111"/>
      <c r="AG177" s="112"/>
      <c r="AH177" s="113">
        <v>4.9</v>
      </c>
      <c r="AI177" s="114">
        <v>169.5</v>
      </c>
      <c r="AJ177" s="115">
        <f t="shared" si="18"/>
        <v>2.89085545722714</v>
      </c>
      <c r="AK177" s="116" t="s">
        <v>64</v>
      </c>
      <c r="AL177" s="116" t="s">
        <v>64</v>
      </c>
      <c r="AM177" s="116" t="s">
        <v>64</v>
      </c>
      <c r="AN177" s="116" t="s">
        <v>64</v>
      </c>
      <c r="AO177" s="116" t="s">
        <v>64</v>
      </c>
      <c r="AP177" s="116" t="s">
        <v>64</v>
      </c>
      <c r="AQ177" s="116" t="s">
        <v>64</v>
      </c>
      <c r="AR177" s="115" t="str">
        <f t="shared" si="19"/>
        <v>合格</v>
      </c>
      <c r="AS177" s="117" t="s">
        <v>65</v>
      </c>
      <c r="AT177" s="133">
        <v>20251126</v>
      </c>
      <c r="AU177" s="99">
        <v>15</v>
      </c>
    </row>
    <row r="178" ht="15" spans="1:47">
      <c r="A178" s="101">
        <v>171</v>
      </c>
      <c r="B178" s="90" t="s">
        <v>56</v>
      </c>
      <c r="C178" s="133">
        <v>20251126</v>
      </c>
      <c r="D178" s="102" t="s">
        <v>1671</v>
      </c>
      <c r="E178" s="92" t="s">
        <v>2023</v>
      </c>
      <c r="F178" s="92" t="s">
        <v>2024</v>
      </c>
      <c r="G178" s="90" t="s">
        <v>60</v>
      </c>
      <c r="H178" s="103" t="s">
        <v>706</v>
      </c>
      <c r="I178" s="103" t="s">
        <v>81</v>
      </c>
      <c r="J178" s="104">
        <v>5.7</v>
      </c>
      <c r="K178" s="102">
        <v>48.2</v>
      </c>
      <c r="L178" s="102">
        <v>40.2</v>
      </c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2">
        <v>48.1</v>
      </c>
      <c r="AA178" s="106">
        <f t="shared" si="16"/>
        <v>0.207468879668053</v>
      </c>
      <c r="AB178" s="107">
        <v>88.4</v>
      </c>
      <c r="AC178" s="108">
        <f>(AB178-Z178)*VLOOKUP(AE178,公斤水的体积!A:B,2,)</f>
        <v>40.335061</v>
      </c>
      <c r="AD178" s="109">
        <f t="shared" si="17"/>
        <v>0.335972636815921</v>
      </c>
      <c r="AE178" s="110">
        <v>15</v>
      </c>
      <c r="AF178" s="111"/>
      <c r="AG178" s="112"/>
      <c r="AH178" s="113">
        <v>3.6</v>
      </c>
      <c r="AI178" s="114">
        <v>151.2</v>
      </c>
      <c r="AJ178" s="115">
        <f t="shared" si="18"/>
        <v>2.38095238095238</v>
      </c>
      <c r="AK178" s="116" t="s">
        <v>64</v>
      </c>
      <c r="AL178" s="116" t="s">
        <v>64</v>
      </c>
      <c r="AM178" s="116" t="s">
        <v>64</v>
      </c>
      <c r="AN178" s="116" t="s">
        <v>64</v>
      </c>
      <c r="AO178" s="116" t="s">
        <v>64</v>
      </c>
      <c r="AP178" s="116" t="s">
        <v>64</v>
      </c>
      <c r="AQ178" s="116" t="s">
        <v>64</v>
      </c>
      <c r="AR178" s="115" t="str">
        <f t="shared" si="19"/>
        <v>合格</v>
      </c>
      <c r="AS178" s="117" t="s">
        <v>65</v>
      </c>
      <c r="AT178" s="133">
        <v>20251126</v>
      </c>
      <c r="AU178" s="99">
        <v>15</v>
      </c>
    </row>
    <row r="179" ht="15" spans="1:47">
      <c r="A179" s="101">
        <v>172</v>
      </c>
      <c r="B179" s="90" t="s">
        <v>56</v>
      </c>
      <c r="C179" s="133">
        <v>20251126</v>
      </c>
      <c r="D179" s="102" t="s">
        <v>1671</v>
      </c>
      <c r="E179" s="92" t="s">
        <v>2025</v>
      </c>
      <c r="F179" s="92" t="s">
        <v>2026</v>
      </c>
      <c r="G179" s="90" t="s">
        <v>60</v>
      </c>
      <c r="H179" s="103" t="s">
        <v>1226</v>
      </c>
      <c r="I179" s="103" t="s">
        <v>81</v>
      </c>
      <c r="J179" s="104">
        <v>5.7</v>
      </c>
      <c r="K179" s="102">
        <v>47.5</v>
      </c>
      <c r="L179" s="102">
        <v>40.5</v>
      </c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2">
        <v>47.4</v>
      </c>
      <c r="AA179" s="106">
        <f t="shared" ref="AA179:AA210" si="20">(K179-Z179)/K179*100</f>
        <v>0.210526315789477</v>
      </c>
      <c r="AB179" s="107">
        <v>88</v>
      </c>
      <c r="AC179" s="108">
        <f>(AB179-Z179)*VLOOKUP(AE179,公斤水的体积!A:B,2,)</f>
        <v>40.635322</v>
      </c>
      <c r="AD179" s="109">
        <f t="shared" ref="AD179:AD210" si="21">(AC179-L179)/L179*100</f>
        <v>0.334128395061716</v>
      </c>
      <c r="AE179" s="110">
        <v>15</v>
      </c>
      <c r="AF179" s="111"/>
      <c r="AG179" s="112"/>
      <c r="AH179" s="113">
        <v>4.5</v>
      </c>
      <c r="AI179" s="114">
        <v>151.7</v>
      </c>
      <c r="AJ179" s="115">
        <f t="shared" ref="AJ179:AJ210" si="22">AH179/AI179*100</f>
        <v>2.9663810151615</v>
      </c>
      <c r="AK179" s="116" t="s">
        <v>64</v>
      </c>
      <c r="AL179" s="116" t="s">
        <v>64</v>
      </c>
      <c r="AM179" s="116" t="s">
        <v>64</v>
      </c>
      <c r="AN179" s="116" t="s">
        <v>64</v>
      </c>
      <c r="AO179" s="116" t="s">
        <v>64</v>
      </c>
      <c r="AP179" s="116" t="s">
        <v>64</v>
      </c>
      <c r="AQ179" s="116" t="s">
        <v>64</v>
      </c>
      <c r="AR179" s="115" t="str">
        <f t="shared" ref="AR179:AR210" si="23">IF(AND(AD179&lt;10,AD179&gt;=-1.5,AA179&lt;5,AA179&gt;-1,AJ179&lt;6,AJ179&gt;=0),"合格","不合格")</f>
        <v>合格</v>
      </c>
      <c r="AS179" s="117" t="s">
        <v>65</v>
      </c>
      <c r="AT179" s="133">
        <v>20251126</v>
      </c>
      <c r="AU179" s="99">
        <v>15</v>
      </c>
    </row>
    <row r="180" ht="15" spans="1:47">
      <c r="A180" s="101">
        <v>173</v>
      </c>
      <c r="B180" s="90" t="s">
        <v>56</v>
      </c>
      <c r="C180" s="133">
        <v>20251126</v>
      </c>
      <c r="D180" s="102" t="s">
        <v>1671</v>
      </c>
      <c r="E180" s="92" t="s">
        <v>2027</v>
      </c>
      <c r="F180" s="92" t="s">
        <v>2028</v>
      </c>
      <c r="G180" s="90" t="s">
        <v>60</v>
      </c>
      <c r="H180" s="103" t="s">
        <v>653</v>
      </c>
      <c r="I180" s="103" t="s">
        <v>81</v>
      </c>
      <c r="J180" s="118">
        <v>5</v>
      </c>
      <c r="K180" s="102">
        <v>44.3</v>
      </c>
      <c r="L180" s="102">
        <v>40</v>
      </c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2">
        <v>44.2</v>
      </c>
      <c r="AA180" s="106">
        <f t="shared" si="20"/>
        <v>0.2257336343115</v>
      </c>
      <c r="AB180" s="107">
        <v>84.3</v>
      </c>
      <c r="AC180" s="108">
        <f>(AB180-Z180)*VLOOKUP(AE180,公斤水的体积!A:B,2,)</f>
        <v>40.134887</v>
      </c>
      <c r="AD180" s="109">
        <f t="shared" si="21"/>
        <v>0.33721749999998</v>
      </c>
      <c r="AE180" s="110">
        <v>15</v>
      </c>
      <c r="AF180" s="111"/>
      <c r="AG180" s="112"/>
      <c r="AH180" s="113">
        <v>2.2</v>
      </c>
      <c r="AI180" s="114">
        <v>165.8</v>
      </c>
      <c r="AJ180" s="115">
        <f t="shared" si="22"/>
        <v>1.32689987937274</v>
      </c>
      <c r="AK180" s="116" t="s">
        <v>64</v>
      </c>
      <c r="AL180" s="116" t="s">
        <v>64</v>
      </c>
      <c r="AM180" s="116" t="s">
        <v>64</v>
      </c>
      <c r="AN180" s="116" t="s">
        <v>64</v>
      </c>
      <c r="AO180" s="116" t="s">
        <v>64</v>
      </c>
      <c r="AP180" s="116" t="s">
        <v>64</v>
      </c>
      <c r="AQ180" s="116" t="s">
        <v>64</v>
      </c>
      <c r="AR180" s="115" t="str">
        <f t="shared" si="23"/>
        <v>合格</v>
      </c>
      <c r="AS180" s="117" t="s">
        <v>65</v>
      </c>
      <c r="AT180" s="133">
        <v>20251126</v>
      </c>
      <c r="AU180" s="99">
        <v>15</v>
      </c>
    </row>
    <row r="181" ht="15" spans="1:47">
      <c r="A181" s="101">
        <v>174</v>
      </c>
      <c r="B181" s="90" t="s">
        <v>56</v>
      </c>
      <c r="C181" s="133">
        <v>20251126</v>
      </c>
      <c r="D181" s="102" t="s">
        <v>1671</v>
      </c>
      <c r="E181" s="92" t="s">
        <v>2029</v>
      </c>
      <c r="F181" s="92" t="s">
        <v>2030</v>
      </c>
      <c r="G181" s="90" t="s">
        <v>60</v>
      </c>
      <c r="H181" s="103" t="s">
        <v>792</v>
      </c>
      <c r="I181" s="103" t="s">
        <v>152</v>
      </c>
      <c r="J181" s="118">
        <v>5</v>
      </c>
      <c r="K181" s="102">
        <v>43.9</v>
      </c>
      <c r="L181" s="102">
        <v>40</v>
      </c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2">
        <v>43.8</v>
      </c>
      <c r="AA181" s="106">
        <f t="shared" si="20"/>
        <v>0.227790432801826</v>
      </c>
      <c r="AB181" s="107">
        <v>83.9</v>
      </c>
      <c r="AC181" s="108">
        <f>(AB181-Z181)*VLOOKUP(AE181,公斤水的体积!A:B,2,)</f>
        <v>40.134887</v>
      </c>
      <c r="AD181" s="109">
        <f t="shared" si="21"/>
        <v>0.337217500000015</v>
      </c>
      <c r="AE181" s="110">
        <v>15</v>
      </c>
      <c r="AF181" s="111"/>
      <c r="AG181" s="112"/>
      <c r="AH181" s="113">
        <v>2.4</v>
      </c>
      <c r="AI181" s="114">
        <v>165.2</v>
      </c>
      <c r="AJ181" s="115">
        <f t="shared" si="22"/>
        <v>1.45278450363196</v>
      </c>
      <c r="AK181" s="116" t="s">
        <v>64</v>
      </c>
      <c r="AL181" s="116" t="s">
        <v>64</v>
      </c>
      <c r="AM181" s="116" t="s">
        <v>64</v>
      </c>
      <c r="AN181" s="116" t="s">
        <v>64</v>
      </c>
      <c r="AO181" s="116" t="s">
        <v>64</v>
      </c>
      <c r="AP181" s="116" t="s">
        <v>64</v>
      </c>
      <c r="AQ181" s="116" t="s">
        <v>64</v>
      </c>
      <c r="AR181" s="115" t="str">
        <f t="shared" si="23"/>
        <v>合格</v>
      </c>
      <c r="AS181" s="117" t="s">
        <v>65</v>
      </c>
      <c r="AT181" s="133">
        <v>20251126</v>
      </c>
      <c r="AU181" s="99">
        <v>15</v>
      </c>
    </row>
    <row r="182" ht="15" spans="1:47">
      <c r="A182" s="101">
        <v>175</v>
      </c>
      <c r="B182" s="90" t="s">
        <v>56</v>
      </c>
      <c r="C182" s="133">
        <v>20251126</v>
      </c>
      <c r="D182" s="102" t="s">
        <v>1671</v>
      </c>
      <c r="E182" s="92" t="s">
        <v>2031</v>
      </c>
      <c r="F182" s="92" t="s">
        <v>2032</v>
      </c>
      <c r="G182" s="90" t="s">
        <v>60</v>
      </c>
      <c r="H182" s="103" t="s">
        <v>706</v>
      </c>
      <c r="I182" s="103" t="s">
        <v>81</v>
      </c>
      <c r="J182" s="104">
        <v>5.7</v>
      </c>
      <c r="K182" s="102">
        <v>48</v>
      </c>
      <c r="L182" s="102">
        <v>40.3</v>
      </c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2">
        <v>47.9</v>
      </c>
      <c r="AA182" s="106">
        <f t="shared" si="20"/>
        <v>0.208333333333336</v>
      </c>
      <c r="AB182" s="107">
        <v>88.3</v>
      </c>
      <c r="AC182" s="108">
        <f>(AB182-Z182)*VLOOKUP(AE182,公斤水的体积!A:B,2,)</f>
        <v>40.435148</v>
      </c>
      <c r="AD182" s="109">
        <f t="shared" si="21"/>
        <v>0.33535483870968</v>
      </c>
      <c r="AE182" s="110">
        <v>15</v>
      </c>
      <c r="AF182" s="111"/>
      <c r="AG182" s="112"/>
      <c r="AH182" s="113">
        <v>2.1</v>
      </c>
      <c r="AI182" s="114">
        <v>152.8</v>
      </c>
      <c r="AJ182" s="115">
        <f t="shared" si="22"/>
        <v>1.37434554973822</v>
      </c>
      <c r="AK182" s="116" t="s">
        <v>64</v>
      </c>
      <c r="AL182" s="116" t="s">
        <v>64</v>
      </c>
      <c r="AM182" s="116" t="s">
        <v>64</v>
      </c>
      <c r="AN182" s="116" t="s">
        <v>64</v>
      </c>
      <c r="AO182" s="116" t="s">
        <v>64</v>
      </c>
      <c r="AP182" s="116" t="s">
        <v>64</v>
      </c>
      <c r="AQ182" s="116" t="s">
        <v>64</v>
      </c>
      <c r="AR182" s="115" t="str">
        <f t="shared" si="23"/>
        <v>合格</v>
      </c>
      <c r="AS182" s="117" t="s">
        <v>65</v>
      </c>
      <c r="AT182" s="133">
        <v>20251126</v>
      </c>
      <c r="AU182" s="99">
        <v>15</v>
      </c>
    </row>
    <row r="183" ht="15" spans="1:47">
      <c r="A183" s="101">
        <v>176</v>
      </c>
      <c r="B183" s="90" t="s">
        <v>56</v>
      </c>
      <c r="C183" s="133">
        <v>20251126</v>
      </c>
      <c r="D183" s="102" t="s">
        <v>1671</v>
      </c>
      <c r="E183" s="92" t="s">
        <v>2033</v>
      </c>
      <c r="F183" s="92" t="s">
        <v>2034</v>
      </c>
      <c r="G183" s="90" t="s">
        <v>296</v>
      </c>
      <c r="H183" s="103" t="s">
        <v>2035</v>
      </c>
      <c r="I183" s="103"/>
      <c r="J183" s="118">
        <v>5</v>
      </c>
      <c r="K183" s="102">
        <v>45.8</v>
      </c>
      <c r="L183" s="102">
        <v>40</v>
      </c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2">
        <v>45.7</v>
      </c>
      <c r="AA183" s="106">
        <f t="shared" si="20"/>
        <v>0.218340611353699</v>
      </c>
      <c r="AB183" s="107">
        <v>85.8</v>
      </c>
      <c r="AC183" s="108">
        <f>(AB183-Z183)*VLOOKUP(AE183,公斤水的体积!A:B,2,)</f>
        <v>40.134887</v>
      </c>
      <c r="AD183" s="109">
        <f t="shared" si="21"/>
        <v>0.33721749999998</v>
      </c>
      <c r="AE183" s="110">
        <v>15</v>
      </c>
      <c r="AF183" s="111"/>
      <c r="AG183" s="112"/>
      <c r="AH183" s="113">
        <v>3.7</v>
      </c>
      <c r="AI183" s="114">
        <v>160.2</v>
      </c>
      <c r="AJ183" s="115">
        <f t="shared" si="22"/>
        <v>2.30961298377029</v>
      </c>
      <c r="AK183" s="116" t="s">
        <v>64</v>
      </c>
      <c r="AL183" s="116" t="s">
        <v>64</v>
      </c>
      <c r="AM183" s="116" t="s">
        <v>64</v>
      </c>
      <c r="AN183" s="116" t="s">
        <v>64</v>
      </c>
      <c r="AO183" s="116" t="s">
        <v>64</v>
      </c>
      <c r="AP183" s="116" t="s">
        <v>64</v>
      </c>
      <c r="AQ183" s="116" t="s">
        <v>64</v>
      </c>
      <c r="AR183" s="115" t="str">
        <f t="shared" si="23"/>
        <v>合格</v>
      </c>
      <c r="AS183" s="117" t="s">
        <v>65</v>
      </c>
      <c r="AT183" s="133">
        <v>20251126</v>
      </c>
      <c r="AU183" s="99">
        <v>15</v>
      </c>
    </row>
    <row r="184" ht="15" spans="1:47">
      <c r="A184" s="101">
        <v>177</v>
      </c>
      <c r="B184" s="90" t="s">
        <v>56</v>
      </c>
      <c r="C184" s="133">
        <v>20251126</v>
      </c>
      <c r="D184" s="102" t="s">
        <v>1671</v>
      </c>
      <c r="E184" s="92" t="s">
        <v>1577</v>
      </c>
      <c r="F184" s="92" t="s">
        <v>2036</v>
      </c>
      <c r="G184" s="90" t="s">
        <v>296</v>
      </c>
      <c r="H184" s="103" t="s">
        <v>1095</v>
      </c>
      <c r="I184" s="103"/>
      <c r="J184" s="118">
        <v>5</v>
      </c>
      <c r="K184" s="102">
        <v>44.6</v>
      </c>
      <c r="L184" s="102">
        <v>40</v>
      </c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2">
        <v>44.5</v>
      </c>
      <c r="AA184" s="106">
        <f t="shared" si="20"/>
        <v>0.224215246636774</v>
      </c>
      <c r="AB184" s="107">
        <v>84.6</v>
      </c>
      <c r="AC184" s="108">
        <f>(AB184-Z184)*VLOOKUP(AE184,公斤水的体积!A:B,2,)</f>
        <v>40.134887</v>
      </c>
      <c r="AD184" s="109">
        <f t="shared" si="21"/>
        <v>0.33721749999998</v>
      </c>
      <c r="AE184" s="110">
        <v>15</v>
      </c>
      <c r="AF184" s="111"/>
      <c r="AG184" s="112"/>
      <c r="AH184" s="113">
        <v>2.3</v>
      </c>
      <c r="AI184" s="114">
        <v>161.2</v>
      </c>
      <c r="AJ184" s="115">
        <f t="shared" si="22"/>
        <v>1.42679900744417</v>
      </c>
      <c r="AK184" s="116" t="s">
        <v>64</v>
      </c>
      <c r="AL184" s="116" t="s">
        <v>64</v>
      </c>
      <c r="AM184" s="116" t="s">
        <v>64</v>
      </c>
      <c r="AN184" s="116" t="s">
        <v>64</v>
      </c>
      <c r="AO184" s="116" t="s">
        <v>64</v>
      </c>
      <c r="AP184" s="116" t="s">
        <v>64</v>
      </c>
      <c r="AQ184" s="116" t="s">
        <v>64</v>
      </c>
      <c r="AR184" s="115" t="str">
        <f t="shared" si="23"/>
        <v>合格</v>
      </c>
      <c r="AS184" s="117" t="s">
        <v>65</v>
      </c>
      <c r="AT184" s="133">
        <v>20251126</v>
      </c>
      <c r="AU184" s="99">
        <v>15</v>
      </c>
    </row>
    <row r="185" ht="15" spans="1:47">
      <c r="A185" s="101">
        <v>178</v>
      </c>
      <c r="B185" s="90" t="s">
        <v>56</v>
      </c>
      <c r="C185" s="133">
        <v>20251126</v>
      </c>
      <c r="D185" s="102" t="s">
        <v>1671</v>
      </c>
      <c r="E185" s="92" t="s">
        <v>2037</v>
      </c>
      <c r="F185" s="92" t="s">
        <v>2038</v>
      </c>
      <c r="G185" s="90" t="s">
        <v>60</v>
      </c>
      <c r="H185" s="103" t="s">
        <v>784</v>
      </c>
      <c r="I185" s="103"/>
      <c r="J185" s="104">
        <v>5.7</v>
      </c>
      <c r="K185" s="102">
        <v>49.8</v>
      </c>
      <c r="L185" s="102">
        <v>40</v>
      </c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2">
        <v>49.7</v>
      </c>
      <c r="AA185" s="106">
        <f t="shared" si="20"/>
        <v>0.200803212851394</v>
      </c>
      <c r="AB185" s="107">
        <v>89.8</v>
      </c>
      <c r="AC185" s="108">
        <f>(AB185-Z185)*VLOOKUP(AE185,公斤水的体积!A:B,2,)</f>
        <v>40.134887</v>
      </c>
      <c r="AD185" s="109">
        <f t="shared" si="21"/>
        <v>0.33721749999998</v>
      </c>
      <c r="AE185" s="110">
        <v>15</v>
      </c>
      <c r="AF185" s="111"/>
      <c r="AG185" s="112"/>
      <c r="AH185" s="113">
        <v>2.3</v>
      </c>
      <c r="AI185" s="114">
        <v>141.2</v>
      </c>
      <c r="AJ185" s="115">
        <f t="shared" si="22"/>
        <v>1.62889518413598</v>
      </c>
      <c r="AK185" s="116" t="s">
        <v>64</v>
      </c>
      <c r="AL185" s="116" t="s">
        <v>64</v>
      </c>
      <c r="AM185" s="116" t="s">
        <v>64</v>
      </c>
      <c r="AN185" s="116" t="s">
        <v>64</v>
      </c>
      <c r="AO185" s="116" t="s">
        <v>64</v>
      </c>
      <c r="AP185" s="116" t="s">
        <v>64</v>
      </c>
      <c r="AQ185" s="116" t="s">
        <v>64</v>
      </c>
      <c r="AR185" s="115" t="str">
        <f t="shared" si="23"/>
        <v>合格</v>
      </c>
      <c r="AS185" s="117" t="s">
        <v>65</v>
      </c>
      <c r="AT185" s="133">
        <v>20251126</v>
      </c>
      <c r="AU185" s="99">
        <v>15</v>
      </c>
    </row>
    <row r="186" ht="15" spans="1:47">
      <c r="A186" s="101">
        <v>179</v>
      </c>
      <c r="B186" s="90" t="s">
        <v>56</v>
      </c>
      <c r="C186" s="133">
        <v>20251126</v>
      </c>
      <c r="D186" s="102" t="s">
        <v>1671</v>
      </c>
      <c r="E186" s="92" t="s">
        <v>2039</v>
      </c>
      <c r="F186" s="92" t="s">
        <v>2040</v>
      </c>
      <c r="G186" s="90" t="s">
        <v>60</v>
      </c>
      <c r="H186" s="103" t="s">
        <v>398</v>
      </c>
      <c r="I186" s="103"/>
      <c r="J186" s="118">
        <v>5</v>
      </c>
      <c r="K186" s="102">
        <v>44.3</v>
      </c>
      <c r="L186" s="102">
        <v>40</v>
      </c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2">
        <v>44.2</v>
      </c>
      <c r="AA186" s="106">
        <f t="shared" si="20"/>
        <v>0.2257336343115</v>
      </c>
      <c r="AB186" s="107">
        <v>84.3</v>
      </c>
      <c r="AC186" s="108">
        <f>(AB186-Z186)*VLOOKUP(AE186,公斤水的体积!A:B,2,)</f>
        <v>40.134887</v>
      </c>
      <c r="AD186" s="109">
        <f t="shared" si="21"/>
        <v>0.33721749999998</v>
      </c>
      <c r="AE186" s="110">
        <v>15</v>
      </c>
      <c r="AF186" s="111"/>
      <c r="AG186" s="112"/>
      <c r="AH186" s="113">
        <v>3.6</v>
      </c>
      <c r="AI186" s="114">
        <v>163.7</v>
      </c>
      <c r="AJ186" s="115">
        <f t="shared" si="22"/>
        <v>2.19914477703115</v>
      </c>
      <c r="AK186" s="116" t="s">
        <v>64</v>
      </c>
      <c r="AL186" s="116" t="s">
        <v>64</v>
      </c>
      <c r="AM186" s="116" t="s">
        <v>64</v>
      </c>
      <c r="AN186" s="116" t="s">
        <v>64</v>
      </c>
      <c r="AO186" s="116" t="s">
        <v>64</v>
      </c>
      <c r="AP186" s="116" t="s">
        <v>64</v>
      </c>
      <c r="AQ186" s="116" t="s">
        <v>64</v>
      </c>
      <c r="AR186" s="115" t="str">
        <f t="shared" si="23"/>
        <v>合格</v>
      </c>
      <c r="AS186" s="117" t="s">
        <v>65</v>
      </c>
      <c r="AT186" s="133">
        <v>20251126</v>
      </c>
      <c r="AU186" s="99">
        <v>15</v>
      </c>
    </row>
    <row r="187" ht="15" spans="1:47">
      <c r="A187" s="101">
        <v>180</v>
      </c>
      <c r="B187" s="90" t="s">
        <v>56</v>
      </c>
      <c r="C187" s="133">
        <v>20251126</v>
      </c>
      <c r="D187" s="102" t="s">
        <v>1671</v>
      </c>
      <c r="E187" s="92" t="s">
        <v>2041</v>
      </c>
      <c r="F187" s="92" t="s">
        <v>2042</v>
      </c>
      <c r="G187" s="90" t="s">
        <v>60</v>
      </c>
      <c r="H187" s="103" t="s">
        <v>907</v>
      </c>
      <c r="I187" s="103"/>
      <c r="J187" s="118">
        <v>5</v>
      </c>
      <c r="K187" s="102">
        <v>42.4</v>
      </c>
      <c r="L187" s="102">
        <v>40</v>
      </c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2">
        <v>42.3</v>
      </c>
      <c r="AA187" s="106">
        <f t="shared" si="20"/>
        <v>0.235849056603777</v>
      </c>
      <c r="AB187" s="107">
        <v>82.4</v>
      </c>
      <c r="AC187" s="108">
        <f>(AB187-Z187)*VLOOKUP(AE187,公斤水的体积!A:B,2,)</f>
        <v>40.134887</v>
      </c>
      <c r="AD187" s="109">
        <f t="shared" si="21"/>
        <v>0.337217500000015</v>
      </c>
      <c r="AE187" s="110">
        <v>15</v>
      </c>
      <c r="AF187" s="111"/>
      <c r="AG187" s="112"/>
      <c r="AH187" s="113">
        <v>1.8</v>
      </c>
      <c r="AI187" s="114">
        <v>173.5</v>
      </c>
      <c r="AJ187" s="115">
        <f t="shared" si="22"/>
        <v>1.03746397694524</v>
      </c>
      <c r="AK187" s="116" t="s">
        <v>64</v>
      </c>
      <c r="AL187" s="116" t="s">
        <v>64</v>
      </c>
      <c r="AM187" s="116" t="s">
        <v>64</v>
      </c>
      <c r="AN187" s="116" t="s">
        <v>64</v>
      </c>
      <c r="AO187" s="116" t="s">
        <v>64</v>
      </c>
      <c r="AP187" s="116" t="s">
        <v>64</v>
      </c>
      <c r="AQ187" s="116" t="s">
        <v>64</v>
      </c>
      <c r="AR187" s="115" t="str">
        <f t="shared" si="23"/>
        <v>合格</v>
      </c>
      <c r="AS187" s="117" t="s">
        <v>65</v>
      </c>
      <c r="AT187" s="133">
        <v>20251126</v>
      </c>
      <c r="AU187" s="99">
        <v>15</v>
      </c>
    </row>
    <row r="188" ht="15" spans="1:47">
      <c r="A188" s="101">
        <v>181</v>
      </c>
      <c r="B188" s="90" t="s">
        <v>56</v>
      </c>
      <c r="C188" s="133">
        <v>20251127</v>
      </c>
      <c r="D188" s="102" t="s">
        <v>1671</v>
      </c>
      <c r="E188" s="92" t="s">
        <v>2043</v>
      </c>
      <c r="F188" s="92" t="s">
        <v>2044</v>
      </c>
      <c r="G188" s="90" t="s">
        <v>60</v>
      </c>
      <c r="H188" s="103" t="s">
        <v>706</v>
      </c>
      <c r="I188" s="103" t="s">
        <v>1318</v>
      </c>
      <c r="J188" s="104">
        <v>5.7</v>
      </c>
      <c r="K188" s="102">
        <v>48</v>
      </c>
      <c r="L188" s="102">
        <v>40.1</v>
      </c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2">
        <v>47.9</v>
      </c>
      <c r="AA188" s="106">
        <f t="shared" si="20"/>
        <v>0.208333333333336</v>
      </c>
      <c r="AB188" s="107">
        <v>88.1</v>
      </c>
      <c r="AC188" s="108">
        <f>(AB188-Z188)*VLOOKUP(AE188,公斤水的体积!A:B,2,)</f>
        <v>40.229346</v>
      </c>
      <c r="AD188" s="109">
        <f t="shared" si="21"/>
        <v>0.32255860349125</v>
      </c>
      <c r="AE188" s="110">
        <v>14</v>
      </c>
      <c r="AF188" s="111"/>
      <c r="AG188" s="112"/>
      <c r="AH188" s="113">
        <v>3.9</v>
      </c>
      <c r="AI188" s="114">
        <v>154.4</v>
      </c>
      <c r="AJ188" s="115">
        <f t="shared" si="22"/>
        <v>2.5259067357513</v>
      </c>
      <c r="AK188" s="116" t="s">
        <v>64</v>
      </c>
      <c r="AL188" s="116" t="s">
        <v>64</v>
      </c>
      <c r="AM188" s="116" t="s">
        <v>64</v>
      </c>
      <c r="AN188" s="116" t="s">
        <v>64</v>
      </c>
      <c r="AO188" s="116" t="s">
        <v>64</v>
      </c>
      <c r="AP188" s="116" t="s">
        <v>64</v>
      </c>
      <c r="AQ188" s="116" t="s">
        <v>64</v>
      </c>
      <c r="AR188" s="115" t="str">
        <f t="shared" si="23"/>
        <v>合格</v>
      </c>
      <c r="AS188" s="117" t="s">
        <v>65</v>
      </c>
      <c r="AT188" s="133">
        <v>20251127</v>
      </c>
      <c r="AU188" s="99">
        <v>15</v>
      </c>
    </row>
    <row r="189" ht="15" spans="1:47">
      <c r="A189" s="101">
        <v>182</v>
      </c>
      <c r="B189" s="90" t="s">
        <v>56</v>
      </c>
      <c r="C189" s="133">
        <v>20251127</v>
      </c>
      <c r="D189" s="102" t="s">
        <v>1671</v>
      </c>
      <c r="E189" s="92" t="s">
        <v>2045</v>
      </c>
      <c r="F189" s="92" t="s">
        <v>2046</v>
      </c>
      <c r="G189" s="90" t="s">
        <v>60</v>
      </c>
      <c r="H189" s="103" t="s">
        <v>1067</v>
      </c>
      <c r="I189" s="103" t="s">
        <v>81</v>
      </c>
      <c r="J189" s="104">
        <v>5.7</v>
      </c>
      <c r="K189" s="102">
        <v>48.5</v>
      </c>
      <c r="L189" s="102">
        <v>40.3</v>
      </c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2">
        <v>48.4</v>
      </c>
      <c r="AA189" s="106">
        <f t="shared" si="20"/>
        <v>0.206185567010312</v>
      </c>
      <c r="AB189" s="107">
        <v>88.8</v>
      </c>
      <c r="AC189" s="108">
        <f>(AB189-Z189)*VLOOKUP(AE189,公斤水的体积!A:B,2,)</f>
        <v>40.429492</v>
      </c>
      <c r="AD189" s="109">
        <f t="shared" si="21"/>
        <v>0.321320099255581</v>
      </c>
      <c r="AE189" s="110">
        <v>14</v>
      </c>
      <c r="AF189" s="111"/>
      <c r="AG189" s="112"/>
      <c r="AH189" s="113">
        <v>1.1</v>
      </c>
      <c r="AI189" s="114">
        <v>148.2</v>
      </c>
      <c r="AJ189" s="115">
        <f t="shared" si="22"/>
        <v>0.742240215924427</v>
      </c>
      <c r="AK189" s="116" t="s">
        <v>64</v>
      </c>
      <c r="AL189" s="116" t="s">
        <v>64</v>
      </c>
      <c r="AM189" s="116" t="s">
        <v>64</v>
      </c>
      <c r="AN189" s="116" t="s">
        <v>64</v>
      </c>
      <c r="AO189" s="116" t="s">
        <v>64</v>
      </c>
      <c r="AP189" s="116" t="s">
        <v>64</v>
      </c>
      <c r="AQ189" s="116" t="s">
        <v>64</v>
      </c>
      <c r="AR189" s="115" t="str">
        <f t="shared" si="23"/>
        <v>合格</v>
      </c>
      <c r="AS189" s="117" t="s">
        <v>65</v>
      </c>
      <c r="AT189" s="133">
        <v>20251127</v>
      </c>
      <c r="AU189" s="99">
        <v>15</v>
      </c>
    </row>
    <row r="190" ht="15" spans="1:47">
      <c r="A190" s="101">
        <v>183</v>
      </c>
      <c r="B190" s="90" t="s">
        <v>56</v>
      </c>
      <c r="C190" s="133">
        <v>20251127</v>
      </c>
      <c r="D190" s="102" t="s">
        <v>1671</v>
      </c>
      <c r="E190" s="92" t="s">
        <v>2047</v>
      </c>
      <c r="F190" s="92" t="s">
        <v>2048</v>
      </c>
      <c r="G190" s="90" t="s">
        <v>60</v>
      </c>
      <c r="H190" s="103" t="s">
        <v>706</v>
      </c>
      <c r="I190" s="103" t="s">
        <v>81</v>
      </c>
      <c r="J190" s="104">
        <v>5.7</v>
      </c>
      <c r="K190" s="102">
        <v>49</v>
      </c>
      <c r="L190" s="102">
        <v>40</v>
      </c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2">
        <v>48.9</v>
      </c>
      <c r="AA190" s="106">
        <f t="shared" si="20"/>
        <v>0.204081632653064</v>
      </c>
      <c r="AB190" s="107">
        <v>89</v>
      </c>
      <c r="AC190" s="108">
        <f>(AB190-Z190)*VLOOKUP(AE190,公斤水的体积!A:B,2,)</f>
        <v>40.129273</v>
      </c>
      <c r="AD190" s="109">
        <f t="shared" si="21"/>
        <v>0.323182499999994</v>
      </c>
      <c r="AE190" s="110">
        <v>14</v>
      </c>
      <c r="AF190" s="111"/>
      <c r="AG190" s="112"/>
      <c r="AH190" s="113">
        <v>1.2</v>
      </c>
      <c r="AI190" s="114">
        <v>148.8</v>
      </c>
      <c r="AJ190" s="115">
        <f t="shared" si="22"/>
        <v>0.806451612903226</v>
      </c>
      <c r="AK190" s="116" t="s">
        <v>64</v>
      </c>
      <c r="AL190" s="116" t="s">
        <v>64</v>
      </c>
      <c r="AM190" s="116" t="s">
        <v>64</v>
      </c>
      <c r="AN190" s="116" t="s">
        <v>64</v>
      </c>
      <c r="AO190" s="116" t="s">
        <v>64</v>
      </c>
      <c r="AP190" s="116" t="s">
        <v>64</v>
      </c>
      <c r="AQ190" s="116" t="s">
        <v>64</v>
      </c>
      <c r="AR190" s="115" t="str">
        <f t="shared" si="23"/>
        <v>合格</v>
      </c>
      <c r="AS190" s="117" t="s">
        <v>65</v>
      </c>
      <c r="AT190" s="133">
        <v>20251127</v>
      </c>
      <c r="AU190" s="99">
        <v>15</v>
      </c>
    </row>
    <row r="191" ht="15" spans="1:47">
      <c r="A191" s="101">
        <v>184</v>
      </c>
      <c r="B191" s="90" t="s">
        <v>56</v>
      </c>
      <c r="C191" s="133">
        <v>20251127</v>
      </c>
      <c r="D191" s="102" t="s">
        <v>1671</v>
      </c>
      <c r="E191" s="92" t="s">
        <v>2049</v>
      </c>
      <c r="F191" s="92" t="s">
        <v>2050</v>
      </c>
      <c r="G191" s="90" t="s">
        <v>60</v>
      </c>
      <c r="H191" s="103" t="s">
        <v>653</v>
      </c>
      <c r="I191" s="103" t="s">
        <v>81</v>
      </c>
      <c r="J191" s="118">
        <v>5</v>
      </c>
      <c r="K191" s="102">
        <v>44.1</v>
      </c>
      <c r="L191" s="102">
        <v>40</v>
      </c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2">
        <v>44</v>
      </c>
      <c r="AA191" s="106">
        <f t="shared" si="20"/>
        <v>0.226757369614516</v>
      </c>
      <c r="AB191" s="107">
        <v>84.1</v>
      </c>
      <c r="AC191" s="108">
        <f>(AB191-Z191)*VLOOKUP(AE191,公斤水的体积!A:B,2,)</f>
        <v>40.129273</v>
      </c>
      <c r="AD191" s="109">
        <f t="shared" si="21"/>
        <v>0.323182499999977</v>
      </c>
      <c r="AE191" s="110">
        <v>14</v>
      </c>
      <c r="AF191" s="111"/>
      <c r="AG191" s="112"/>
      <c r="AH191" s="113">
        <v>2.8</v>
      </c>
      <c r="AI191" s="114">
        <v>171.2</v>
      </c>
      <c r="AJ191" s="115">
        <f t="shared" si="22"/>
        <v>1.63551401869159</v>
      </c>
      <c r="AK191" s="116" t="s">
        <v>64</v>
      </c>
      <c r="AL191" s="116" t="s">
        <v>64</v>
      </c>
      <c r="AM191" s="116" t="s">
        <v>64</v>
      </c>
      <c r="AN191" s="116" t="s">
        <v>64</v>
      </c>
      <c r="AO191" s="116" t="s">
        <v>64</v>
      </c>
      <c r="AP191" s="116" t="s">
        <v>64</v>
      </c>
      <c r="AQ191" s="116" t="s">
        <v>64</v>
      </c>
      <c r="AR191" s="115" t="str">
        <f t="shared" si="23"/>
        <v>合格</v>
      </c>
      <c r="AS191" s="117" t="s">
        <v>65</v>
      </c>
      <c r="AT191" s="133">
        <v>20251127</v>
      </c>
      <c r="AU191" s="99">
        <v>15</v>
      </c>
    </row>
    <row r="192" ht="15" spans="1:47">
      <c r="A192" s="101">
        <v>185</v>
      </c>
      <c r="B192" s="90" t="s">
        <v>56</v>
      </c>
      <c r="C192" s="133">
        <v>20251127</v>
      </c>
      <c r="D192" s="102" t="s">
        <v>1671</v>
      </c>
      <c r="E192" s="92" t="s">
        <v>2051</v>
      </c>
      <c r="F192" s="92" t="s">
        <v>2052</v>
      </c>
      <c r="G192" s="90" t="s">
        <v>60</v>
      </c>
      <c r="H192" s="103" t="s">
        <v>283</v>
      </c>
      <c r="I192" s="103" t="s">
        <v>81</v>
      </c>
      <c r="J192" s="118">
        <v>5</v>
      </c>
      <c r="K192" s="102">
        <v>41.9</v>
      </c>
      <c r="L192" s="102">
        <v>40</v>
      </c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2">
        <v>41.8</v>
      </c>
      <c r="AA192" s="106">
        <f t="shared" si="20"/>
        <v>0.238663484486877</v>
      </c>
      <c r="AB192" s="107">
        <v>81.9</v>
      </c>
      <c r="AC192" s="108">
        <f>(AB192-Z192)*VLOOKUP(AE192,公斤水的体积!A:B,2,)</f>
        <v>40.129273</v>
      </c>
      <c r="AD192" s="109">
        <f t="shared" si="21"/>
        <v>0.323182500000012</v>
      </c>
      <c r="AE192" s="110">
        <v>14</v>
      </c>
      <c r="AF192" s="111"/>
      <c r="AG192" s="112"/>
      <c r="AH192" s="113">
        <v>2.9</v>
      </c>
      <c r="AI192" s="114">
        <v>175.8</v>
      </c>
      <c r="AJ192" s="115">
        <f t="shared" si="22"/>
        <v>1.64960182025028</v>
      </c>
      <c r="AK192" s="116" t="s">
        <v>64</v>
      </c>
      <c r="AL192" s="116" t="s">
        <v>64</v>
      </c>
      <c r="AM192" s="116" t="s">
        <v>64</v>
      </c>
      <c r="AN192" s="116" t="s">
        <v>64</v>
      </c>
      <c r="AO192" s="116" t="s">
        <v>64</v>
      </c>
      <c r="AP192" s="116" t="s">
        <v>64</v>
      </c>
      <c r="AQ192" s="116" t="s">
        <v>64</v>
      </c>
      <c r="AR192" s="115" t="str">
        <f t="shared" si="23"/>
        <v>合格</v>
      </c>
      <c r="AS192" s="117" t="s">
        <v>65</v>
      </c>
      <c r="AT192" s="133">
        <v>20251127</v>
      </c>
      <c r="AU192" s="99">
        <v>15</v>
      </c>
    </row>
    <row r="193" ht="15" spans="1:246">
      <c r="A193" s="101">
        <v>186</v>
      </c>
      <c r="B193" s="90" t="s">
        <v>56</v>
      </c>
      <c r="C193" s="133">
        <v>20251127</v>
      </c>
      <c r="D193" s="102" t="s">
        <v>1671</v>
      </c>
      <c r="E193" s="92" t="s">
        <v>2053</v>
      </c>
      <c r="F193" s="92" t="s">
        <v>2054</v>
      </c>
      <c r="G193" s="90" t="s">
        <v>60</v>
      </c>
      <c r="H193" s="103" t="s">
        <v>706</v>
      </c>
      <c r="I193" s="103" t="s">
        <v>81</v>
      </c>
      <c r="J193" s="104">
        <v>5.7</v>
      </c>
      <c r="K193" s="102">
        <v>48.4</v>
      </c>
      <c r="L193" s="102">
        <v>40.2</v>
      </c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2">
        <v>48.3</v>
      </c>
      <c r="AA193" s="106">
        <f t="shared" si="20"/>
        <v>0.206611570247937</v>
      </c>
      <c r="AB193" s="107">
        <v>88.6</v>
      </c>
      <c r="AC193" s="108">
        <f>(AB193-Z193)*VLOOKUP(AE193,公斤水的体积!A:B,2,)</f>
        <v>40.329419</v>
      </c>
      <c r="AD193" s="109">
        <f t="shared" si="21"/>
        <v>0.321937810945252</v>
      </c>
      <c r="AE193" s="110">
        <v>14</v>
      </c>
      <c r="AF193" s="111"/>
      <c r="AG193" s="112"/>
      <c r="AH193" s="113">
        <v>1.1</v>
      </c>
      <c r="AI193" s="114">
        <v>140.7</v>
      </c>
      <c r="AJ193" s="115">
        <f t="shared" si="22"/>
        <v>0.7818052594172</v>
      </c>
      <c r="AK193" s="116" t="s">
        <v>64</v>
      </c>
      <c r="AL193" s="116" t="s">
        <v>64</v>
      </c>
      <c r="AM193" s="116" t="s">
        <v>64</v>
      </c>
      <c r="AN193" s="116" t="s">
        <v>64</v>
      </c>
      <c r="AO193" s="116" t="s">
        <v>64</v>
      </c>
      <c r="AP193" s="116" t="s">
        <v>64</v>
      </c>
      <c r="AQ193" s="116" t="s">
        <v>64</v>
      </c>
      <c r="AR193" s="115" t="str">
        <f t="shared" si="23"/>
        <v>合格</v>
      </c>
      <c r="AS193" s="117" t="s">
        <v>65</v>
      </c>
      <c r="AT193" s="133">
        <v>20251127</v>
      </c>
      <c r="AU193" s="99">
        <v>15</v>
      </c>
    </row>
    <row r="194" ht="15" spans="1:246">
      <c r="A194" s="101">
        <v>187</v>
      </c>
      <c r="B194" s="90" t="s">
        <v>56</v>
      </c>
      <c r="C194" s="133">
        <v>20251127</v>
      </c>
      <c r="D194" s="102" t="s">
        <v>1671</v>
      </c>
      <c r="E194" s="92" t="s">
        <v>2055</v>
      </c>
      <c r="F194" s="92" t="s">
        <v>2056</v>
      </c>
      <c r="G194" s="90" t="s">
        <v>60</v>
      </c>
      <c r="H194" s="103" t="s">
        <v>1067</v>
      </c>
      <c r="I194" s="103" t="s">
        <v>81</v>
      </c>
      <c r="J194" s="104">
        <v>5.7</v>
      </c>
      <c r="K194" s="102">
        <v>48.6</v>
      </c>
      <c r="L194" s="102">
        <v>40.1</v>
      </c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2">
        <v>48.5</v>
      </c>
      <c r="AA194" s="106">
        <f t="shared" si="20"/>
        <v>0.205761316872431</v>
      </c>
      <c r="AB194" s="107">
        <v>88.7</v>
      </c>
      <c r="AC194" s="108">
        <f>(AB194-Z194)*VLOOKUP(AE194,公斤水的体积!A:B,2,)</f>
        <v>40.229346</v>
      </c>
      <c r="AD194" s="109">
        <f t="shared" si="21"/>
        <v>0.322558603491267</v>
      </c>
      <c r="AE194" s="110">
        <v>14</v>
      </c>
      <c r="AF194" s="111"/>
      <c r="AG194" s="112"/>
      <c r="AH194" s="113">
        <v>2.2</v>
      </c>
      <c r="AI194" s="114">
        <v>167.8</v>
      </c>
      <c r="AJ194" s="115">
        <f t="shared" si="22"/>
        <v>1.31108462455304</v>
      </c>
      <c r="AK194" s="116" t="s">
        <v>64</v>
      </c>
      <c r="AL194" s="116" t="s">
        <v>64</v>
      </c>
      <c r="AM194" s="116" t="s">
        <v>64</v>
      </c>
      <c r="AN194" s="116" t="s">
        <v>64</v>
      </c>
      <c r="AO194" s="116" t="s">
        <v>64</v>
      </c>
      <c r="AP194" s="116" t="s">
        <v>64</v>
      </c>
      <c r="AQ194" s="116" t="s">
        <v>64</v>
      </c>
      <c r="AR194" s="115" t="str">
        <f t="shared" si="23"/>
        <v>合格</v>
      </c>
      <c r="AS194" s="117" t="s">
        <v>65</v>
      </c>
      <c r="AT194" s="133">
        <v>20251127</v>
      </c>
      <c r="AU194" s="99">
        <v>15</v>
      </c>
    </row>
    <row r="195" ht="15" spans="1:246">
      <c r="A195" s="101">
        <v>188</v>
      </c>
      <c r="B195" s="90" t="s">
        <v>56</v>
      </c>
      <c r="C195" s="133">
        <v>20251127</v>
      </c>
      <c r="D195" s="102" t="s">
        <v>1671</v>
      </c>
      <c r="E195" s="92" t="s">
        <v>2057</v>
      </c>
      <c r="F195" s="92" t="s">
        <v>2058</v>
      </c>
      <c r="G195" s="90" t="s">
        <v>60</v>
      </c>
      <c r="H195" s="103" t="s">
        <v>123</v>
      </c>
      <c r="I195" s="103" t="s">
        <v>81</v>
      </c>
      <c r="J195" s="104">
        <v>5.7</v>
      </c>
      <c r="K195" s="102">
        <v>48.8</v>
      </c>
      <c r="L195" s="102">
        <v>40</v>
      </c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2">
        <v>48.7</v>
      </c>
      <c r="AA195" s="106">
        <f t="shared" si="20"/>
        <v>0.204918032786874</v>
      </c>
      <c r="AB195" s="107">
        <v>88.8</v>
      </c>
      <c r="AC195" s="108">
        <f>(AB195-Z195)*VLOOKUP(AE195,公斤水的体积!A:B,2,)</f>
        <v>40.129273</v>
      </c>
      <c r="AD195" s="109">
        <f t="shared" si="21"/>
        <v>0.323182499999977</v>
      </c>
      <c r="AE195" s="110">
        <v>14</v>
      </c>
      <c r="AF195" s="111"/>
      <c r="AG195" s="112"/>
      <c r="AH195" s="113">
        <v>1.5</v>
      </c>
      <c r="AI195" s="114">
        <v>134.2</v>
      </c>
      <c r="AJ195" s="115">
        <f t="shared" si="22"/>
        <v>1.1177347242921</v>
      </c>
      <c r="AK195" s="116" t="s">
        <v>64</v>
      </c>
      <c r="AL195" s="116" t="s">
        <v>64</v>
      </c>
      <c r="AM195" s="116" t="s">
        <v>64</v>
      </c>
      <c r="AN195" s="116" t="s">
        <v>64</v>
      </c>
      <c r="AO195" s="116" t="s">
        <v>64</v>
      </c>
      <c r="AP195" s="116" t="s">
        <v>64</v>
      </c>
      <c r="AQ195" s="116" t="s">
        <v>64</v>
      </c>
      <c r="AR195" s="115" t="str">
        <f t="shared" si="23"/>
        <v>合格</v>
      </c>
      <c r="AS195" s="117" t="s">
        <v>65</v>
      </c>
      <c r="AT195" s="133">
        <v>20251127</v>
      </c>
      <c r="AU195" s="99">
        <v>15</v>
      </c>
    </row>
    <row r="196" ht="15" spans="1:246">
      <c r="A196" s="101">
        <v>189</v>
      </c>
      <c r="B196" s="90" t="s">
        <v>56</v>
      </c>
      <c r="C196" s="133">
        <v>20251127</v>
      </c>
      <c r="D196" s="102" t="s">
        <v>1671</v>
      </c>
      <c r="E196" s="92" t="s">
        <v>2059</v>
      </c>
      <c r="F196" s="92" t="s">
        <v>2060</v>
      </c>
      <c r="G196" s="90" t="s">
        <v>60</v>
      </c>
      <c r="H196" s="103" t="s">
        <v>706</v>
      </c>
      <c r="I196" s="103" t="s">
        <v>81</v>
      </c>
      <c r="J196" s="104">
        <v>5.7</v>
      </c>
      <c r="K196" s="102">
        <v>48.6</v>
      </c>
      <c r="L196" s="102">
        <v>40.2</v>
      </c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2">
        <v>48.5</v>
      </c>
      <c r="AA196" s="106">
        <f t="shared" si="20"/>
        <v>0.205761316872431</v>
      </c>
      <c r="AB196" s="107">
        <v>88.8</v>
      </c>
      <c r="AC196" s="108">
        <f>(AB196-Z196)*VLOOKUP(AE196,公斤水的体积!A:B,2,)</f>
        <v>40.329419</v>
      </c>
      <c r="AD196" s="109">
        <f t="shared" si="21"/>
        <v>0.321937810945252</v>
      </c>
      <c r="AE196" s="110">
        <v>14</v>
      </c>
      <c r="AF196" s="111"/>
      <c r="AG196" s="112"/>
      <c r="AH196" s="113">
        <v>3.4</v>
      </c>
      <c r="AI196" s="114">
        <v>151.6</v>
      </c>
      <c r="AJ196" s="115">
        <f t="shared" si="22"/>
        <v>2.24274406332454</v>
      </c>
      <c r="AK196" s="116" t="s">
        <v>64</v>
      </c>
      <c r="AL196" s="116" t="s">
        <v>64</v>
      </c>
      <c r="AM196" s="116" t="s">
        <v>64</v>
      </c>
      <c r="AN196" s="116" t="s">
        <v>64</v>
      </c>
      <c r="AO196" s="116" t="s">
        <v>64</v>
      </c>
      <c r="AP196" s="116" t="s">
        <v>64</v>
      </c>
      <c r="AQ196" s="116" t="s">
        <v>64</v>
      </c>
      <c r="AR196" s="115" t="str">
        <f t="shared" si="23"/>
        <v>合格</v>
      </c>
      <c r="AS196" s="117" t="s">
        <v>65</v>
      </c>
      <c r="AT196" s="133">
        <v>20251127</v>
      </c>
      <c r="AU196" s="99">
        <v>15</v>
      </c>
    </row>
    <row r="197" ht="15" spans="1:246">
      <c r="A197" s="101">
        <v>190</v>
      </c>
      <c r="B197" s="90" t="s">
        <v>56</v>
      </c>
      <c r="C197" s="133">
        <v>20251127</v>
      </c>
      <c r="D197" s="102" t="s">
        <v>1671</v>
      </c>
      <c r="E197" s="92" t="s">
        <v>2061</v>
      </c>
      <c r="F197" s="92" t="s">
        <v>2062</v>
      </c>
      <c r="G197" s="90" t="s">
        <v>60</v>
      </c>
      <c r="H197" s="103" t="s">
        <v>792</v>
      </c>
      <c r="I197" s="103" t="s">
        <v>152</v>
      </c>
      <c r="J197" s="104">
        <v>5.7</v>
      </c>
      <c r="K197" s="102">
        <v>45</v>
      </c>
      <c r="L197" s="102">
        <v>40</v>
      </c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2">
        <v>44.9</v>
      </c>
      <c r="AA197" s="106">
        <f t="shared" si="20"/>
        <v>0.222222222222225</v>
      </c>
      <c r="AB197" s="107">
        <v>85</v>
      </c>
      <c r="AC197" s="108">
        <f>(AB197-Z197)*VLOOKUP(AE197,公斤水的体积!A:B,2,)</f>
        <v>40.129273</v>
      </c>
      <c r="AD197" s="109">
        <f t="shared" si="21"/>
        <v>0.323182499999994</v>
      </c>
      <c r="AE197" s="110">
        <v>14</v>
      </c>
      <c r="AF197" s="111"/>
      <c r="AG197" s="112"/>
      <c r="AH197" s="113">
        <v>4.9</v>
      </c>
      <c r="AI197" s="114">
        <v>156.9</v>
      </c>
      <c r="AJ197" s="115">
        <f t="shared" si="22"/>
        <v>3.12300828553219</v>
      </c>
      <c r="AK197" s="116" t="s">
        <v>64</v>
      </c>
      <c r="AL197" s="116" t="s">
        <v>64</v>
      </c>
      <c r="AM197" s="116" t="s">
        <v>64</v>
      </c>
      <c r="AN197" s="116" t="s">
        <v>64</v>
      </c>
      <c r="AO197" s="116" t="s">
        <v>64</v>
      </c>
      <c r="AP197" s="116" t="s">
        <v>64</v>
      </c>
      <c r="AQ197" s="116" t="s">
        <v>64</v>
      </c>
      <c r="AR197" s="115" t="str">
        <f t="shared" si="23"/>
        <v>合格</v>
      </c>
      <c r="AS197" s="117" t="s">
        <v>65</v>
      </c>
      <c r="AT197" s="133">
        <v>20251127</v>
      </c>
      <c r="AU197" s="99">
        <v>15</v>
      </c>
    </row>
    <row r="198" s="8" customFormat="1" ht="15" spans="1:246">
      <c r="A198" s="101">
        <v>191</v>
      </c>
      <c r="B198" s="120" t="s">
        <v>56</v>
      </c>
      <c r="C198" s="134">
        <v>20251127</v>
      </c>
      <c r="D198" s="122" t="s">
        <v>1671</v>
      </c>
      <c r="E198" s="123" t="s">
        <v>2063</v>
      </c>
      <c r="F198" s="123" t="s">
        <v>2064</v>
      </c>
      <c r="G198" s="120" t="s">
        <v>79</v>
      </c>
      <c r="H198" s="124" t="s">
        <v>2065</v>
      </c>
      <c r="I198" s="124" t="s">
        <v>152</v>
      </c>
      <c r="J198" s="122">
        <v>5.7</v>
      </c>
      <c r="K198" s="122">
        <v>56.6</v>
      </c>
      <c r="L198" s="122">
        <v>42</v>
      </c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2">
        <v>56.5</v>
      </c>
      <c r="AA198" s="122">
        <f t="shared" si="20"/>
        <v>0.176678445229684</v>
      </c>
      <c r="AB198" s="126">
        <v>98.6</v>
      </c>
      <c r="AC198" s="127">
        <f>(AB198-Z198)*VLOOKUP(AE198,公斤水的体积!A:B,2,)</f>
        <v>42.130733</v>
      </c>
      <c r="AD198" s="128">
        <f t="shared" si="21"/>
        <v>0.311269047619029</v>
      </c>
      <c r="AE198" s="122">
        <v>14</v>
      </c>
      <c r="AF198" s="129"/>
      <c r="AG198" s="129"/>
      <c r="AH198" s="125">
        <v>2.9</v>
      </c>
      <c r="AI198" s="130">
        <v>157.8</v>
      </c>
      <c r="AJ198" s="125">
        <f t="shared" si="22"/>
        <v>1.83776932826362</v>
      </c>
      <c r="AK198" s="131" t="s">
        <v>64</v>
      </c>
      <c r="AL198" s="131" t="s">
        <v>64</v>
      </c>
      <c r="AM198" s="131" t="s">
        <v>64</v>
      </c>
      <c r="AN198" s="131" t="s">
        <v>64</v>
      </c>
      <c r="AO198" s="131" t="s">
        <v>64</v>
      </c>
      <c r="AP198" s="131" t="s">
        <v>64</v>
      </c>
      <c r="AQ198" s="131" t="s">
        <v>64</v>
      </c>
      <c r="AR198" s="125" t="str">
        <f t="shared" si="23"/>
        <v>合格</v>
      </c>
      <c r="AS198" s="132" t="s">
        <v>2066</v>
      </c>
      <c r="AT198" s="134">
        <v>20251127</v>
      </c>
      <c r="AU198" s="99">
        <v>15</v>
      </c>
      <c r="AV198" s="135"/>
      <c r="AW198" s="135"/>
      <c r="AX198" s="135"/>
      <c r="AY198" s="135"/>
      <c r="AZ198" s="135"/>
      <c r="BA198" s="135"/>
      <c r="BB198" s="135"/>
      <c r="BC198" s="135"/>
      <c r="BD198" s="135"/>
      <c r="BE198" s="135"/>
      <c r="BF198" s="135"/>
      <c r="BG198" s="135"/>
      <c r="BH198" s="135"/>
      <c r="BI198" s="135"/>
      <c r="BJ198" s="135"/>
      <c r="BK198" s="135"/>
      <c r="BL198" s="135"/>
      <c r="BM198" s="135"/>
      <c r="BN198" s="135"/>
      <c r="BO198" s="135"/>
      <c r="BP198" s="135"/>
      <c r="BQ198" s="135"/>
      <c r="BR198" s="135"/>
      <c r="BS198" s="135"/>
      <c r="BT198" s="135"/>
      <c r="BU198" s="135"/>
      <c r="BV198" s="135"/>
      <c r="BW198" s="135"/>
      <c r="BX198" s="135"/>
      <c r="BY198" s="135"/>
      <c r="BZ198" s="135"/>
      <c r="CA198" s="135"/>
      <c r="CB198" s="135"/>
      <c r="CC198" s="135"/>
      <c r="CD198" s="135"/>
      <c r="CE198" s="135"/>
      <c r="CF198" s="135"/>
      <c r="CG198" s="135"/>
      <c r="CH198" s="135"/>
      <c r="CI198" s="135"/>
      <c r="CJ198" s="135"/>
      <c r="CK198" s="135"/>
      <c r="CL198" s="135"/>
      <c r="CM198" s="135"/>
      <c r="CN198" s="135"/>
      <c r="CO198" s="135"/>
      <c r="CP198" s="135"/>
      <c r="CQ198" s="135"/>
      <c r="CR198" s="135"/>
      <c r="CS198" s="135"/>
      <c r="CT198" s="135"/>
      <c r="CU198" s="135"/>
      <c r="CV198" s="135"/>
      <c r="CW198" s="135"/>
      <c r="CX198" s="135"/>
      <c r="CY198" s="135"/>
      <c r="CZ198" s="135"/>
      <c r="DA198" s="135"/>
      <c r="DB198" s="135"/>
      <c r="DC198" s="135"/>
      <c r="DD198" s="135"/>
      <c r="DE198" s="135"/>
      <c r="DF198" s="135"/>
      <c r="DG198" s="135"/>
      <c r="DH198" s="135"/>
      <c r="DI198" s="135"/>
      <c r="DJ198" s="135"/>
      <c r="DK198" s="135"/>
      <c r="DL198" s="135"/>
      <c r="DM198" s="135"/>
      <c r="DN198" s="135"/>
      <c r="DO198" s="135"/>
      <c r="DP198" s="135"/>
      <c r="DQ198" s="135"/>
      <c r="DR198" s="135"/>
      <c r="DS198" s="135"/>
      <c r="DT198" s="135"/>
      <c r="DU198" s="135"/>
      <c r="DV198" s="135"/>
      <c r="DW198" s="135"/>
      <c r="DX198" s="135"/>
      <c r="DY198" s="135"/>
      <c r="DZ198" s="135"/>
      <c r="EA198" s="135"/>
      <c r="EB198" s="135"/>
      <c r="EC198" s="135"/>
      <c r="ED198" s="135"/>
      <c r="EE198" s="135"/>
      <c r="EF198" s="135"/>
      <c r="EG198" s="135"/>
      <c r="EH198" s="135"/>
      <c r="EI198" s="135"/>
      <c r="EJ198" s="135"/>
      <c r="EK198" s="135"/>
      <c r="EL198" s="135"/>
      <c r="EM198" s="135"/>
      <c r="EN198" s="135"/>
      <c r="EO198" s="135"/>
      <c r="EP198" s="135"/>
      <c r="EQ198" s="135"/>
      <c r="ER198" s="135"/>
      <c r="ES198" s="135"/>
      <c r="ET198" s="135"/>
      <c r="EU198" s="135"/>
      <c r="EV198" s="135"/>
      <c r="EW198" s="135"/>
      <c r="EX198" s="135"/>
      <c r="EY198" s="135"/>
      <c r="EZ198" s="135"/>
      <c r="FA198" s="135"/>
      <c r="FB198" s="135"/>
      <c r="FC198" s="135"/>
      <c r="FD198" s="135"/>
      <c r="FE198" s="135"/>
      <c r="FF198" s="135"/>
      <c r="FG198" s="135"/>
      <c r="FH198" s="135"/>
      <c r="FI198" s="135"/>
      <c r="FJ198" s="135"/>
      <c r="FK198" s="135"/>
      <c r="FL198" s="135"/>
      <c r="FM198" s="135"/>
      <c r="FN198" s="135"/>
      <c r="FO198" s="135"/>
      <c r="FP198" s="135"/>
      <c r="FQ198" s="135"/>
      <c r="FR198" s="135"/>
      <c r="FS198" s="135"/>
      <c r="FT198" s="135"/>
      <c r="FU198" s="135"/>
      <c r="FV198" s="135"/>
      <c r="FW198" s="135"/>
      <c r="FX198" s="135"/>
      <c r="FY198" s="135"/>
      <c r="FZ198" s="135"/>
      <c r="GA198" s="135"/>
      <c r="GB198" s="135"/>
      <c r="GC198" s="135"/>
      <c r="GD198" s="135"/>
      <c r="GE198" s="135"/>
      <c r="GF198" s="135"/>
      <c r="GG198" s="135"/>
      <c r="GH198" s="135"/>
      <c r="GI198" s="135"/>
      <c r="GJ198" s="135"/>
      <c r="GK198" s="135"/>
      <c r="GL198" s="135"/>
      <c r="GM198" s="135"/>
      <c r="GN198" s="135"/>
      <c r="GO198" s="135"/>
      <c r="GP198" s="135"/>
      <c r="GQ198" s="135"/>
      <c r="GR198" s="135"/>
      <c r="GS198" s="135"/>
      <c r="GT198" s="135"/>
      <c r="GU198" s="135"/>
      <c r="GV198" s="135"/>
      <c r="GW198" s="135"/>
      <c r="GX198" s="135"/>
      <c r="GY198" s="135"/>
      <c r="GZ198" s="135"/>
      <c r="HA198" s="135"/>
      <c r="HB198" s="135"/>
      <c r="HC198" s="135"/>
      <c r="HD198" s="135"/>
      <c r="HE198" s="135"/>
      <c r="HF198" s="135"/>
      <c r="HG198" s="135"/>
      <c r="HH198" s="135"/>
      <c r="HI198" s="135"/>
      <c r="HJ198" s="135"/>
      <c r="HK198" s="135"/>
      <c r="HL198" s="135"/>
      <c r="HM198" s="135"/>
      <c r="HN198" s="135"/>
      <c r="HO198" s="135"/>
      <c r="HP198" s="135"/>
      <c r="HQ198" s="135"/>
      <c r="HR198" s="135"/>
      <c r="HS198" s="135"/>
      <c r="HT198" s="135"/>
      <c r="HU198" s="135"/>
      <c r="HV198" s="135"/>
      <c r="HW198" s="135"/>
      <c r="HX198" s="135"/>
      <c r="HY198" s="135"/>
      <c r="HZ198" s="135"/>
      <c r="IA198" s="135"/>
      <c r="IB198" s="135"/>
      <c r="IC198" s="135"/>
      <c r="ID198" s="135"/>
      <c r="IE198" s="135"/>
      <c r="IF198" s="135"/>
      <c r="IG198" s="135"/>
      <c r="IH198" s="135"/>
      <c r="II198" s="135"/>
      <c r="IJ198" s="135"/>
      <c r="IK198" s="135"/>
      <c r="IL198" s="135"/>
    </row>
    <row r="199" ht="15" spans="1:246">
      <c r="A199" s="101">
        <v>192</v>
      </c>
      <c r="B199" s="90" t="s">
        <v>56</v>
      </c>
      <c r="C199" s="133">
        <v>20251127</v>
      </c>
      <c r="D199" s="102" t="s">
        <v>1671</v>
      </c>
      <c r="E199" s="92" t="s">
        <v>2067</v>
      </c>
      <c r="F199" s="92" t="s">
        <v>2068</v>
      </c>
      <c r="G199" s="90" t="s">
        <v>60</v>
      </c>
      <c r="H199" s="103" t="s">
        <v>653</v>
      </c>
      <c r="I199" s="103" t="s">
        <v>81</v>
      </c>
      <c r="J199" s="118">
        <v>5</v>
      </c>
      <c r="K199" s="102">
        <v>44.2</v>
      </c>
      <c r="L199" s="102">
        <v>40</v>
      </c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2">
        <v>44.1</v>
      </c>
      <c r="AA199" s="106">
        <f t="shared" si="20"/>
        <v>0.226244343891406</v>
      </c>
      <c r="AB199" s="107">
        <v>84.2</v>
      </c>
      <c r="AC199" s="108">
        <f>(AB199-Z199)*VLOOKUP(AE199,公斤水的体积!A:B,2,)</f>
        <v>40.129273</v>
      </c>
      <c r="AD199" s="109">
        <f t="shared" si="21"/>
        <v>0.323182499999994</v>
      </c>
      <c r="AE199" s="110">
        <v>14</v>
      </c>
      <c r="AF199" s="111"/>
      <c r="AG199" s="112"/>
      <c r="AH199" s="113">
        <v>2.8</v>
      </c>
      <c r="AI199" s="114">
        <v>148.9</v>
      </c>
      <c r="AJ199" s="115">
        <f t="shared" si="22"/>
        <v>1.88045668233714</v>
      </c>
      <c r="AK199" s="116" t="s">
        <v>64</v>
      </c>
      <c r="AL199" s="116" t="s">
        <v>64</v>
      </c>
      <c r="AM199" s="116" t="s">
        <v>64</v>
      </c>
      <c r="AN199" s="116" t="s">
        <v>64</v>
      </c>
      <c r="AO199" s="116" t="s">
        <v>64</v>
      </c>
      <c r="AP199" s="116" t="s">
        <v>64</v>
      </c>
      <c r="AQ199" s="116" t="s">
        <v>64</v>
      </c>
      <c r="AR199" s="115" t="str">
        <f t="shared" si="23"/>
        <v>合格</v>
      </c>
      <c r="AS199" s="117" t="s">
        <v>65</v>
      </c>
      <c r="AT199" s="133">
        <v>20251127</v>
      </c>
      <c r="AU199" s="99">
        <v>15</v>
      </c>
    </row>
    <row r="200" ht="15" spans="1:246">
      <c r="A200" s="101">
        <v>193</v>
      </c>
      <c r="B200" s="90" t="s">
        <v>56</v>
      </c>
      <c r="C200" s="133">
        <v>20251127</v>
      </c>
      <c r="D200" s="102" t="s">
        <v>1671</v>
      </c>
      <c r="E200" s="92" t="s">
        <v>2069</v>
      </c>
      <c r="F200" s="92" t="s">
        <v>2070</v>
      </c>
      <c r="G200" s="90" t="s">
        <v>351</v>
      </c>
      <c r="H200" s="103" t="s">
        <v>2071</v>
      </c>
      <c r="I200" s="103" t="s">
        <v>1318</v>
      </c>
      <c r="J200" s="104">
        <v>5.7</v>
      </c>
      <c r="K200" s="102">
        <v>55</v>
      </c>
      <c r="L200" s="102">
        <v>40</v>
      </c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2">
        <v>54.9</v>
      </c>
      <c r="AA200" s="106">
        <f t="shared" si="20"/>
        <v>0.181818181818184</v>
      </c>
      <c r="AB200" s="107">
        <v>95</v>
      </c>
      <c r="AC200" s="108">
        <f>(AB200-Z200)*VLOOKUP(AE200,公斤水的体积!A:B,2,)</f>
        <v>40.129273</v>
      </c>
      <c r="AD200" s="109">
        <f t="shared" si="21"/>
        <v>0.323182499999994</v>
      </c>
      <c r="AE200" s="110">
        <v>14</v>
      </c>
      <c r="AF200" s="111"/>
      <c r="AG200" s="112"/>
      <c r="AH200" s="113">
        <v>2.4</v>
      </c>
      <c r="AI200" s="114">
        <v>151.3</v>
      </c>
      <c r="AJ200" s="115">
        <f t="shared" si="22"/>
        <v>1.5862524785195</v>
      </c>
      <c r="AK200" s="116" t="s">
        <v>64</v>
      </c>
      <c r="AL200" s="116" t="s">
        <v>64</v>
      </c>
      <c r="AM200" s="116" t="s">
        <v>64</v>
      </c>
      <c r="AN200" s="116" t="s">
        <v>64</v>
      </c>
      <c r="AO200" s="116" t="s">
        <v>64</v>
      </c>
      <c r="AP200" s="116" t="s">
        <v>64</v>
      </c>
      <c r="AQ200" s="116" t="s">
        <v>64</v>
      </c>
      <c r="AR200" s="115" t="str">
        <f t="shared" si="23"/>
        <v>合格</v>
      </c>
      <c r="AS200" s="117" t="s">
        <v>65</v>
      </c>
      <c r="AT200" s="133">
        <v>20251127</v>
      </c>
      <c r="AU200" s="99">
        <v>15</v>
      </c>
    </row>
    <row r="201" ht="15" spans="1:246">
      <c r="A201" s="101">
        <v>194</v>
      </c>
      <c r="B201" s="90" t="s">
        <v>56</v>
      </c>
      <c r="C201" s="133">
        <v>20251127</v>
      </c>
      <c r="D201" s="102" t="s">
        <v>1671</v>
      </c>
      <c r="E201" s="92" t="s">
        <v>2072</v>
      </c>
      <c r="F201" s="92" t="s">
        <v>2073</v>
      </c>
      <c r="G201" s="90" t="s">
        <v>60</v>
      </c>
      <c r="H201" s="103" t="s">
        <v>1067</v>
      </c>
      <c r="I201" s="103" t="s">
        <v>81</v>
      </c>
      <c r="J201" s="104">
        <v>5.7</v>
      </c>
      <c r="K201" s="102">
        <v>48.1</v>
      </c>
      <c r="L201" s="102">
        <v>40.1</v>
      </c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2">
        <v>48</v>
      </c>
      <c r="AA201" s="106">
        <f t="shared" si="20"/>
        <v>0.207900207900211</v>
      </c>
      <c r="AB201" s="107">
        <v>88.2</v>
      </c>
      <c r="AC201" s="108">
        <f>(AB201-Z201)*VLOOKUP(AE201,公斤水的体积!A:B,2,)</f>
        <v>40.229346</v>
      </c>
      <c r="AD201" s="109">
        <f t="shared" si="21"/>
        <v>0.322558603491267</v>
      </c>
      <c r="AE201" s="110">
        <v>14</v>
      </c>
      <c r="AF201" s="111"/>
      <c r="AG201" s="112"/>
      <c r="AH201" s="113">
        <v>1.3</v>
      </c>
      <c r="AI201" s="114">
        <v>148.9</v>
      </c>
      <c r="AJ201" s="115">
        <f t="shared" si="22"/>
        <v>0.873069173942243</v>
      </c>
      <c r="AK201" s="116" t="s">
        <v>64</v>
      </c>
      <c r="AL201" s="116" t="s">
        <v>64</v>
      </c>
      <c r="AM201" s="116" t="s">
        <v>64</v>
      </c>
      <c r="AN201" s="116" t="s">
        <v>64</v>
      </c>
      <c r="AO201" s="116" t="s">
        <v>64</v>
      </c>
      <c r="AP201" s="116" t="s">
        <v>64</v>
      </c>
      <c r="AQ201" s="116" t="s">
        <v>64</v>
      </c>
      <c r="AR201" s="115" t="str">
        <f t="shared" si="23"/>
        <v>合格</v>
      </c>
      <c r="AS201" s="117" t="s">
        <v>65</v>
      </c>
      <c r="AT201" s="133">
        <v>20251127</v>
      </c>
      <c r="AU201" s="99">
        <v>15</v>
      </c>
    </row>
    <row r="202" ht="15" spans="1:246">
      <c r="A202" s="101">
        <v>195</v>
      </c>
      <c r="B202" s="90" t="s">
        <v>56</v>
      </c>
      <c r="C202" s="133">
        <v>20251127</v>
      </c>
      <c r="D202" s="102" t="s">
        <v>1671</v>
      </c>
      <c r="E202" s="92" t="s">
        <v>2074</v>
      </c>
      <c r="F202" s="92" t="s">
        <v>2075</v>
      </c>
      <c r="G202" s="90" t="s">
        <v>60</v>
      </c>
      <c r="H202" s="103" t="s">
        <v>706</v>
      </c>
      <c r="I202" s="103" t="s">
        <v>81</v>
      </c>
      <c r="J202" s="104">
        <v>5.7</v>
      </c>
      <c r="K202" s="102">
        <v>47.5</v>
      </c>
      <c r="L202" s="102">
        <v>40.2</v>
      </c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2">
        <v>47.4</v>
      </c>
      <c r="AA202" s="106">
        <f t="shared" si="20"/>
        <v>0.210526315789477</v>
      </c>
      <c r="AB202" s="107">
        <v>87.7</v>
      </c>
      <c r="AC202" s="108">
        <f>(AB202-Z202)*VLOOKUP(AE202,公斤水的体积!A:B,2,)</f>
        <v>40.329419</v>
      </c>
      <c r="AD202" s="109">
        <f t="shared" si="21"/>
        <v>0.32193781094527</v>
      </c>
      <c r="AE202" s="110">
        <v>14</v>
      </c>
      <c r="AF202" s="111"/>
      <c r="AG202" s="112"/>
      <c r="AH202" s="113">
        <v>1.7</v>
      </c>
      <c r="AI202" s="114">
        <v>154.7</v>
      </c>
      <c r="AJ202" s="115">
        <f t="shared" si="22"/>
        <v>1.0989010989011</v>
      </c>
      <c r="AK202" s="116" t="s">
        <v>64</v>
      </c>
      <c r="AL202" s="116" t="s">
        <v>64</v>
      </c>
      <c r="AM202" s="116" t="s">
        <v>64</v>
      </c>
      <c r="AN202" s="116" t="s">
        <v>64</v>
      </c>
      <c r="AO202" s="116" t="s">
        <v>64</v>
      </c>
      <c r="AP202" s="116" t="s">
        <v>64</v>
      </c>
      <c r="AQ202" s="116" t="s">
        <v>64</v>
      </c>
      <c r="AR202" s="115" t="str">
        <f t="shared" si="23"/>
        <v>合格</v>
      </c>
      <c r="AS202" s="117" t="s">
        <v>65</v>
      </c>
      <c r="AT202" s="133">
        <v>20251127</v>
      </c>
      <c r="AU202" s="99">
        <v>15</v>
      </c>
    </row>
    <row r="203" ht="15" spans="1:246">
      <c r="A203" s="101">
        <v>196</v>
      </c>
      <c r="B203" s="90" t="s">
        <v>56</v>
      </c>
      <c r="C203" s="133">
        <v>20251127</v>
      </c>
      <c r="D203" s="102" t="s">
        <v>1671</v>
      </c>
      <c r="E203" s="92" t="s">
        <v>2076</v>
      </c>
      <c r="F203" s="92" t="s">
        <v>2077</v>
      </c>
      <c r="G203" s="90" t="s">
        <v>60</v>
      </c>
      <c r="H203" s="103" t="s">
        <v>653</v>
      </c>
      <c r="I203" s="103" t="s">
        <v>81</v>
      </c>
      <c r="J203" s="118">
        <v>5</v>
      </c>
      <c r="K203" s="102">
        <v>44.3</v>
      </c>
      <c r="L203" s="102">
        <v>40</v>
      </c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2">
        <v>44.2</v>
      </c>
      <c r="AA203" s="106">
        <f t="shared" si="20"/>
        <v>0.2257336343115</v>
      </c>
      <c r="AB203" s="107">
        <v>84.3</v>
      </c>
      <c r="AC203" s="108">
        <f>(AB203-Z203)*VLOOKUP(AE203,公斤水的体积!A:B,2,)</f>
        <v>40.129273</v>
      </c>
      <c r="AD203" s="109">
        <f t="shared" si="21"/>
        <v>0.323182499999977</v>
      </c>
      <c r="AE203" s="110">
        <v>14</v>
      </c>
      <c r="AF203" s="111"/>
      <c r="AG203" s="112"/>
      <c r="AH203" s="113">
        <v>3.2</v>
      </c>
      <c r="AI203" s="114">
        <v>167.7</v>
      </c>
      <c r="AJ203" s="115">
        <f t="shared" si="22"/>
        <v>1.90816935002982</v>
      </c>
      <c r="AK203" s="116" t="s">
        <v>64</v>
      </c>
      <c r="AL203" s="116" t="s">
        <v>64</v>
      </c>
      <c r="AM203" s="116" t="s">
        <v>64</v>
      </c>
      <c r="AN203" s="116" t="s">
        <v>64</v>
      </c>
      <c r="AO203" s="116" t="s">
        <v>64</v>
      </c>
      <c r="AP203" s="116" t="s">
        <v>64</v>
      </c>
      <c r="AQ203" s="116" t="s">
        <v>64</v>
      </c>
      <c r="AR203" s="115" t="str">
        <f t="shared" si="23"/>
        <v>合格</v>
      </c>
      <c r="AS203" s="117" t="s">
        <v>65</v>
      </c>
      <c r="AT203" s="133">
        <v>20251127</v>
      </c>
      <c r="AU203" s="99">
        <v>15</v>
      </c>
    </row>
    <row r="204" ht="15" spans="1:246">
      <c r="A204" s="101">
        <v>197</v>
      </c>
      <c r="B204" s="90" t="s">
        <v>56</v>
      </c>
      <c r="C204" s="133">
        <v>20251127</v>
      </c>
      <c r="D204" s="102" t="s">
        <v>1671</v>
      </c>
      <c r="E204" s="92" t="s">
        <v>2078</v>
      </c>
      <c r="F204" s="92" t="s">
        <v>2079</v>
      </c>
      <c r="G204" s="90" t="s">
        <v>60</v>
      </c>
      <c r="H204" s="103" t="s">
        <v>653</v>
      </c>
      <c r="I204" s="103" t="s">
        <v>81</v>
      </c>
      <c r="J204" s="118">
        <v>5</v>
      </c>
      <c r="K204" s="102">
        <v>44.7</v>
      </c>
      <c r="L204" s="102">
        <v>40</v>
      </c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2">
        <v>44.6</v>
      </c>
      <c r="AA204" s="106">
        <f t="shared" si="20"/>
        <v>0.223713646532442</v>
      </c>
      <c r="AB204" s="107">
        <v>84.7</v>
      </c>
      <c r="AC204" s="108">
        <f>(AB204-Z204)*VLOOKUP(AE204,公斤水的体积!A:B,2,)</f>
        <v>40.129273</v>
      </c>
      <c r="AD204" s="109">
        <f t="shared" si="21"/>
        <v>0.323182499999994</v>
      </c>
      <c r="AE204" s="110">
        <v>14</v>
      </c>
      <c r="AF204" s="111"/>
      <c r="AG204" s="112"/>
      <c r="AH204" s="113">
        <v>2.8</v>
      </c>
      <c r="AI204" s="114">
        <v>164.9</v>
      </c>
      <c r="AJ204" s="115">
        <f t="shared" si="22"/>
        <v>1.69799878714372</v>
      </c>
      <c r="AK204" s="116" t="s">
        <v>64</v>
      </c>
      <c r="AL204" s="116" t="s">
        <v>64</v>
      </c>
      <c r="AM204" s="116" t="s">
        <v>64</v>
      </c>
      <c r="AN204" s="116" t="s">
        <v>64</v>
      </c>
      <c r="AO204" s="116" t="s">
        <v>64</v>
      </c>
      <c r="AP204" s="116" t="s">
        <v>64</v>
      </c>
      <c r="AQ204" s="116" t="s">
        <v>64</v>
      </c>
      <c r="AR204" s="115" t="str">
        <f t="shared" si="23"/>
        <v>合格</v>
      </c>
      <c r="AS204" s="117" t="s">
        <v>65</v>
      </c>
      <c r="AT204" s="133">
        <v>20251127</v>
      </c>
      <c r="AU204" s="99">
        <v>15</v>
      </c>
    </row>
    <row r="205" ht="15" spans="1:246">
      <c r="A205" s="101">
        <v>198</v>
      </c>
      <c r="B205" s="90" t="s">
        <v>56</v>
      </c>
      <c r="C205" s="133">
        <v>20251127</v>
      </c>
      <c r="D205" s="102" t="s">
        <v>1671</v>
      </c>
      <c r="E205" s="92" t="s">
        <v>2080</v>
      </c>
      <c r="F205" s="92" t="s">
        <v>2081</v>
      </c>
      <c r="G205" s="90" t="s">
        <v>60</v>
      </c>
      <c r="H205" s="103" t="s">
        <v>653</v>
      </c>
      <c r="I205" s="103" t="s">
        <v>81</v>
      </c>
      <c r="J205" s="118">
        <v>5</v>
      </c>
      <c r="K205" s="102">
        <v>44.2</v>
      </c>
      <c r="L205" s="102">
        <v>40</v>
      </c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2">
        <v>44.1</v>
      </c>
      <c r="AA205" s="106">
        <f t="shared" si="20"/>
        <v>0.226244343891406</v>
      </c>
      <c r="AB205" s="107">
        <v>84.2</v>
      </c>
      <c r="AC205" s="108">
        <f>(AB205-Z205)*VLOOKUP(AE205,公斤水的体积!A:B,2,)</f>
        <v>40.129273</v>
      </c>
      <c r="AD205" s="109">
        <f t="shared" si="21"/>
        <v>0.323182499999994</v>
      </c>
      <c r="AE205" s="110">
        <v>14</v>
      </c>
      <c r="AF205" s="111"/>
      <c r="AG205" s="112"/>
      <c r="AH205" s="113">
        <v>1.6</v>
      </c>
      <c r="AI205" s="114">
        <v>167.1</v>
      </c>
      <c r="AJ205" s="115">
        <f t="shared" si="22"/>
        <v>0.957510472770796</v>
      </c>
      <c r="AK205" s="116" t="s">
        <v>64</v>
      </c>
      <c r="AL205" s="116" t="s">
        <v>64</v>
      </c>
      <c r="AM205" s="116" t="s">
        <v>64</v>
      </c>
      <c r="AN205" s="116" t="s">
        <v>64</v>
      </c>
      <c r="AO205" s="116" t="s">
        <v>64</v>
      </c>
      <c r="AP205" s="116" t="s">
        <v>64</v>
      </c>
      <c r="AQ205" s="116" t="s">
        <v>64</v>
      </c>
      <c r="AR205" s="115" t="str">
        <f t="shared" si="23"/>
        <v>合格</v>
      </c>
      <c r="AS205" s="117" t="s">
        <v>65</v>
      </c>
      <c r="AT205" s="133">
        <v>20251127</v>
      </c>
      <c r="AU205" s="99">
        <v>15</v>
      </c>
    </row>
    <row r="206" ht="15" spans="1:246">
      <c r="A206" s="101">
        <v>199</v>
      </c>
      <c r="B206" s="90" t="s">
        <v>56</v>
      </c>
      <c r="C206" s="133">
        <v>20251127</v>
      </c>
      <c r="D206" s="102" t="s">
        <v>1671</v>
      </c>
      <c r="E206" s="92" t="s">
        <v>2082</v>
      </c>
      <c r="F206" s="92" t="s">
        <v>2083</v>
      </c>
      <c r="G206" s="90" t="s">
        <v>60</v>
      </c>
      <c r="H206" s="103" t="s">
        <v>1067</v>
      </c>
      <c r="I206" s="103" t="s">
        <v>81</v>
      </c>
      <c r="J206" s="104">
        <v>5.7</v>
      </c>
      <c r="K206" s="102">
        <v>48.5</v>
      </c>
      <c r="L206" s="102">
        <v>40</v>
      </c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2">
        <v>48.2</v>
      </c>
      <c r="AA206" s="106">
        <f t="shared" si="20"/>
        <v>0.618556701030922</v>
      </c>
      <c r="AB206" s="107">
        <v>88.3</v>
      </c>
      <c r="AC206" s="108">
        <f>(AB206-Z206)*VLOOKUP(AE206,公斤水的体积!A:B,2,)</f>
        <v>40.129273</v>
      </c>
      <c r="AD206" s="109">
        <f t="shared" si="21"/>
        <v>0.323182499999977</v>
      </c>
      <c r="AE206" s="110">
        <v>14</v>
      </c>
      <c r="AF206" s="111"/>
      <c r="AG206" s="112"/>
      <c r="AH206" s="113">
        <v>3.1</v>
      </c>
      <c r="AI206" s="114">
        <v>150.4</v>
      </c>
      <c r="AJ206" s="115">
        <f t="shared" si="22"/>
        <v>2.06117021276596</v>
      </c>
      <c r="AK206" s="116" t="s">
        <v>64</v>
      </c>
      <c r="AL206" s="116" t="s">
        <v>64</v>
      </c>
      <c r="AM206" s="116" t="s">
        <v>64</v>
      </c>
      <c r="AN206" s="116" t="s">
        <v>64</v>
      </c>
      <c r="AO206" s="116" t="s">
        <v>64</v>
      </c>
      <c r="AP206" s="116" t="s">
        <v>64</v>
      </c>
      <c r="AQ206" s="116" t="s">
        <v>64</v>
      </c>
      <c r="AR206" s="115" t="str">
        <f t="shared" si="23"/>
        <v>合格</v>
      </c>
      <c r="AS206" s="117" t="s">
        <v>65</v>
      </c>
      <c r="AT206" s="133">
        <v>20251127</v>
      </c>
      <c r="AU206" s="99">
        <v>15</v>
      </c>
    </row>
    <row r="207" ht="15" spans="1:246">
      <c r="A207" s="101">
        <v>200</v>
      </c>
      <c r="B207" s="90" t="s">
        <v>56</v>
      </c>
      <c r="C207" s="133">
        <v>20251127</v>
      </c>
      <c r="D207" s="102" t="s">
        <v>1671</v>
      </c>
      <c r="E207" s="92" t="s">
        <v>2084</v>
      </c>
      <c r="F207" s="92" t="s">
        <v>2085</v>
      </c>
      <c r="G207" s="90" t="s">
        <v>118</v>
      </c>
      <c r="H207" s="103" t="s">
        <v>229</v>
      </c>
      <c r="I207" s="103" t="s">
        <v>81</v>
      </c>
      <c r="J207" s="104">
        <v>5.7</v>
      </c>
      <c r="K207" s="102">
        <v>46.7</v>
      </c>
      <c r="L207" s="102">
        <v>38.5</v>
      </c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2">
        <v>46.6</v>
      </c>
      <c r="AA207" s="106">
        <f t="shared" si="20"/>
        <v>0.214132762312637</v>
      </c>
      <c r="AB207" s="107">
        <v>85.2</v>
      </c>
      <c r="AC207" s="108">
        <f>(AB207-Z207)*VLOOKUP(AE207,公斤水的体积!A:B,2,)</f>
        <v>38.628178</v>
      </c>
      <c r="AD207" s="109">
        <f t="shared" si="21"/>
        <v>0.332929870129866</v>
      </c>
      <c r="AE207" s="110">
        <v>14</v>
      </c>
      <c r="AF207" s="111"/>
      <c r="AG207" s="112"/>
      <c r="AH207" s="113">
        <v>2.4</v>
      </c>
      <c r="AI207" s="114">
        <v>145.5</v>
      </c>
      <c r="AJ207" s="115">
        <f t="shared" si="22"/>
        <v>1.64948453608247</v>
      </c>
      <c r="AK207" s="116" t="s">
        <v>64</v>
      </c>
      <c r="AL207" s="116" t="s">
        <v>64</v>
      </c>
      <c r="AM207" s="116" t="s">
        <v>64</v>
      </c>
      <c r="AN207" s="116" t="s">
        <v>64</v>
      </c>
      <c r="AO207" s="116" t="s">
        <v>64</v>
      </c>
      <c r="AP207" s="116" t="s">
        <v>64</v>
      </c>
      <c r="AQ207" s="116" t="s">
        <v>64</v>
      </c>
      <c r="AR207" s="115" t="str">
        <f t="shared" si="23"/>
        <v>合格</v>
      </c>
      <c r="AS207" s="117" t="s">
        <v>65</v>
      </c>
      <c r="AT207" s="133">
        <v>20251127</v>
      </c>
      <c r="AU207" s="99">
        <v>15</v>
      </c>
    </row>
    <row r="208" ht="15" spans="1:246">
      <c r="A208" s="101">
        <v>201</v>
      </c>
      <c r="B208" s="90" t="s">
        <v>56</v>
      </c>
      <c r="C208" s="133">
        <v>20251127</v>
      </c>
      <c r="D208" s="102" t="s">
        <v>1671</v>
      </c>
      <c r="E208" s="92" t="s">
        <v>2086</v>
      </c>
      <c r="F208" s="92" t="s">
        <v>2087</v>
      </c>
      <c r="G208" s="90" t="s">
        <v>60</v>
      </c>
      <c r="H208" s="103" t="s">
        <v>160</v>
      </c>
      <c r="I208" s="103" t="s">
        <v>152</v>
      </c>
      <c r="J208" s="104">
        <v>5.7</v>
      </c>
      <c r="K208" s="102">
        <v>48.1</v>
      </c>
      <c r="L208" s="102">
        <v>40.1</v>
      </c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2">
        <v>48</v>
      </c>
      <c r="AA208" s="106">
        <f t="shared" si="20"/>
        <v>0.207900207900211</v>
      </c>
      <c r="AB208" s="107">
        <v>88.2</v>
      </c>
      <c r="AC208" s="108">
        <f>(AB208-Z208)*VLOOKUP(AE208,公斤水的体积!A:B,2,)</f>
        <v>40.229346</v>
      </c>
      <c r="AD208" s="109">
        <f t="shared" si="21"/>
        <v>0.322558603491267</v>
      </c>
      <c r="AE208" s="110">
        <v>14</v>
      </c>
      <c r="AF208" s="111"/>
      <c r="AG208" s="112"/>
      <c r="AH208" s="113">
        <v>1.3</v>
      </c>
      <c r="AI208" s="114">
        <v>146.9</v>
      </c>
      <c r="AJ208" s="115">
        <f t="shared" si="22"/>
        <v>0.884955752212389</v>
      </c>
      <c r="AK208" s="116" t="s">
        <v>64</v>
      </c>
      <c r="AL208" s="116" t="s">
        <v>64</v>
      </c>
      <c r="AM208" s="116" t="s">
        <v>64</v>
      </c>
      <c r="AN208" s="116" t="s">
        <v>64</v>
      </c>
      <c r="AO208" s="116" t="s">
        <v>64</v>
      </c>
      <c r="AP208" s="116" t="s">
        <v>64</v>
      </c>
      <c r="AQ208" s="116" t="s">
        <v>64</v>
      </c>
      <c r="AR208" s="115" t="str">
        <f t="shared" si="23"/>
        <v>合格</v>
      </c>
      <c r="AS208" s="117" t="s">
        <v>65</v>
      </c>
      <c r="AT208" s="133">
        <v>20251127</v>
      </c>
      <c r="AU208" s="99">
        <v>15</v>
      </c>
    </row>
    <row r="209" ht="15" spans="1:47">
      <c r="A209" s="101">
        <v>202</v>
      </c>
      <c r="B209" s="90" t="s">
        <v>56</v>
      </c>
      <c r="C209" s="133">
        <v>20251127</v>
      </c>
      <c r="D209" s="102" t="s">
        <v>1671</v>
      </c>
      <c r="E209" s="92" t="s">
        <v>2088</v>
      </c>
      <c r="F209" s="92" t="s">
        <v>2089</v>
      </c>
      <c r="G209" s="90" t="s">
        <v>60</v>
      </c>
      <c r="H209" s="103" t="s">
        <v>653</v>
      </c>
      <c r="I209" s="103" t="s">
        <v>81</v>
      </c>
      <c r="J209" s="118">
        <v>5</v>
      </c>
      <c r="K209" s="102">
        <v>44.8</v>
      </c>
      <c r="L209" s="102">
        <v>40</v>
      </c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2">
        <v>44.7</v>
      </c>
      <c r="AA209" s="106">
        <f t="shared" si="20"/>
        <v>0.223214285714273</v>
      </c>
      <c r="AB209" s="107">
        <v>84.8</v>
      </c>
      <c r="AC209" s="108">
        <f>(AB209-Z209)*VLOOKUP(AE209,公斤水的体积!A:B,2,)</f>
        <v>40.129273</v>
      </c>
      <c r="AD209" s="109">
        <f t="shared" si="21"/>
        <v>0.323182499999977</v>
      </c>
      <c r="AE209" s="110">
        <v>14</v>
      </c>
      <c r="AF209" s="111"/>
      <c r="AG209" s="112"/>
      <c r="AH209" s="113">
        <v>2.9</v>
      </c>
      <c r="AI209" s="114">
        <v>163.9</v>
      </c>
      <c r="AJ209" s="115">
        <f t="shared" si="22"/>
        <v>1.76937156802929</v>
      </c>
      <c r="AK209" s="116" t="s">
        <v>64</v>
      </c>
      <c r="AL209" s="116" t="s">
        <v>64</v>
      </c>
      <c r="AM209" s="116" t="s">
        <v>64</v>
      </c>
      <c r="AN209" s="116" t="s">
        <v>64</v>
      </c>
      <c r="AO209" s="116" t="s">
        <v>64</v>
      </c>
      <c r="AP209" s="116" t="s">
        <v>64</v>
      </c>
      <c r="AQ209" s="116" t="s">
        <v>64</v>
      </c>
      <c r="AR209" s="115" t="str">
        <f t="shared" si="23"/>
        <v>合格</v>
      </c>
      <c r="AS209" s="117" t="s">
        <v>65</v>
      </c>
      <c r="AT209" s="133">
        <v>20251127</v>
      </c>
      <c r="AU209" s="99">
        <v>15</v>
      </c>
    </row>
    <row r="210" ht="15" spans="1:47">
      <c r="A210" s="101">
        <v>203</v>
      </c>
      <c r="B210" s="90" t="s">
        <v>56</v>
      </c>
      <c r="C210" s="133">
        <v>20251127</v>
      </c>
      <c r="D210" s="102" t="s">
        <v>1671</v>
      </c>
      <c r="E210" s="92" t="s">
        <v>2090</v>
      </c>
      <c r="F210" s="92" t="s">
        <v>2091</v>
      </c>
      <c r="G210" s="90" t="s">
        <v>79</v>
      </c>
      <c r="H210" s="103" t="s">
        <v>1101</v>
      </c>
      <c r="I210" s="103" t="s">
        <v>173</v>
      </c>
      <c r="J210" s="104">
        <v>5.7</v>
      </c>
      <c r="K210" s="102">
        <v>57</v>
      </c>
      <c r="L210" s="102">
        <v>41</v>
      </c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2">
        <v>56.9</v>
      </c>
      <c r="AA210" s="106">
        <f t="shared" si="20"/>
        <v>0.175438596491231</v>
      </c>
      <c r="AB210" s="107">
        <v>98</v>
      </c>
      <c r="AC210" s="108">
        <f>(AB210-Z210)*VLOOKUP(AE210,公斤水的体积!A:B,2,)</f>
        <v>41.130003</v>
      </c>
      <c r="AD210" s="109">
        <f t="shared" si="21"/>
        <v>0.317080487804866</v>
      </c>
      <c r="AE210" s="110">
        <v>14</v>
      </c>
      <c r="AF210" s="111"/>
      <c r="AG210" s="112"/>
      <c r="AH210" s="113">
        <v>2</v>
      </c>
      <c r="AI210" s="114">
        <v>168.9</v>
      </c>
      <c r="AJ210" s="115">
        <f t="shared" si="22"/>
        <v>1.18413262285376</v>
      </c>
      <c r="AK210" s="116" t="s">
        <v>64</v>
      </c>
      <c r="AL210" s="116" t="s">
        <v>64</v>
      </c>
      <c r="AM210" s="116" t="s">
        <v>64</v>
      </c>
      <c r="AN210" s="116" t="s">
        <v>64</v>
      </c>
      <c r="AO210" s="116" t="s">
        <v>64</v>
      </c>
      <c r="AP210" s="116" t="s">
        <v>64</v>
      </c>
      <c r="AQ210" s="116" t="s">
        <v>64</v>
      </c>
      <c r="AR210" s="115" t="str">
        <f t="shared" si="23"/>
        <v>合格</v>
      </c>
      <c r="AS210" s="117" t="s">
        <v>65</v>
      </c>
      <c r="AT210" s="133">
        <v>20251127</v>
      </c>
      <c r="AU210" s="99">
        <v>15</v>
      </c>
    </row>
    <row r="211" ht="15" spans="1:47">
      <c r="A211" s="101">
        <v>204</v>
      </c>
      <c r="B211" s="90" t="s">
        <v>56</v>
      </c>
      <c r="C211" s="133">
        <v>20251127</v>
      </c>
      <c r="D211" s="102" t="s">
        <v>1671</v>
      </c>
      <c r="E211" s="92" t="s">
        <v>2092</v>
      </c>
      <c r="F211" s="92" t="s">
        <v>2093</v>
      </c>
      <c r="G211" s="90" t="s">
        <v>60</v>
      </c>
      <c r="H211" s="103" t="s">
        <v>653</v>
      </c>
      <c r="I211" s="103" t="s">
        <v>81</v>
      </c>
      <c r="J211" s="118">
        <v>5</v>
      </c>
      <c r="K211" s="102">
        <v>44</v>
      </c>
      <c r="L211" s="102">
        <v>40</v>
      </c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2">
        <v>43.9</v>
      </c>
      <c r="AA211" s="106">
        <f>(K211-Z211)/K211*100</f>
        <v>0.227272727272731</v>
      </c>
      <c r="AB211" s="107">
        <v>84</v>
      </c>
      <c r="AC211" s="108">
        <f>(AB211-Z211)*VLOOKUP(AE211,公斤水的体积!A:B,2,)</f>
        <v>40.129273</v>
      </c>
      <c r="AD211" s="109">
        <f>(AC211-L211)/L211*100</f>
        <v>0.323182499999994</v>
      </c>
      <c r="AE211" s="110">
        <v>14</v>
      </c>
      <c r="AF211" s="111"/>
      <c r="AG211" s="112"/>
      <c r="AH211" s="113">
        <v>1.7</v>
      </c>
      <c r="AI211" s="114">
        <v>168.8</v>
      </c>
      <c r="AJ211" s="115">
        <f>AH211/AI211*100</f>
        <v>1.00710900473934</v>
      </c>
      <c r="AK211" s="116" t="s">
        <v>64</v>
      </c>
      <c r="AL211" s="116" t="s">
        <v>64</v>
      </c>
      <c r="AM211" s="116" t="s">
        <v>64</v>
      </c>
      <c r="AN211" s="116" t="s">
        <v>64</v>
      </c>
      <c r="AO211" s="116" t="s">
        <v>64</v>
      </c>
      <c r="AP211" s="116" t="s">
        <v>64</v>
      </c>
      <c r="AQ211" s="116" t="s">
        <v>64</v>
      </c>
      <c r="AR211" s="115" t="str">
        <f>IF(AND(AD211&lt;10,AD211&gt;=-1.5,AA211&lt;5,AA211&gt;-1,AJ211&lt;6,AJ211&gt;=0),"合格","不合格")</f>
        <v>合格</v>
      </c>
      <c r="AS211" s="117" t="s">
        <v>65</v>
      </c>
      <c r="AT211" s="133">
        <v>20251127</v>
      </c>
      <c r="AU211" s="99">
        <v>15</v>
      </c>
    </row>
    <row r="212" ht="15" spans="1:47">
      <c r="A212" s="101">
        <v>205</v>
      </c>
      <c r="B212" s="90" t="s">
        <v>56</v>
      </c>
      <c r="C212" s="133">
        <v>20251127</v>
      </c>
      <c r="D212" s="102" t="s">
        <v>1671</v>
      </c>
      <c r="E212" s="92" t="s">
        <v>2094</v>
      </c>
      <c r="F212" s="92" t="s">
        <v>2095</v>
      </c>
      <c r="G212" s="90" t="s">
        <v>60</v>
      </c>
      <c r="H212" s="103" t="s">
        <v>653</v>
      </c>
      <c r="I212" s="103" t="s">
        <v>81</v>
      </c>
      <c r="J212" s="118">
        <v>5</v>
      </c>
      <c r="K212" s="102">
        <v>44.5</v>
      </c>
      <c r="L212" s="102">
        <v>40</v>
      </c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2">
        <v>44.4</v>
      </c>
      <c r="AA212" s="106">
        <f>(K212-Z212)/K212*100</f>
        <v>0.224719101123599</v>
      </c>
      <c r="AB212" s="107">
        <v>84.5</v>
      </c>
      <c r="AC212" s="108">
        <f>(AB212-Z212)*VLOOKUP(AE212,公斤水的体积!A:B,2,)</f>
        <v>40.129273</v>
      </c>
      <c r="AD212" s="109">
        <f>(AC212-L212)/L212*100</f>
        <v>0.323182499999994</v>
      </c>
      <c r="AE212" s="110">
        <v>14</v>
      </c>
      <c r="AF212" s="111"/>
      <c r="AG212" s="112"/>
      <c r="AH212" s="113">
        <v>1.8</v>
      </c>
      <c r="AI212" s="114">
        <v>135.7</v>
      </c>
      <c r="AJ212" s="115">
        <f>AH212/AI212*100</f>
        <v>1.32645541635962</v>
      </c>
      <c r="AK212" s="116" t="s">
        <v>64</v>
      </c>
      <c r="AL212" s="116" t="s">
        <v>64</v>
      </c>
      <c r="AM212" s="116" t="s">
        <v>64</v>
      </c>
      <c r="AN212" s="116" t="s">
        <v>64</v>
      </c>
      <c r="AO212" s="116" t="s">
        <v>64</v>
      </c>
      <c r="AP212" s="116" t="s">
        <v>64</v>
      </c>
      <c r="AQ212" s="116" t="s">
        <v>64</v>
      </c>
      <c r="AR212" s="115" t="str">
        <f>IF(AND(AD212&lt;10,AD212&gt;=-1.5,AA212&lt;5,AA212&gt;-1,AJ212&lt;6,AJ212&gt;=0),"合格","不合格")</f>
        <v>合格</v>
      </c>
      <c r="AS212" s="117" t="s">
        <v>65</v>
      </c>
      <c r="AT212" s="133">
        <v>20251127</v>
      </c>
      <c r="AU212" s="99">
        <v>15</v>
      </c>
    </row>
  </sheetData>
  <autoFilter xmlns:etc="http://www.wps.cn/officeDocument/2017/etCustomData" ref="A2:AU212" etc:filterBottomFollowUsedRange="0">
    <extLst/>
  </autoFilter>
  <mergeCells count="50">
    <mergeCell ref="E4:L4"/>
    <mergeCell ref="M4:O4"/>
    <mergeCell ref="P4:X4"/>
    <mergeCell ref="AE4:AK4"/>
    <mergeCell ref="AL4:AM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U2"/>
  </mergeCells>
  <pageMargins left="2.00902777777778" right="0.309027777777778" top="0.238888888888889" bottom="0.238888888888889" header="0.279166666666667" footer="0.159027777777778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C1:I35"/>
  <sheetViews>
    <sheetView workbookViewId="0">
      <selection activeCell="B1" sqref="B1:G37"/>
    </sheetView>
  </sheetViews>
  <sheetFormatPr defaultColWidth="9" defaultRowHeight="14.25"/>
  <cols>
    <col min="5" max="5" width="29.375" customWidth="1"/>
    <col min="6" max="6" width="11.5" customWidth="1"/>
  </cols>
  <sheetData>
    <row r="1" spans="3:9">
      <c r="D1" t="s">
        <v>2096</v>
      </c>
      <c r="E1">
        <v>22.5</v>
      </c>
    </row>
    <row r="2" spans="3:9">
      <c r="C2" t="s">
        <v>2097</v>
      </c>
      <c r="D2" t="s">
        <v>2098</v>
      </c>
      <c r="E2" t="s">
        <v>2099</v>
      </c>
      <c r="F2" t="s">
        <v>2100</v>
      </c>
    </row>
    <row r="3" spans="3:9">
      <c r="C3">
        <v>5</v>
      </c>
      <c r="D3">
        <v>0.04942</v>
      </c>
      <c r="E3">
        <f>(D3*100000-6.8*22.5)*0.0000001</f>
        <v>0.0004789</v>
      </c>
      <c r="F3">
        <f>E3*22.5</f>
        <v>0.01077525</v>
      </c>
      <c r="I3" t="e">
        <f>VLOOKUP(AE8,A:B,2,)</f>
        <v>#N/A</v>
      </c>
    </row>
    <row r="4" spans="3:9">
      <c r="C4">
        <v>6</v>
      </c>
      <c r="D4">
        <v>0.04915</v>
      </c>
      <c r="E4">
        <f t="shared" ref="E4:E35" si="0">(D4*100000-6.8*22.5)*0.0000001</f>
        <v>0.0004762</v>
      </c>
      <c r="F4">
        <f t="shared" ref="F4:F35" si="1">E4*22.5</f>
        <v>0.0107145</v>
      </c>
    </row>
    <row r="5" spans="3:9">
      <c r="C5">
        <v>7</v>
      </c>
      <c r="D5">
        <v>0.04886</v>
      </c>
      <c r="E5">
        <f t="shared" si="0"/>
        <v>0.0004733</v>
      </c>
      <c r="F5">
        <f t="shared" si="1"/>
        <v>0.01064925</v>
      </c>
    </row>
    <row r="6" spans="3:9">
      <c r="C6">
        <v>8</v>
      </c>
      <c r="D6">
        <v>0.0486</v>
      </c>
      <c r="E6">
        <f t="shared" si="0"/>
        <v>0.0004707</v>
      </c>
      <c r="F6">
        <f t="shared" si="1"/>
        <v>0.01059075</v>
      </c>
    </row>
    <row r="7" spans="3:9">
      <c r="C7">
        <v>9</v>
      </c>
      <c r="D7">
        <v>0.04834</v>
      </c>
      <c r="E7">
        <f t="shared" si="0"/>
        <v>0.0004681</v>
      </c>
      <c r="F7">
        <f t="shared" si="1"/>
        <v>0.01053225</v>
      </c>
    </row>
    <row r="8" spans="3:9">
      <c r="C8">
        <v>10</v>
      </c>
      <c r="D8">
        <v>0.04812</v>
      </c>
      <c r="E8">
        <f t="shared" si="0"/>
        <v>0.0004659</v>
      </c>
      <c r="F8">
        <f t="shared" si="1"/>
        <v>0.01048275</v>
      </c>
    </row>
    <row r="9" spans="3:9">
      <c r="C9">
        <v>11</v>
      </c>
      <c r="D9">
        <v>0.04792</v>
      </c>
      <c r="E9">
        <f t="shared" si="0"/>
        <v>0.0004639</v>
      </c>
      <c r="F9">
        <f t="shared" si="1"/>
        <v>0.01043775</v>
      </c>
    </row>
    <row r="10" spans="3:9">
      <c r="C10">
        <v>12</v>
      </c>
      <c r="D10">
        <v>0.04775</v>
      </c>
      <c r="E10">
        <f t="shared" si="0"/>
        <v>0.0004622</v>
      </c>
      <c r="F10">
        <f t="shared" si="1"/>
        <v>0.0103995</v>
      </c>
    </row>
    <row r="11" spans="3:9">
      <c r="C11">
        <v>13</v>
      </c>
      <c r="D11">
        <v>0.04759</v>
      </c>
      <c r="E11">
        <f t="shared" si="0"/>
        <v>0.0004606</v>
      </c>
      <c r="F11">
        <f t="shared" si="1"/>
        <v>0.0103635</v>
      </c>
    </row>
    <row r="12" spans="3:9">
      <c r="C12">
        <v>14</v>
      </c>
      <c r="D12">
        <v>0.04742</v>
      </c>
      <c r="E12">
        <f t="shared" si="0"/>
        <v>0.0004589</v>
      </c>
      <c r="F12">
        <f t="shared" si="1"/>
        <v>0.01032525</v>
      </c>
    </row>
    <row r="13" spans="3:9">
      <c r="C13">
        <v>15</v>
      </c>
      <c r="D13">
        <v>0.04725</v>
      </c>
      <c r="E13">
        <f t="shared" si="0"/>
        <v>0.0004572</v>
      </c>
      <c r="F13">
        <f t="shared" si="1"/>
        <v>0.010287</v>
      </c>
    </row>
    <row r="14" spans="3:9">
      <c r="C14">
        <v>16</v>
      </c>
      <c r="D14">
        <v>0.0471</v>
      </c>
      <c r="E14">
        <f t="shared" si="0"/>
        <v>0.0004557</v>
      </c>
      <c r="F14">
        <f t="shared" si="1"/>
        <v>0.01025325</v>
      </c>
    </row>
    <row r="15" spans="3:9">
      <c r="C15">
        <v>17</v>
      </c>
      <c r="D15">
        <v>0.04695</v>
      </c>
      <c r="E15">
        <f t="shared" si="0"/>
        <v>0.0004542</v>
      </c>
      <c r="F15">
        <f t="shared" si="1"/>
        <v>0.0102195</v>
      </c>
    </row>
    <row r="16" spans="3:9">
      <c r="C16">
        <v>18</v>
      </c>
      <c r="D16">
        <v>0.0468</v>
      </c>
      <c r="E16">
        <f t="shared" si="0"/>
        <v>0.0004527</v>
      </c>
      <c r="F16">
        <f t="shared" si="1"/>
        <v>0.01018575</v>
      </c>
    </row>
    <row r="17" spans="3:6">
      <c r="C17">
        <v>19</v>
      </c>
      <c r="D17">
        <v>0.04668</v>
      </c>
      <c r="E17">
        <f t="shared" si="0"/>
        <v>0.0004515</v>
      </c>
      <c r="F17">
        <f t="shared" si="1"/>
        <v>0.01015875</v>
      </c>
    </row>
    <row r="18" spans="3:6">
      <c r="C18">
        <v>20</v>
      </c>
      <c r="D18">
        <v>0.04654</v>
      </c>
      <c r="E18">
        <f t="shared" si="0"/>
        <v>0.0004501</v>
      </c>
      <c r="F18">
        <f t="shared" si="1"/>
        <v>0.01012725</v>
      </c>
    </row>
    <row r="19" spans="3:6">
      <c r="C19">
        <v>21</v>
      </c>
      <c r="D19">
        <v>0.04643</v>
      </c>
      <c r="E19">
        <f t="shared" si="0"/>
        <v>0.000449</v>
      </c>
      <c r="F19">
        <f t="shared" si="1"/>
        <v>0.0101025</v>
      </c>
    </row>
    <row r="20" spans="3:6">
      <c r="C20">
        <v>22</v>
      </c>
      <c r="D20">
        <v>0.04633</v>
      </c>
      <c r="E20">
        <f t="shared" si="0"/>
        <v>0.000448</v>
      </c>
      <c r="F20">
        <f t="shared" si="1"/>
        <v>0.01008</v>
      </c>
    </row>
    <row r="21" spans="3:6">
      <c r="C21">
        <v>23</v>
      </c>
      <c r="D21">
        <v>0.04623</v>
      </c>
      <c r="E21">
        <f t="shared" si="0"/>
        <v>0.000447</v>
      </c>
      <c r="F21">
        <f t="shared" si="1"/>
        <v>0.0100575</v>
      </c>
    </row>
    <row r="22" spans="3:6">
      <c r="C22">
        <v>24</v>
      </c>
      <c r="D22">
        <v>0.04613</v>
      </c>
      <c r="E22">
        <f t="shared" si="0"/>
        <v>0.000446</v>
      </c>
      <c r="F22">
        <f t="shared" si="1"/>
        <v>0.010035</v>
      </c>
    </row>
    <row r="23" spans="3:6">
      <c r="C23">
        <v>25</v>
      </c>
      <c r="D23">
        <v>0.04604</v>
      </c>
      <c r="E23">
        <f t="shared" si="0"/>
        <v>0.0004451</v>
      </c>
      <c r="F23">
        <f t="shared" si="1"/>
        <v>0.01001475</v>
      </c>
    </row>
    <row r="24" spans="3:6">
      <c r="C24">
        <v>26</v>
      </c>
      <c r="D24">
        <v>0.04594</v>
      </c>
      <c r="E24">
        <f t="shared" si="0"/>
        <v>0.0004441</v>
      </c>
      <c r="F24">
        <f t="shared" si="1"/>
        <v>0.00999225</v>
      </c>
    </row>
    <row r="25" spans="3:6">
      <c r="C25">
        <v>27</v>
      </c>
      <c r="D25">
        <v>0.04586</v>
      </c>
      <c r="E25">
        <f t="shared" si="0"/>
        <v>0.0004433</v>
      </c>
      <c r="F25">
        <f t="shared" si="1"/>
        <v>0.00997425</v>
      </c>
    </row>
    <row r="26" spans="3:6">
      <c r="C26">
        <v>28</v>
      </c>
      <c r="D26">
        <v>0.04578</v>
      </c>
      <c r="E26">
        <f t="shared" si="0"/>
        <v>0.0004425</v>
      </c>
      <c r="F26">
        <f t="shared" si="1"/>
        <v>0.00995625</v>
      </c>
    </row>
    <row r="27" spans="3:6">
      <c r="C27">
        <v>29</v>
      </c>
      <c r="D27">
        <v>0.0457</v>
      </c>
      <c r="E27">
        <f t="shared" si="0"/>
        <v>0.0004417</v>
      </c>
      <c r="F27">
        <f t="shared" si="1"/>
        <v>0.00993825</v>
      </c>
    </row>
    <row r="28" spans="3:6">
      <c r="C28">
        <v>30</v>
      </c>
      <c r="D28">
        <v>0.04563</v>
      </c>
      <c r="E28">
        <f t="shared" si="0"/>
        <v>0.000441</v>
      </c>
      <c r="F28">
        <f t="shared" si="1"/>
        <v>0.0099225</v>
      </c>
    </row>
    <row r="29" spans="3:6">
      <c r="C29">
        <v>31</v>
      </c>
      <c r="D29">
        <v>0.04557</v>
      </c>
      <c r="E29">
        <f t="shared" si="0"/>
        <v>0.0004404</v>
      </c>
      <c r="F29">
        <f t="shared" si="1"/>
        <v>0.009909</v>
      </c>
    </row>
    <row r="30" spans="3:6">
      <c r="C30">
        <v>32</v>
      </c>
      <c r="D30">
        <v>0.04552</v>
      </c>
      <c r="E30">
        <f t="shared" si="0"/>
        <v>0.0004399</v>
      </c>
      <c r="F30">
        <f t="shared" si="1"/>
        <v>0.00989775</v>
      </c>
    </row>
    <row r="31" spans="3:6">
      <c r="C31">
        <v>33</v>
      </c>
      <c r="D31">
        <v>0.04548</v>
      </c>
      <c r="E31">
        <f t="shared" si="0"/>
        <v>0.0004395</v>
      </c>
      <c r="F31">
        <f t="shared" si="1"/>
        <v>0.00988875</v>
      </c>
    </row>
    <row r="32" spans="3:6">
      <c r="C32">
        <v>34</v>
      </c>
      <c r="D32">
        <v>0.04543</v>
      </c>
      <c r="E32">
        <f t="shared" si="0"/>
        <v>0.000439</v>
      </c>
      <c r="F32">
        <f t="shared" si="1"/>
        <v>0.0098775</v>
      </c>
    </row>
    <row r="33" spans="3:6">
      <c r="C33">
        <v>35</v>
      </c>
      <c r="D33">
        <v>0.04538</v>
      </c>
      <c r="E33">
        <f t="shared" si="0"/>
        <v>0.0004385</v>
      </c>
      <c r="F33">
        <f t="shared" si="1"/>
        <v>0.00986625</v>
      </c>
    </row>
    <row r="34" spans="3:6">
      <c r="C34">
        <v>36</v>
      </c>
      <c r="D34">
        <v>0.04533</v>
      </c>
      <c r="E34">
        <f t="shared" si="0"/>
        <v>0.000438</v>
      </c>
      <c r="F34">
        <f t="shared" si="1"/>
        <v>0.009855</v>
      </c>
    </row>
    <row r="35" spans="3:6">
      <c r="C35">
        <v>37</v>
      </c>
      <c r="D35">
        <v>0.04529</v>
      </c>
      <c r="E35">
        <f t="shared" si="0"/>
        <v>0.0004376</v>
      </c>
      <c r="F35">
        <f t="shared" si="1"/>
        <v>0.009846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3:C39"/>
  <sheetViews>
    <sheetView workbookViewId="0">
      <selection activeCell="AI7126" sqref="AI7126"/>
    </sheetView>
  </sheetViews>
  <sheetFormatPr defaultColWidth="9" defaultRowHeight="14.25" outlineLevelCol="2"/>
  <cols>
    <col min="3" max="3" width="12.875" style="1" customWidth="1"/>
  </cols>
  <sheetData>
    <row r="3" spans="1:3">
      <c r="A3" t="s">
        <v>2097</v>
      </c>
      <c r="B3" t="s">
        <v>2101</v>
      </c>
      <c r="C3" s="1" t="s">
        <v>2102</v>
      </c>
    </row>
    <row r="4" spans="1:3">
      <c r="A4">
        <v>5</v>
      </c>
      <c r="B4">
        <v>1</v>
      </c>
      <c r="C4" s="1">
        <v>114.2</v>
      </c>
    </row>
    <row r="5" spans="1:3">
      <c r="A5">
        <v>6</v>
      </c>
      <c r="B5">
        <v>1.00003</v>
      </c>
      <c r="C5" s="1">
        <v>114.2</v>
      </c>
    </row>
    <row r="6" spans="1:3">
      <c r="A6">
        <v>7</v>
      </c>
      <c r="B6">
        <v>1.00007</v>
      </c>
      <c r="C6" s="1">
        <v>133.6</v>
      </c>
    </row>
    <row r="7" spans="1:3">
      <c r="A7">
        <v>8</v>
      </c>
      <c r="B7">
        <v>1.00012</v>
      </c>
      <c r="C7" s="1">
        <v>114.2</v>
      </c>
    </row>
    <row r="8" spans="1:3">
      <c r="A8">
        <v>9</v>
      </c>
      <c r="B8">
        <v>1.00019</v>
      </c>
      <c r="C8" s="1">
        <v>114.21</v>
      </c>
    </row>
    <row r="9" spans="1:3">
      <c r="A9">
        <v>10</v>
      </c>
      <c r="B9">
        <v>1.00027</v>
      </c>
      <c r="C9" s="1">
        <v>114.21</v>
      </c>
    </row>
    <row r="10" spans="1:3">
      <c r="A10">
        <v>11</v>
      </c>
      <c r="B10">
        <v>1.00037</v>
      </c>
      <c r="C10" s="1">
        <v>114.22</v>
      </c>
    </row>
    <row r="11" spans="1:3">
      <c r="A11">
        <v>12</v>
      </c>
      <c r="B11">
        <v>1.00048</v>
      </c>
      <c r="C11" s="1">
        <v>114.22</v>
      </c>
    </row>
    <row r="12" spans="1:3">
      <c r="A12">
        <v>13</v>
      </c>
      <c r="B12">
        <v>1.0006</v>
      </c>
      <c r="C12" s="1">
        <v>114.23</v>
      </c>
    </row>
    <row r="13" spans="1:3">
      <c r="A13">
        <v>14</v>
      </c>
      <c r="B13">
        <v>1.00073</v>
      </c>
      <c r="C13" s="1">
        <v>114.23</v>
      </c>
    </row>
    <row r="14" spans="1:3">
      <c r="A14">
        <v>15</v>
      </c>
      <c r="B14">
        <v>1.00087</v>
      </c>
      <c r="C14" s="1">
        <v>114.24</v>
      </c>
    </row>
    <row r="15" spans="1:3">
      <c r="A15">
        <v>16</v>
      </c>
      <c r="B15">
        <v>1.00103</v>
      </c>
      <c r="C15" s="1">
        <v>114.25</v>
      </c>
    </row>
    <row r="16" spans="1:3">
      <c r="A16">
        <v>17</v>
      </c>
      <c r="B16">
        <v>1.0012</v>
      </c>
      <c r="C16" s="1">
        <v>114.25</v>
      </c>
    </row>
    <row r="17" spans="1:3">
      <c r="A17">
        <v>18</v>
      </c>
      <c r="B17">
        <v>1.00138</v>
      </c>
      <c r="C17" s="1">
        <v>114.26</v>
      </c>
    </row>
    <row r="18" spans="1:3">
      <c r="A18">
        <v>19</v>
      </c>
      <c r="B18">
        <v>1.00157</v>
      </c>
      <c r="C18" s="1">
        <v>114.27</v>
      </c>
    </row>
    <row r="19" spans="1:3">
      <c r="A19">
        <v>20</v>
      </c>
      <c r="B19">
        <v>1.00177</v>
      </c>
      <c r="C19" s="1">
        <v>114.28</v>
      </c>
    </row>
    <row r="20" spans="1:3">
      <c r="A20">
        <v>21</v>
      </c>
      <c r="B20">
        <v>1.00199</v>
      </c>
      <c r="C20" s="1">
        <v>114.29</v>
      </c>
    </row>
    <row r="21" spans="1:3">
      <c r="A21">
        <v>22</v>
      </c>
      <c r="B21">
        <v>1.00221</v>
      </c>
      <c r="C21" s="1">
        <v>114.3</v>
      </c>
    </row>
    <row r="22" spans="1:3">
      <c r="A22">
        <v>23</v>
      </c>
      <c r="B22">
        <v>1.00224</v>
      </c>
      <c r="C22" s="1">
        <v>114.3</v>
      </c>
    </row>
    <row r="23" spans="1:3">
      <c r="A23">
        <v>24</v>
      </c>
      <c r="B23">
        <v>1.00269</v>
      </c>
      <c r="C23" s="1">
        <v>114.32</v>
      </c>
    </row>
    <row r="24" spans="1:3">
      <c r="A24">
        <v>25</v>
      </c>
      <c r="B24">
        <v>1.00294</v>
      </c>
      <c r="C24" s="1">
        <v>114.33</v>
      </c>
    </row>
    <row r="25" spans="1:3">
      <c r="A25">
        <v>26</v>
      </c>
      <c r="B25">
        <v>1.0032</v>
      </c>
      <c r="C25" s="1">
        <v>114.34</v>
      </c>
    </row>
    <row r="26" spans="1:3">
      <c r="A26">
        <v>27</v>
      </c>
      <c r="B26">
        <v>1.00347</v>
      </c>
      <c r="C26" s="1">
        <v>114.36</v>
      </c>
    </row>
    <row r="27" spans="1:3">
      <c r="A27">
        <v>28</v>
      </c>
      <c r="B27">
        <v>1.00375</v>
      </c>
      <c r="C27" s="1">
        <v>114.37</v>
      </c>
    </row>
    <row r="28" spans="1:3">
      <c r="A28">
        <v>29</v>
      </c>
      <c r="B28">
        <v>1.00405</v>
      </c>
      <c r="C28" s="1">
        <v>114.38</v>
      </c>
    </row>
    <row r="29" spans="1:3">
      <c r="A29">
        <v>30</v>
      </c>
      <c r="B29">
        <v>1.00435</v>
      </c>
      <c r="C29" s="1">
        <v>114.4</v>
      </c>
    </row>
    <row r="30" spans="1:3">
      <c r="A30">
        <v>31</v>
      </c>
      <c r="B30">
        <v>1.00466</v>
      </c>
      <c r="C30" s="1">
        <v>114.41</v>
      </c>
    </row>
    <row r="31" spans="1:3">
      <c r="A31">
        <v>32</v>
      </c>
      <c r="B31">
        <v>1.00497</v>
      </c>
      <c r="C31" s="1">
        <v>114.42</v>
      </c>
    </row>
    <row r="32" spans="1:3">
      <c r="A32">
        <v>33</v>
      </c>
      <c r="B32">
        <v>1.0053</v>
      </c>
      <c r="C32" s="1">
        <v>114.44</v>
      </c>
    </row>
    <row r="33" spans="1:3">
      <c r="A33">
        <v>34</v>
      </c>
      <c r="B33">
        <v>1.00563</v>
      </c>
      <c r="C33" s="1">
        <v>114.45</v>
      </c>
    </row>
    <row r="34" spans="1:3">
      <c r="A34">
        <v>35</v>
      </c>
      <c r="B34">
        <v>1.00598</v>
      </c>
      <c r="C34" s="1">
        <v>114.47</v>
      </c>
    </row>
    <row r="35" spans="1:3">
      <c r="A35">
        <v>36</v>
      </c>
      <c r="B35">
        <v>1.00633</v>
      </c>
      <c r="C35" s="1">
        <v>114.48</v>
      </c>
    </row>
    <row r="36" spans="1:3">
      <c r="A36">
        <v>37</v>
      </c>
      <c r="B36">
        <v>1.00669</v>
      </c>
      <c r="C36" s="1">
        <v>114.5</v>
      </c>
    </row>
    <row r="37" spans="1:3">
      <c r="A37">
        <v>38</v>
      </c>
      <c r="B37">
        <v>1.00706</v>
      </c>
      <c r="C37" s="1">
        <v>114.52</v>
      </c>
    </row>
    <row r="38" spans="1:3">
      <c r="A38">
        <v>39</v>
      </c>
      <c r="B38">
        <v>1.00743</v>
      </c>
      <c r="C38" s="2">
        <v>114.53</v>
      </c>
    </row>
    <row r="39" spans="1:3">
      <c r="A39">
        <v>40</v>
      </c>
      <c r="B39">
        <v>1.00782</v>
      </c>
      <c r="C39" s="1">
        <v>114.55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混合气</vt:lpstr>
      <vt:lpstr>氧气</vt:lpstr>
      <vt:lpstr>氩气</vt:lpstr>
      <vt:lpstr>氮气</vt:lpstr>
      <vt:lpstr>二氧化碳</vt:lpstr>
      <vt:lpstr>水的平均压缩系数</vt:lpstr>
      <vt:lpstr>公斤水的体积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p88093336</dc:creator>
  <cp:lastModifiedBy>冰岩</cp:lastModifiedBy>
  <cp:revision>1</cp:revision>
  <dcterms:created xsi:type="dcterms:W3CDTF">1996-12-17T01:32:00Z</dcterms:created>
  <cp:lastPrinted>2018-04-18T07:18:00Z</cp:lastPrinted>
  <dcterms:modified xsi:type="dcterms:W3CDTF">2026-02-25T06:17:45Z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50B7ABE97ACD4E6EBAD7FE23C03E73DC_13</vt:lpwstr>
  </property>
  <property fmtid="{D5CDD505-2E9C-101B-9397-08002B2CF9AE}" pid="5" name="CalculationRule">
    <vt:i4>0</vt:i4>
  </property>
</Properties>
</file>